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activeTab="7"/>
  </bookViews>
  <sheets>
    <sheet name="príjem" sheetId="1" r:id="rId1"/>
    <sheet name="výdaj" sheetId="2" r:id="rId2"/>
    <sheet name="Príjem I.Q" sheetId="3" r:id="rId3"/>
    <sheet name="Výdaj I.Q" sheetId="4" r:id="rId4"/>
    <sheet name="Príjem II.Q" sheetId="5" r:id="rId5"/>
    <sheet name="Výdaj II.Q" sheetId="6" r:id="rId6"/>
    <sheet name="Príjem III.Q" sheetId="7" r:id="rId7"/>
    <sheet name="Výdaj III.Q" sheetId="8" r:id="rId8"/>
  </sheets>
  <definedNames/>
  <calcPr fullCalcOnLoad="1"/>
</workbook>
</file>

<file path=xl/sharedStrings.xml><?xml version="1.0" encoding="utf-8"?>
<sst xmlns="http://schemas.openxmlformats.org/spreadsheetml/2006/main" count="4588" uniqueCount="546">
  <si>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</si>
  <si>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</si>
  <si>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</si>
  <si>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</si>
  <si>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</si>
  <si>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</si>
  <si>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</si>
  <si>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</si>
  <si>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</si>
  <si>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</si>
  <si>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</si>
  <si>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</si>
  <si>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</si>
  <si>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</si>
  <si>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</si>
  <si>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</si>
  <si>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 predaja alkoholu - z minulých rokov</t>
  </si>
  <si>
    <t>Daň za ubytovanie</t>
  </si>
  <si>
    <t>Nedaňové príjmy</t>
  </si>
  <si>
    <t>Príjmy z podnikania a vlast. majetku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</si>
  <si>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</si>
  <si>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</si>
  <si>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</si>
  <si>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</si>
  <si>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</si>
  <si>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</si>
  <si>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</si>
  <si>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</si>
  <si>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</si>
  <si>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</si>
  <si>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</si>
  <si>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</si>
  <si>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</si>
  <si>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</si>
  <si>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</si>
  <si>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</si>
  <si>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</si>
  <si>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</si>
  <si>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Príjem zo vstupného</t>
  </si>
  <si>
    <t>Za stravné</t>
  </si>
  <si>
    <t>Príjem za réžiu stravného MŠ</t>
  </si>
  <si>
    <t>Úroky z vkladov</t>
  </si>
  <si>
    <t>Úroky z bežných účtov</t>
  </si>
  <si>
    <t>Úroky z termínovaných vkladov</t>
  </si>
  <si>
    <t>Iné nedaňové príjmy</t>
  </si>
  <si>
    <t>Príjem -nedoplatky</t>
  </si>
  <si>
    <t>Príjem z predpísaných mánk a škôd</t>
  </si>
  <si>
    <t>Príjem z dobropisov</t>
  </si>
  <si>
    <t>Príjem za poistné plnenie</t>
  </si>
  <si>
    <t>Príjem z náhrad z poistného plnenia</t>
  </si>
  <si>
    <t>Granty a transfery</t>
  </si>
  <si>
    <t>Príspevky od sponzorov</t>
  </si>
  <si>
    <t>Dotácia obciam - na ZŠ</t>
  </si>
  <si>
    <t>Dotácia obciam - stav. úrad, živ.prostr.</t>
  </si>
  <si>
    <t>Dotácia obciam - oprava komunikácií</t>
  </si>
  <si>
    <t>Dotácia obciam - na stravu deťom</t>
  </si>
  <si>
    <t>Dotácia obciam - cestná doprava</t>
  </si>
  <si>
    <t>Dotácia obciam - uč.pomôcky</t>
  </si>
  <si>
    <t>Dotácia obciam - matrika</t>
  </si>
  <si>
    <t>Dotácia obciam - na voľby</t>
  </si>
  <si>
    <t>Dotácia na sčítanie obyvateľstva</t>
  </si>
  <si>
    <t>Dotácia obciam - prídavok na dieťa</t>
  </si>
  <si>
    <t>Dotácia obciam - recyklačný fond</t>
  </si>
  <si>
    <t>Dotácia obciam - civilná obrana</t>
  </si>
  <si>
    <t>Dotácia obciam - Materská škola</t>
  </si>
  <si>
    <t>Dotácia obciam - Ministerstvo financií</t>
  </si>
  <si>
    <t>BEŽNÉ PRÍJMY - OBEC</t>
  </si>
  <si>
    <t xml:space="preserve">BEŽNÉ PRÍJMY - Základná škola </t>
  </si>
  <si>
    <t>BEŽNÉ PRÍJMY - SPOLU</t>
  </si>
  <si>
    <t>KAPITÁLOVÉ PRÍJMY - OBEC</t>
  </si>
  <si>
    <t>Kapitálové príjmy</t>
  </si>
  <si>
    <t>Príjem z predaja pozemkov</t>
  </si>
  <si>
    <t>Transfer zMF - MŠ</t>
  </si>
  <si>
    <t>Príjem z predaja budov - trafostanica</t>
  </si>
  <si>
    <t xml:space="preserve">KAPITÁLOVÉ PRÍJMY SPOLU </t>
  </si>
  <si>
    <t>FINANČNÉ OPERÁCIE -PRÍJMOVÉ</t>
  </si>
  <si>
    <t>Zostatok pros. z predch. rokov + RF</t>
  </si>
  <si>
    <t xml:space="preserve">Prijatý úver - 16 bytová jednotka </t>
  </si>
  <si>
    <t>Prijatý úver - 16 bytová jednotka ŠFRB</t>
  </si>
  <si>
    <t>Stravné</t>
  </si>
  <si>
    <t>FINANČNÉ OPERÁCIE SPOLU</t>
  </si>
  <si>
    <t>SUMARIZÁCIA</t>
  </si>
  <si>
    <t>BEŽNÉ PRÍJMY OBEC</t>
  </si>
  <si>
    <t>BEŽNÉ PRÍJMY ZŠ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</si>
  <si>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</si>
  <si>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</si>
  <si>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</si>
  <si>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</si>
  <si>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</si>
  <si>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</si>
  <si>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</si>
  <si>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</si>
  <si>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</si>
  <si>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</si>
  <si>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</si>
  <si>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</si>
  <si>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</si>
  <si>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</si>
  <si>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</si>
  <si>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</si>
  <si>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</si>
  <si>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</si>
  <si>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</si>
  <si>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</si>
  <si>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</si>
  <si>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</si>
  <si>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</si>
  <si>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</si>
  <si>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</si>
  <si>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Koncesionárske poplatky</t>
  </si>
  <si>
    <t>Materiál</t>
  </si>
  <si>
    <t>Interierové vybavenie</t>
  </si>
  <si>
    <t xml:space="preserve">Výpočtová technika </t>
  </si>
  <si>
    <t>Telekominikačná technika</t>
  </si>
  <si>
    <t>Trezor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</si>
  <si>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</si>
  <si>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</si>
  <si>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</si>
  <si>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</si>
  <si>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</si>
  <si>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</si>
  <si>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</si>
  <si>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</si>
  <si>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</si>
  <si>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</si>
  <si>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</si>
  <si>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</si>
  <si>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</si>
  <si>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</si>
  <si>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</si>
  <si>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</si>
  <si>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</si>
  <si>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</si>
  <si>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</si>
  <si>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</si>
  <si>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</si>
  <si>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</si>
  <si>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</si>
  <si>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</si>
  <si>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</si>
  <si>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</si>
  <si>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</si>
  <si>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Vybavenie vozidiel</t>
  </si>
  <si>
    <t>Dialničné známky, parkovné</t>
  </si>
  <si>
    <t>Rutinná a štandardná údržba</t>
  </si>
  <si>
    <t>3.6</t>
  </si>
  <si>
    <t>Údržba počítačov a softwéru</t>
  </si>
  <si>
    <t>Údržba telefónnej ústredne</t>
  </si>
  <si>
    <t>Údržba dielenskej techniky</t>
  </si>
  <si>
    <t>Údržba hasiacich prístrojov</t>
  </si>
  <si>
    <t>Údržba elektrospotreb.</t>
  </si>
  <si>
    <t>Údržba kotla</t>
  </si>
  <si>
    <t>Údržba budov</t>
  </si>
  <si>
    <t>10.2</t>
  </si>
  <si>
    <t>Údržba verejných priestranstiev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</si>
  <si>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</si>
  <si>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</si>
  <si>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</si>
  <si>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</si>
  <si>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</si>
  <si>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</si>
  <si>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</si>
  <si>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</si>
  <si>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</si>
  <si>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</si>
  <si>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Prekládka IBV</t>
  </si>
  <si>
    <t>Prieskumné, projektové, geodetické práce</t>
  </si>
  <si>
    <t>Daň z predaja</t>
  </si>
  <si>
    <t>3.1</t>
  </si>
  <si>
    <t>Notárske, právne</t>
  </si>
  <si>
    <t>1.5</t>
  </si>
  <si>
    <t>Audítorske služby</t>
  </si>
  <si>
    <t>Náhrady</t>
  </si>
  <si>
    <t>Posudky, štúdie, územný plán</t>
  </si>
  <si>
    <t>Poplatky ochranným autorským zväzom</t>
  </si>
  <si>
    <t>Stravovanie</t>
  </si>
  <si>
    <t>3.2</t>
  </si>
  <si>
    <t>Poistenie majetku</t>
  </si>
  <si>
    <t>Kolky</t>
  </si>
  <si>
    <t>Prídel do sociálneho fondu</t>
  </si>
  <si>
    <t>1.1.2</t>
  </si>
  <si>
    <t>Odmena poslancom ob.zastupiteľstva</t>
  </si>
  <si>
    <t>Odmena členom komisií</t>
  </si>
  <si>
    <t>Pokuta</t>
  </si>
  <si>
    <t>Odmena na dohodu o vyk.práce</t>
  </si>
  <si>
    <t>Školenie vodičov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</si>
  <si>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</si>
  <si>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</si>
  <si>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</si>
  <si>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</si>
  <si>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</si>
  <si>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</si>
  <si>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</si>
  <si>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</si>
  <si>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</si>
  <si>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</si>
  <si>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</si>
  <si>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</si>
  <si>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</si>
  <si>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</si>
  <si>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</si>
  <si>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</si>
  <si>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</si>
  <si>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</si>
  <si>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Výdaj na voľby</t>
  </si>
  <si>
    <t>01.7.0.</t>
  </si>
  <si>
    <t>Transakcie verejného dlhu</t>
  </si>
  <si>
    <t>Splácanie úrokov a ostatné platby</t>
  </si>
  <si>
    <t>Splácanie úrokov z úveru</t>
  </si>
  <si>
    <t>Splácanie úrokov - revitalizácia</t>
  </si>
  <si>
    <t>Splácanie úrokov z úveru  16 BJ</t>
  </si>
  <si>
    <t>Manipulačné poplatky k úveru</t>
  </si>
  <si>
    <t>02.2.0.</t>
  </si>
  <si>
    <t>Civilná ochrana</t>
  </si>
  <si>
    <t>5.2</t>
  </si>
  <si>
    <t>Odmena na dohodu o vykonaní práce</t>
  </si>
  <si>
    <t>03.2.0.</t>
  </si>
  <si>
    <t>5.3</t>
  </si>
  <si>
    <t>Tepelná energia</t>
  </si>
  <si>
    <t>Reprezentačné</t>
  </si>
  <si>
    <t>Revízie</t>
  </si>
  <si>
    <t>Vlajka, prístrešok</t>
  </si>
  <si>
    <t>Pohonné hmoty</t>
  </si>
  <si>
    <t>Servis, údržba dopr. prostriedkov</t>
  </si>
  <si>
    <t>Údržba PZ</t>
  </si>
  <si>
    <t>Nájomné za nájom</t>
  </si>
  <si>
    <t>Prenájom ihriska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</si>
  <si>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</si>
  <si>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</si>
  <si>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</si>
  <si>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</si>
  <si>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</si>
  <si>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</si>
  <si>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</si>
  <si>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</si>
  <si>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Údržba komunikácií, chodníkov, mostov</t>
  </si>
  <si>
    <t>Odmena na dohodu o vyk. práce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</si>
  <si>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</si>
  <si>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</si>
  <si>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</si>
  <si>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</si>
  <si>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</si>
  <si>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</si>
  <si>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Oplotenie zberového dvora</t>
  </si>
  <si>
    <t>Palivo - benzín do kosačiek, píly</t>
  </si>
  <si>
    <t>Údržba verejnej zelene</t>
  </si>
  <si>
    <t>Údržba priestorov zberného dvora</t>
  </si>
  <si>
    <t>Uloženie a likvidácia odpadu</t>
  </si>
  <si>
    <t>05.2.0.</t>
  </si>
  <si>
    <t>Nakladanie s odpadovými vodami</t>
  </si>
  <si>
    <t>Údržba prečerpávacej stanice</t>
  </si>
  <si>
    <t>Čistenie kanalizácie</t>
  </si>
  <si>
    <t>Vývoz fekálií</t>
  </si>
  <si>
    <t>Výstavba 16 Bytovej jednotky</t>
  </si>
  <si>
    <t>06.3.0.</t>
  </si>
  <si>
    <t>Zásobovanie vodou</t>
  </si>
  <si>
    <t xml:space="preserve">Pretlak </t>
  </si>
  <si>
    <t>Údržba vodárne</t>
  </si>
  <si>
    <t>06.4.0.</t>
  </si>
  <si>
    <t>Verejné osvetlenie</t>
  </si>
  <si>
    <t>5.1</t>
  </si>
  <si>
    <t>Energie-elektr. energia</t>
  </si>
  <si>
    <t>Údržba verejného osvetlenia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</si>
  <si>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</si>
  <si>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</si>
  <si>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</si>
  <si>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</si>
  <si>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</si>
  <si>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</si>
  <si>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</si>
  <si>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Údržba zvončeka</t>
  </si>
  <si>
    <t>Údržba budov, fond opráv 157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</si>
  <si>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</si>
  <si>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</si>
  <si>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</si>
  <si>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</si>
  <si>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</si>
  <si>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</si>
  <si>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</si>
  <si>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</si>
  <si>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Dotácia TJ Tunežice</t>
  </si>
  <si>
    <t>Iné športy</t>
  </si>
  <si>
    <t>8.3</t>
  </si>
  <si>
    <t>Dotácia SCVČ</t>
  </si>
  <si>
    <t>8.2</t>
  </si>
  <si>
    <t>Príspevok jednotlivcovi</t>
  </si>
  <si>
    <t>TJ Ladce - presun nájmu</t>
  </si>
  <si>
    <t>Vybavenie detských ihrísk</t>
  </si>
  <si>
    <t>Údržba ihrísk</t>
  </si>
  <si>
    <t>08.2.0.</t>
  </si>
  <si>
    <t>Kultúrne služby - DK, ZPOZ</t>
  </si>
  <si>
    <t>9.1</t>
  </si>
  <si>
    <t>Všeobecná zdrav. Poisť.</t>
  </si>
  <si>
    <t>CD</t>
  </si>
  <si>
    <t>Prestavba DK</t>
  </si>
  <si>
    <t>Drobné vybavenie ( poháre, šálky)</t>
  </si>
  <si>
    <t xml:space="preserve">Dychovka  </t>
  </si>
  <si>
    <t>4.1</t>
  </si>
  <si>
    <t>Reprezentačné výdavky - ZPOZ</t>
  </si>
  <si>
    <t>Prenájom priestorov</t>
  </si>
  <si>
    <t>6.2</t>
  </si>
  <si>
    <t>Externý menežment</t>
  </si>
  <si>
    <t>Kultúrne podujatia - silvester</t>
  </si>
  <si>
    <t>Čistenie obrusov</t>
  </si>
  <si>
    <t>Ošatné - ZPOZ</t>
  </si>
  <si>
    <t>Vyrovnanie nájmu</t>
  </si>
  <si>
    <t>Knižnica</t>
  </si>
  <si>
    <t>VŠZP</t>
  </si>
  <si>
    <t>Rezervný fond</t>
  </si>
  <si>
    <t>Sociálny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</si>
  <si>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</si>
  <si>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</si>
  <si>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</si>
  <si>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</si>
  <si>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</si>
  <si>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</si>
  <si>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>Pohrebná služba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</si>
  <si>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</si>
  <si>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</si>
  <si>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</si>
  <si>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</si>
  <si>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Príspevok fara</t>
  </si>
  <si>
    <t>08.6.0.</t>
  </si>
  <si>
    <t>Kultúrne a cirkevné pamiatrky</t>
  </si>
  <si>
    <t>Rutinná a štandartná údržba</t>
  </si>
  <si>
    <t>Údržba kaplniek</t>
  </si>
  <si>
    <t>Materská škola</t>
  </si>
  <si>
    <t>7.1</t>
  </si>
  <si>
    <t>Cestovné náklady, stravné</t>
  </si>
  <si>
    <t>Vodné</t>
  </si>
  <si>
    <t>Poštovné</t>
  </si>
  <si>
    <t>Interiérové vybavenie</t>
  </si>
  <si>
    <t>Náradie</t>
  </si>
  <si>
    <t>Hasiaci prístroj</t>
  </si>
  <si>
    <t>Náradie MŠ, elektrospotrebiče</t>
  </si>
  <si>
    <t xml:space="preserve">Kancelárske potreby </t>
  </si>
  <si>
    <t>Čistiace a hygienické potreby</t>
  </si>
  <si>
    <t>Materiál údržba</t>
  </si>
  <si>
    <t>Záclony</t>
  </si>
  <si>
    <t>Knihy, časopisy, noviny</t>
  </si>
  <si>
    <t>Učebné pomôcky</t>
  </si>
  <si>
    <t>Posteľná bielizeň, uteráky</t>
  </si>
  <si>
    <t>MDD potraviny</t>
  </si>
  <si>
    <t>Práčka</t>
  </si>
  <si>
    <t>PHM</t>
  </si>
  <si>
    <t>Tabule</t>
  </si>
  <si>
    <t>Prepravné</t>
  </si>
  <si>
    <t>Preprava autobus</t>
  </si>
  <si>
    <t>Údržba internetu</t>
  </si>
  <si>
    <t>Údržba práčky</t>
  </si>
  <si>
    <t>Údržba škôl</t>
  </si>
  <si>
    <t>Kultúrne podujatia</t>
  </si>
  <si>
    <t>Divadlo</t>
  </si>
  <si>
    <t>Školenie</t>
  </si>
  <si>
    <t>Vypracovanie žiadosti</t>
  </si>
  <si>
    <t>Vývoz odpadu</t>
  </si>
  <si>
    <t>Energetický plán</t>
  </si>
  <si>
    <t>Zdravotné prehliadka</t>
  </si>
  <si>
    <t>Dohody o vykonaní práce</t>
  </si>
  <si>
    <t>7.3</t>
  </si>
  <si>
    <t>Toner</t>
  </si>
  <si>
    <t>Pracovné stoly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</si>
  <si>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</si>
  <si>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</si>
  <si>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</si>
  <si>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</si>
  <si>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</si>
  <si>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</si>
  <si>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</si>
  <si>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</si>
  <si>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</si>
  <si>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</si>
  <si>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</si>
  <si>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</si>
  <si>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</si>
  <si>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</si>
  <si>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</si>
  <si>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10.7.0.1.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</si>
  <si>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</si>
  <si>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</si>
  <si>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</si>
  <si>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</si>
  <si>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</si>
  <si>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</si>
  <si>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</si>
  <si>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</si>
  <si>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</si>
  <si>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</si>
  <si>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</si>
  <si>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</si>
  <si>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</si>
  <si>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</si>
  <si>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 xml:space="preserve">Výstavba  </t>
  </si>
  <si>
    <t>06.1.0.</t>
  </si>
  <si>
    <t>Výstavba 16 Bj.</t>
  </si>
  <si>
    <t>Realizácia nových stavieb - 16 bytová jednotka</t>
  </si>
  <si>
    <t>Výdavky verejnaj správy</t>
  </si>
  <si>
    <t>Osobný automobil</t>
  </si>
  <si>
    <t>Nákup pozemku</t>
  </si>
  <si>
    <t>09.1.1.1</t>
  </si>
  <si>
    <t>Rekonštrukcia okná</t>
  </si>
  <si>
    <t>Rekonštrukcia MŠ</t>
  </si>
  <si>
    <t>KAPITÁLOVÝ VÝDAJ  SPOLU</t>
  </si>
  <si>
    <t>FINANČNÉ OPERÁCIE -VÝDAVKOVÉ</t>
  </si>
  <si>
    <t>Transakcie verejného dlhu-splátky úveru</t>
  </si>
  <si>
    <t>Transakcie verejného dlhu - ZŠ</t>
  </si>
  <si>
    <t>Transakcie verejného dlhu - 16 bytová jednotka</t>
  </si>
  <si>
    <t>Transakcie verejného dlhu - revitalizácia</t>
  </si>
  <si>
    <t>ROZPOČTOVÉ VÝDAVKY SPOLU</t>
  </si>
  <si>
    <t>Rok 2013</t>
  </si>
  <si>
    <t>Rok 2016</t>
  </si>
  <si>
    <t>Rok 2017</t>
  </si>
  <si>
    <t>Projektová dokumentácia -16 Bj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</si>
  <si>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</si>
  <si>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</si>
  <si>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</si>
  <si>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</si>
  <si>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</si>
  <si>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</si>
  <si>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</si>
  <si>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</si>
  <si>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</si>
  <si>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predpoklad</t>
  </si>
  <si>
    <t>predpokl.</t>
  </si>
  <si>
    <t>Tuzemské</t>
  </si>
  <si>
    <t>Daň z bytov a nebytových priestorov v bytovom dome</t>
  </si>
  <si>
    <t>01.1.1</t>
  </si>
  <si>
    <t>Ochrana pred požiarmi</t>
  </si>
  <si>
    <t>04.2.1</t>
  </si>
  <si>
    <t>08.2.0</t>
  </si>
  <si>
    <t>09.1.1</t>
  </si>
  <si>
    <t>09.6.0</t>
  </si>
  <si>
    <t>Vzdelávanie nedefinované</t>
  </si>
  <si>
    <t>10.1.2</t>
  </si>
  <si>
    <t>10.4.0</t>
  </si>
  <si>
    <t>10.7.0</t>
  </si>
  <si>
    <t>09.1.2</t>
  </si>
  <si>
    <t xml:space="preserve">Prijatý úver - zateplenie MŠ </t>
  </si>
  <si>
    <t>Propagácia, reklama,inzercia</t>
  </si>
  <si>
    <t>Rok 2018</t>
  </si>
  <si>
    <t>Príjem za ostané služby</t>
  </si>
  <si>
    <t>Vrátená daň</t>
  </si>
  <si>
    <t>Príjem z prenájmu ver. priestorov</t>
  </si>
  <si>
    <t>Príjem z refundácie</t>
  </si>
  <si>
    <t>Dotácia obciam - znevýhodnený uchádzač</t>
  </si>
  <si>
    <t>Rok 2014</t>
  </si>
  <si>
    <t>Prístrešok</t>
  </si>
  <si>
    <t>Obuv</t>
  </si>
  <si>
    <t>Palivo</t>
  </si>
  <si>
    <t>Plošina</t>
  </si>
  <si>
    <t>Hygienické potreby</t>
  </si>
  <si>
    <t>Čistiace potreby</t>
  </si>
  <si>
    <t>Pečiatky</t>
  </si>
  <si>
    <t>Vybavenie verejného priestranstva</t>
  </si>
  <si>
    <t>Vypracovanie žiadosti NFP</t>
  </si>
  <si>
    <t>Údržba matrika</t>
  </si>
  <si>
    <t>Členský príspevok</t>
  </si>
  <si>
    <t>Nádoby - psie extrementy</t>
  </si>
  <si>
    <t>Externý manažment</t>
  </si>
  <si>
    <t>Obrusy</t>
  </si>
  <si>
    <t>Ozvučenie domu smútku</t>
  </si>
  <si>
    <t>Ohrievač vody</t>
  </si>
  <si>
    <t>Kosačka, laminovačka</t>
  </si>
  <si>
    <t>Čistiace  potreby</t>
  </si>
  <si>
    <t>Vybavenie tried</t>
  </si>
  <si>
    <t>Verejné obstarávanie</t>
  </si>
  <si>
    <t>Dotácia obciam - osobitný príjemca</t>
  </si>
  <si>
    <t>Dotácia obciam - opatrovateľská služba</t>
  </si>
  <si>
    <t>Osobitný príjemca</t>
  </si>
  <si>
    <t>Daň za predajné automaty</t>
  </si>
  <si>
    <t>SCHVÁLENÝ ROZPOČET</t>
  </si>
  <si>
    <t>ROZPOČET ROK 2015</t>
  </si>
  <si>
    <t>Údržba autobusovej zastávky Tunežice</t>
  </si>
  <si>
    <t>Údržba komunikácuí</t>
  </si>
  <si>
    <t>ROZPOČET ROK 2016</t>
  </si>
  <si>
    <t>Schválený</t>
  </si>
  <si>
    <t>Upravený</t>
  </si>
  <si>
    <t>% Pln.</t>
  </si>
  <si>
    <t>Skutočnosť</t>
  </si>
  <si>
    <t>%pln.</t>
  </si>
  <si>
    <t>Skutočnosť I.Q</t>
  </si>
  <si>
    <t>Licencia</t>
  </si>
  <si>
    <t>4.5</t>
  </si>
  <si>
    <t>Známky pre psov</t>
  </si>
  <si>
    <t>Hojdačka</t>
  </si>
  <si>
    <t>Vyúčtovanie cestovného</t>
  </si>
  <si>
    <t xml:space="preserve">Transfery  nezisk. org. </t>
  </si>
  <si>
    <t>Transfer ZUŠ</t>
  </si>
  <si>
    <t>7.4</t>
  </si>
  <si>
    <t>Rezerva</t>
  </si>
  <si>
    <t>Vypracoval: Ing. Alena Černotová</t>
  </si>
  <si>
    <t>Schválil :</t>
  </si>
  <si>
    <t xml:space="preserve"> Ing. Jaroslav Koyš </t>
  </si>
  <si>
    <t xml:space="preserve"> starosta obce </t>
  </si>
  <si>
    <t>Zostatok na bežnom účte k 31.03.2016</t>
  </si>
  <si>
    <t>Zostaok v pokladni k 31.03.2016</t>
  </si>
  <si>
    <t>Zostatok na strav. účte k 31.03.2016</t>
  </si>
  <si>
    <t>Zostatok na účte SF k 31.03.2016</t>
  </si>
  <si>
    <t>Zostatok na bytovom účte k 31.03.2016              51 152,71</t>
  </si>
  <si>
    <t xml:space="preserve">Zostatok nesplat. úveru k 31.03.2016                320 069,00  </t>
  </si>
  <si>
    <t>Zostatok nesp. úveru k 31.03.2016 ŠFRB           390 729,15</t>
  </si>
  <si>
    <t xml:space="preserve"> V Ladcoch, dňa 06.04.2016 </t>
  </si>
  <si>
    <t>09.6.0.1</t>
  </si>
  <si>
    <t>Dotácia obciam - územný plán</t>
  </si>
  <si>
    <t>Poplatok za stavebný odpad</t>
  </si>
  <si>
    <t>Transfer z recyklačného fondu - separovaný zber</t>
  </si>
  <si>
    <t>Zábezpeka - príjem</t>
  </si>
  <si>
    <t>Trezor, kávovar</t>
  </si>
  <si>
    <t>05.1.0</t>
  </si>
  <si>
    <t>713 004</t>
  </si>
  <si>
    <t>Nádoby na separovaný zber</t>
  </si>
  <si>
    <t>Archivačné boxy</t>
  </si>
  <si>
    <t>Archivačné služby</t>
  </si>
  <si>
    <t>Vytýčenie inžinierských sietí</t>
  </si>
  <si>
    <t>Prípojka plynu</t>
  </si>
  <si>
    <t>Zostatok na bežnom účte k 30.06.2016</t>
  </si>
  <si>
    <t>Zostaok v pokladni k 30.06.2016</t>
  </si>
  <si>
    <t>Zostatok na strav. účte k 30.06.2016</t>
  </si>
  <si>
    <t>Zostatok na účte SF k 30.06.2016</t>
  </si>
  <si>
    <t>Zostatok na bytovom účte k 30.06.2016              50 009,74</t>
  </si>
  <si>
    <t xml:space="preserve">Zostatok nesplat. úveru k 30.06.2016                308 213,00  </t>
  </si>
  <si>
    <t>Zostatok nesp. úveru k 30.06.2016 ŠFRB           387 065,66</t>
  </si>
  <si>
    <t xml:space="preserve"> V Ladcoch, dňa 21.07.2016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</si>
  <si>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</si>
  <si>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</si>
  <si>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Zostatok pros. z predch. rokov </t>
  </si>
  <si>
    <t>16 BJ - fond opráv z minulých rokov</t>
  </si>
  <si>
    <t>Zábezpeka 16 BJ</t>
  </si>
  <si>
    <t>Skutočnosť II.Q</t>
  </si>
  <si>
    <t>Skutočnosť IIQ.</t>
  </si>
  <si>
    <t>Interierové vybavenie - tabule</t>
  </si>
  <si>
    <t>Prístrešok, hadice</t>
  </si>
  <si>
    <t>Náradie, elektrospotrebiče</t>
  </si>
  <si>
    <t>Náradie MŠ</t>
  </si>
  <si>
    <t>Daň z bytov a nebytových priestorov v byt. dome</t>
  </si>
  <si>
    <t>Transfer CVČ</t>
  </si>
  <si>
    <t>Stravné - Potraviny</t>
  </si>
  <si>
    <t>16 Bj Zábezpeka</t>
  </si>
  <si>
    <t>Zostatok na bežnom účte k 30.09.2016</t>
  </si>
  <si>
    <t>Zostaok v pokladni k 30.09.2016</t>
  </si>
  <si>
    <t>Zostatok na strav. účte k 30.09.2016</t>
  </si>
  <si>
    <t>Zostatok na účte SF k 30.09.2016</t>
  </si>
  <si>
    <t xml:space="preserve"> V Ladcoch, dňa 21.10.2016 </t>
  </si>
  <si>
    <t>Zostatok nesp. úveru k 30.09.2016 ŠFRB           383 403,40</t>
  </si>
  <si>
    <t xml:space="preserve">Zostatok nesplat. úveru k 30.09.2016                296 357,00  </t>
  </si>
  <si>
    <t>Zostatok na bytovom účte k 30.09.2016              45 108,75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</si>
</sst>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d\.\ mmmm\ yyyy"/>
    <numFmt numFmtId="173" formatCode="#,##0.0"/>
    <numFmt numFmtId="174" formatCode="0.000"/>
    <numFmt numFmtId="175" formatCode="0.0"/>
    <numFmt numFmtId="176" formatCode="[$-41B]d\.\ mmmm\ 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9"/>
      <color indexed="53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u val="singleAccounting"/>
      <sz val="10"/>
      <name val="Arial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56"/>
      <name val="Arial"/>
      <family val="2"/>
    </font>
    <font>
      <sz val="11"/>
      <color indexed="8"/>
      <name val="Arial"/>
      <family val="2"/>
    </font>
    <font>
      <b/>
      <sz val="8"/>
      <color indexed="62"/>
      <name val="Arial"/>
      <family val="2"/>
    </font>
    <font>
      <sz val="10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rgb="FF0070C0"/>
      <name val="Arial"/>
      <family val="2"/>
    </font>
    <font>
      <b/>
      <sz val="8"/>
      <color rgb="FF00206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2060"/>
      <name val="Arial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 style="thin"/>
      <top style="hair"/>
      <bottom style="hair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hair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thin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 style="medium"/>
      <bottom style="thin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57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7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4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41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3" fillId="34" borderId="33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0" fontId="6" fillId="0" borderId="43" xfId="0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45" xfId="0" applyBorder="1" applyAlignment="1">
      <alignment/>
    </xf>
    <xf numFmtId="3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3" fillId="0" borderId="41" xfId="0" applyFont="1" applyBorder="1" applyAlignment="1">
      <alignment/>
    </xf>
    <xf numFmtId="4" fontId="6" fillId="0" borderId="41" xfId="0" applyNumberFormat="1" applyFont="1" applyBorder="1" applyAlignment="1">
      <alignment/>
    </xf>
    <xf numFmtId="0" fontId="2" fillId="0" borderId="33" xfId="0" applyFont="1" applyBorder="1" applyAlignment="1">
      <alignment/>
    </xf>
    <xf numFmtId="3" fontId="6" fillId="0" borderId="33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3" fillId="0" borderId="49" xfId="0" applyNumberFormat="1" applyFont="1" applyBorder="1" applyAlignment="1">
      <alignment/>
    </xf>
    <xf numFmtId="0" fontId="7" fillId="0" borderId="33" xfId="0" applyFont="1" applyBorder="1" applyAlignment="1">
      <alignment/>
    </xf>
    <xf numFmtId="3" fontId="7" fillId="0" borderId="50" xfId="0" applyNumberFormat="1" applyFont="1" applyBorder="1" applyAlignment="1">
      <alignment/>
    </xf>
    <xf numFmtId="0" fontId="8" fillId="0" borderId="33" xfId="0" applyFont="1" applyBorder="1" applyAlignment="1">
      <alignment/>
    </xf>
    <xf numFmtId="3" fontId="8" fillId="0" borderId="3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51" xfId="0" applyFont="1" applyBorder="1" applyAlignment="1">
      <alignment/>
    </xf>
    <xf numFmtId="3" fontId="9" fillId="0" borderId="5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42" xfId="0" applyFont="1" applyBorder="1" applyAlignment="1">
      <alignment/>
    </xf>
    <xf numFmtId="3" fontId="2" fillId="0" borderId="49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53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3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9" xfId="45" applyNumberFormat="1" applyFont="1" applyBorder="1">
      <alignment/>
      <protection/>
    </xf>
    <xf numFmtId="49" fontId="6" fillId="0" borderId="21" xfId="45" applyNumberFormat="1" applyFont="1" applyBorder="1">
      <alignment/>
      <protection/>
    </xf>
    <xf numFmtId="49" fontId="6" fillId="0" borderId="16" xfId="45" applyNumberFormat="1" applyFont="1" applyBorder="1">
      <alignment/>
      <protection/>
    </xf>
    <xf numFmtId="0" fontId="6" fillId="0" borderId="56" xfId="0" applyFont="1" applyBorder="1" applyAlignment="1">
      <alignment/>
    </xf>
    <xf numFmtId="3" fontId="6" fillId="0" borderId="18" xfId="0" applyNumberFormat="1" applyFont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49" fontId="6" fillId="0" borderId="36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0" fontId="6" fillId="0" borderId="36" xfId="0" applyFont="1" applyFill="1" applyBorder="1" applyAlignment="1">
      <alignment/>
    </xf>
    <xf numFmtId="49" fontId="6" fillId="0" borderId="36" xfId="0" applyNumberFormat="1" applyFont="1" applyFill="1" applyBorder="1" applyAlignment="1">
      <alignment/>
    </xf>
    <xf numFmtId="49" fontId="6" fillId="0" borderId="37" xfId="0" applyNumberFormat="1" applyFont="1" applyBorder="1" applyAlignment="1">
      <alignment/>
    </xf>
    <xf numFmtId="0" fontId="5" fillId="0" borderId="57" xfId="0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6" fillId="0" borderId="58" xfId="0" applyFont="1" applyBorder="1" applyAlignment="1">
      <alignment/>
    </xf>
    <xf numFmtId="49" fontId="6" fillId="0" borderId="21" xfId="0" applyNumberFormat="1" applyFont="1" applyFill="1" applyBorder="1" applyAlignment="1">
      <alignment/>
    </xf>
    <xf numFmtId="0" fontId="6" fillId="0" borderId="59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5" fillId="0" borderId="60" xfId="0" applyFont="1" applyBorder="1" applyAlignment="1">
      <alignment/>
    </xf>
    <xf numFmtId="3" fontId="5" fillId="0" borderId="61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49" fontId="6" fillId="0" borderId="46" xfId="0" applyNumberFormat="1" applyFont="1" applyFill="1" applyBorder="1" applyAlignment="1">
      <alignment/>
    </xf>
    <xf numFmtId="3" fontId="6" fillId="0" borderId="46" xfId="0" applyNumberFormat="1" applyFont="1" applyBorder="1" applyAlignment="1">
      <alignment/>
    </xf>
    <xf numFmtId="49" fontId="13" fillId="0" borderId="36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6" fillId="0" borderId="62" xfId="0" applyFont="1" applyBorder="1" applyAlignment="1">
      <alignment/>
    </xf>
    <xf numFmtId="3" fontId="6" fillId="0" borderId="63" xfId="0" applyNumberFormat="1" applyFont="1" applyBorder="1" applyAlignment="1">
      <alignment/>
    </xf>
    <xf numFmtId="0" fontId="6" fillId="0" borderId="31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64" xfId="0" applyFont="1" applyBorder="1" applyAlignment="1">
      <alignment/>
    </xf>
    <xf numFmtId="3" fontId="6" fillId="0" borderId="64" xfId="0" applyNumberFormat="1" applyFont="1" applyBorder="1" applyAlignment="1">
      <alignment/>
    </xf>
    <xf numFmtId="0" fontId="0" fillId="0" borderId="64" xfId="0" applyBorder="1" applyAlignment="1">
      <alignment/>
    </xf>
    <xf numFmtId="0" fontId="3" fillId="0" borderId="40" xfId="0" applyFont="1" applyBorder="1" applyAlignment="1">
      <alignment/>
    </xf>
    <xf numFmtId="49" fontId="6" fillId="0" borderId="4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65" xfId="0" applyFont="1" applyBorder="1" applyAlignment="1">
      <alignment/>
    </xf>
    <xf numFmtId="49" fontId="6" fillId="0" borderId="6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9" fontId="6" fillId="0" borderId="63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0" fontId="6" fillId="0" borderId="63" xfId="0" applyFont="1" applyBorder="1" applyAlignment="1">
      <alignment/>
    </xf>
    <xf numFmtId="3" fontId="13" fillId="0" borderId="16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6" fillId="0" borderId="62" xfId="0" applyNumberFormat="1" applyFont="1" applyBorder="1" applyAlignment="1">
      <alignment/>
    </xf>
    <xf numFmtId="49" fontId="6" fillId="0" borderId="67" xfId="0" applyNumberFormat="1" applyFont="1" applyBorder="1" applyAlignment="1">
      <alignment/>
    </xf>
    <xf numFmtId="0" fontId="6" fillId="0" borderId="67" xfId="0" applyFont="1" applyBorder="1" applyAlignment="1">
      <alignment/>
    </xf>
    <xf numFmtId="3" fontId="6" fillId="0" borderId="67" xfId="0" applyNumberFormat="1" applyFont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7" xfId="0" applyFont="1" applyBorder="1" applyAlignment="1">
      <alignment/>
    </xf>
    <xf numFmtId="0" fontId="3" fillId="0" borderId="32" xfId="0" applyFont="1" applyBorder="1" applyAlignment="1">
      <alignment/>
    </xf>
    <xf numFmtId="3" fontId="5" fillId="0" borderId="65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49" fontId="6" fillId="0" borderId="59" xfId="0" applyNumberFormat="1" applyFont="1" applyBorder="1" applyAlignment="1">
      <alignment/>
    </xf>
    <xf numFmtId="0" fontId="6" fillId="0" borderId="61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45" xfId="0" applyFont="1" applyBorder="1" applyAlignment="1">
      <alignment/>
    </xf>
    <xf numFmtId="49" fontId="6" fillId="0" borderId="37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49" fontId="6" fillId="0" borderId="56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68" xfId="0" applyBorder="1" applyAlignment="1">
      <alignment/>
    </xf>
    <xf numFmtId="3" fontId="3" fillId="0" borderId="16" xfId="0" applyNumberFormat="1" applyFont="1" applyBorder="1" applyAlignment="1">
      <alignment/>
    </xf>
    <xf numFmtId="49" fontId="6" fillId="0" borderId="57" xfId="0" applyNumberFormat="1" applyFont="1" applyBorder="1" applyAlignment="1">
      <alignment/>
    </xf>
    <xf numFmtId="0" fontId="6" fillId="0" borderId="69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70" xfId="0" applyFont="1" applyBorder="1" applyAlignment="1">
      <alignment/>
    </xf>
    <xf numFmtId="3" fontId="14" fillId="0" borderId="33" xfId="0" applyNumberFormat="1" applyFont="1" applyBorder="1" applyAlignment="1">
      <alignment/>
    </xf>
    <xf numFmtId="0" fontId="14" fillId="0" borderId="33" xfId="0" applyFont="1" applyBorder="1" applyAlignment="1">
      <alignment/>
    </xf>
    <xf numFmtId="49" fontId="6" fillId="0" borderId="33" xfId="0" applyNumberFormat="1" applyFont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0" fontId="6" fillId="35" borderId="31" xfId="0" applyFont="1" applyFill="1" applyBorder="1" applyAlignment="1">
      <alignment/>
    </xf>
    <xf numFmtId="49" fontId="6" fillId="35" borderId="31" xfId="0" applyNumberFormat="1" applyFont="1" applyFill="1" applyBorder="1" applyAlignment="1">
      <alignment/>
    </xf>
    <xf numFmtId="0" fontId="6" fillId="35" borderId="22" xfId="0" applyFont="1" applyFill="1" applyBorder="1" applyAlignment="1">
      <alignment/>
    </xf>
    <xf numFmtId="3" fontId="6" fillId="35" borderId="31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4" fontId="5" fillId="0" borderId="17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56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3" fontId="5" fillId="0" borderId="37" xfId="0" applyNumberFormat="1" applyFont="1" applyBorder="1" applyAlignment="1">
      <alignment/>
    </xf>
    <xf numFmtId="0" fontId="15" fillId="0" borderId="71" xfId="0" applyFont="1" applyBorder="1" applyAlignment="1">
      <alignment/>
    </xf>
    <xf numFmtId="49" fontId="16" fillId="0" borderId="17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6" fillId="36" borderId="13" xfId="0" applyNumberFormat="1" applyFont="1" applyFill="1" applyBorder="1" applyAlignment="1">
      <alignment/>
    </xf>
    <xf numFmtId="0" fontId="6" fillId="36" borderId="21" xfId="0" applyFont="1" applyFill="1" applyBorder="1" applyAlignment="1">
      <alignment/>
    </xf>
    <xf numFmtId="49" fontId="6" fillId="36" borderId="21" xfId="0" applyNumberFormat="1" applyFont="1" applyFill="1" applyBorder="1" applyAlignment="1">
      <alignment/>
    </xf>
    <xf numFmtId="0" fontId="6" fillId="36" borderId="13" xfId="0" applyFont="1" applyFill="1" applyBorder="1" applyAlignment="1">
      <alignment/>
    </xf>
    <xf numFmtId="3" fontId="6" fillId="36" borderId="22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49" fontId="16" fillId="0" borderId="13" xfId="0" applyNumberFormat="1" applyFont="1" applyBorder="1" applyAlignment="1">
      <alignment/>
    </xf>
    <xf numFmtId="0" fontId="6" fillId="35" borderId="72" xfId="0" applyFont="1" applyFill="1" applyBorder="1" applyAlignment="1">
      <alignment/>
    </xf>
    <xf numFmtId="49" fontId="6" fillId="35" borderId="73" xfId="0" applyNumberFormat="1" applyFont="1" applyFill="1" applyBorder="1" applyAlignment="1">
      <alignment/>
    </xf>
    <xf numFmtId="0" fontId="6" fillId="35" borderId="21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35" xfId="0" applyNumberFormat="1" applyFont="1" applyBorder="1" applyAlignment="1">
      <alignment/>
    </xf>
    <xf numFmtId="0" fontId="6" fillId="0" borderId="74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" fillId="0" borderId="75" xfId="0" applyFont="1" applyBorder="1" applyAlignment="1">
      <alignment/>
    </xf>
    <xf numFmtId="49" fontId="6" fillId="0" borderId="76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49" fontId="6" fillId="0" borderId="58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5" fillId="0" borderId="77" xfId="0" applyFont="1" applyBorder="1" applyAlignment="1">
      <alignment/>
    </xf>
    <xf numFmtId="49" fontId="6" fillId="0" borderId="78" xfId="0" applyNumberFormat="1" applyFont="1" applyBorder="1" applyAlignment="1">
      <alignment/>
    </xf>
    <xf numFmtId="0" fontId="5" fillId="0" borderId="71" xfId="0" applyFont="1" applyBorder="1" applyAlignment="1">
      <alignment/>
    </xf>
    <xf numFmtId="3" fontId="6" fillId="0" borderId="79" xfId="0" applyNumberFormat="1" applyFont="1" applyBorder="1" applyAlignment="1">
      <alignment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5" fillId="0" borderId="23" xfId="0" applyNumberFormat="1" applyFont="1" applyBorder="1" applyAlignment="1">
      <alignment/>
    </xf>
    <xf numFmtId="0" fontId="6" fillId="35" borderId="36" xfId="0" applyFont="1" applyFill="1" applyBorder="1" applyAlignment="1">
      <alignment/>
    </xf>
    <xf numFmtId="49" fontId="6" fillId="35" borderId="22" xfId="0" applyNumberFormat="1" applyFont="1" applyFill="1" applyBorder="1" applyAlignment="1">
      <alignment/>
    </xf>
    <xf numFmtId="3" fontId="6" fillId="35" borderId="79" xfId="0" applyNumberFormat="1" applyFont="1" applyFill="1" applyBorder="1" applyAlignment="1">
      <alignment/>
    </xf>
    <xf numFmtId="49" fontId="6" fillId="0" borderId="45" xfId="0" applyNumberFormat="1" applyFont="1" applyBorder="1" applyAlignment="1">
      <alignment/>
    </xf>
    <xf numFmtId="0" fontId="6" fillId="35" borderId="30" xfId="0" applyFont="1" applyFill="1" applyBorder="1" applyAlignment="1">
      <alignment/>
    </xf>
    <xf numFmtId="49" fontId="6" fillId="35" borderId="3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64" xfId="0" applyNumberFormat="1" applyBorder="1" applyAlignment="1">
      <alignment/>
    </xf>
    <xf numFmtId="3" fontId="6" fillId="0" borderId="31" xfId="0" applyNumberFormat="1" applyFont="1" applyBorder="1" applyAlignment="1">
      <alignment horizontal="right"/>
    </xf>
    <xf numFmtId="0" fontId="5" fillId="0" borderId="61" xfId="0" applyFont="1" applyBorder="1" applyAlignment="1">
      <alignment/>
    </xf>
    <xf numFmtId="3" fontId="85" fillId="0" borderId="29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13" fillId="0" borderId="3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3" fontId="6" fillId="0" borderId="80" xfId="0" applyNumberFormat="1" applyFont="1" applyBorder="1" applyAlignment="1">
      <alignment/>
    </xf>
    <xf numFmtId="3" fontId="0" fillId="0" borderId="68" xfId="0" applyNumberFormat="1" applyBorder="1" applyAlignment="1">
      <alignment/>
    </xf>
    <xf numFmtId="3" fontId="6" fillId="0" borderId="6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64" xfId="0" applyFont="1" applyBorder="1" applyAlignment="1">
      <alignment/>
    </xf>
    <xf numFmtId="3" fontId="17" fillId="0" borderId="6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81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8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1" xfId="0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18" fillId="0" borderId="3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4" borderId="40" xfId="0" applyFont="1" applyFill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5" fillId="0" borderId="38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45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0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82" xfId="0" applyNumberFormat="1" applyFont="1" applyBorder="1" applyAlignment="1">
      <alignment/>
    </xf>
    <xf numFmtId="0" fontId="6" fillId="0" borderId="83" xfId="0" applyFont="1" applyBorder="1" applyAlignment="1">
      <alignment/>
    </xf>
    <xf numFmtId="3" fontId="13" fillId="0" borderId="1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86" fillId="0" borderId="26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87" fillId="0" borderId="25" xfId="0" applyNumberFormat="1" applyFont="1" applyBorder="1" applyAlignment="1">
      <alignment/>
    </xf>
    <xf numFmtId="49" fontId="6" fillId="0" borderId="16" xfId="0" applyNumberFormat="1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3" fontId="8" fillId="0" borderId="63" xfId="0" applyNumberFormat="1" applyFont="1" applyBorder="1" applyAlignment="1">
      <alignment/>
    </xf>
    <xf numFmtId="49" fontId="6" fillId="0" borderId="42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45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49" fontId="6" fillId="0" borderId="61" xfId="0" applyNumberFormat="1" applyFont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20" fillId="0" borderId="25" xfId="0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21" fillId="0" borderId="19" xfId="0" applyNumberFormat="1" applyFont="1" applyBorder="1" applyAlignment="1">
      <alignment/>
    </xf>
    <xf numFmtId="0" fontId="21" fillId="0" borderId="63" xfId="0" applyFont="1" applyBorder="1" applyAlignment="1">
      <alignment/>
    </xf>
    <xf numFmtId="3" fontId="2" fillId="0" borderId="63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2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3" fontId="6" fillId="0" borderId="8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3" fillId="0" borderId="88" xfId="0" applyNumberFormat="1" applyFont="1" applyBorder="1" applyAlignment="1">
      <alignment/>
    </xf>
    <xf numFmtId="3" fontId="3" fillId="0" borderId="89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6" fillId="0" borderId="95" xfId="0" applyNumberFormat="1" applyFont="1" applyFill="1" applyBorder="1" applyAlignment="1">
      <alignment/>
    </xf>
    <xf numFmtId="3" fontId="6" fillId="0" borderId="96" xfId="0" applyNumberFormat="1" applyFont="1" applyFill="1" applyBorder="1" applyAlignment="1">
      <alignment/>
    </xf>
    <xf numFmtId="3" fontId="5" fillId="0" borderId="98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3" fontId="6" fillId="0" borderId="101" xfId="0" applyNumberFormat="1" applyFont="1" applyBorder="1" applyAlignment="1">
      <alignment/>
    </xf>
    <xf numFmtId="3" fontId="6" fillId="0" borderId="102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104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3" fontId="6" fillId="33" borderId="98" xfId="0" applyNumberFormat="1" applyFont="1" applyFill="1" applyBorder="1" applyAlignment="1">
      <alignment/>
    </xf>
    <xf numFmtId="3" fontId="6" fillId="33" borderId="99" xfId="0" applyNumberFormat="1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88" fillId="0" borderId="0" xfId="0" applyFont="1" applyAlignment="1">
      <alignment/>
    </xf>
    <xf numFmtId="3" fontId="13" fillId="0" borderId="24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5" xfId="0" applyBorder="1" applyAlignment="1">
      <alignment/>
    </xf>
    <xf numFmtId="3" fontId="89" fillId="0" borderId="31" xfId="0" applyNumberFormat="1" applyFont="1" applyBorder="1" applyAlignment="1">
      <alignment/>
    </xf>
    <xf numFmtId="0" fontId="0" fillId="0" borderId="106" xfId="0" applyBorder="1" applyAlignment="1">
      <alignment/>
    </xf>
    <xf numFmtId="3" fontId="90" fillId="0" borderId="16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85" fillId="0" borderId="34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107" xfId="0" applyNumberFormat="1" applyFont="1" applyBorder="1" applyAlignment="1">
      <alignment/>
    </xf>
    <xf numFmtId="0" fontId="5" fillId="0" borderId="98" xfId="0" applyFont="1" applyBorder="1" applyAlignment="1">
      <alignment/>
    </xf>
    <xf numFmtId="0" fontId="0" fillId="0" borderId="12" xfId="0" applyBorder="1" applyAlignment="1">
      <alignment/>
    </xf>
    <xf numFmtId="49" fontId="6" fillId="0" borderId="108" xfId="0" applyNumberFormat="1" applyFont="1" applyBorder="1" applyAlignment="1">
      <alignment/>
    </xf>
    <xf numFmtId="49" fontId="6" fillId="0" borderId="105" xfId="0" applyNumberFormat="1" applyFont="1" applyBorder="1" applyAlignment="1">
      <alignment/>
    </xf>
    <xf numFmtId="0" fontId="5" fillId="0" borderId="90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88" xfId="0" applyFont="1" applyBorder="1" applyAlignment="1">
      <alignment/>
    </xf>
    <xf numFmtId="0" fontId="5" fillId="0" borderId="88" xfId="0" applyFont="1" applyBorder="1" applyAlignment="1">
      <alignment/>
    </xf>
    <xf numFmtId="0" fontId="6" fillId="0" borderId="90" xfId="0" applyFont="1" applyBorder="1" applyAlignment="1">
      <alignment/>
    </xf>
    <xf numFmtId="3" fontId="6" fillId="0" borderId="100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6" fillId="0" borderId="10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01" xfId="0" applyFont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5" fillId="0" borderId="88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3" fontId="6" fillId="35" borderId="95" xfId="0" applyNumberFormat="1" applyFont="1" applyFill="1" applyBorder="1" applyAlignment="1">
      <alignment/>
    </xf>
    <xf numFmtId="3" fontId="6" fillId="0" borderId="107" xfId="0" applyNumberFormat="1" applyFont="1" applyBorder="1" applyAlignment="1">
      <alignment/>
    </xf>
    <xf numFmtId="49" fontId="6" fillId="0" borderId="63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0" borderId="44" xfId="0" applyFont="1" applyBorder="1" applyAlignment="1">
      <alignment/>
    </xf>
    <xf numFmtId="0" fontId="11" fillId="0" borderId="17" xfId="0" applyFont="1" applyBorder="1" applyAlignment="1">
      <alignment/>
    </xf>
    <xf numFmtId="0" fontId="85" fillId="0" borderId="22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6" fillId="0" borderId="35" xfId="0" applyFont="1" applyBorder="1" applyAlignment="1">
      <alignment/>
    </xf>
    <xf numFmtId="3" fontId="86" fillId="0" borderId="17" xfId="0" applyNumberFormat="1" applyFont="1" applyFill="1" applyBorder="1" applyAlignment="1">
      <alignment/>
    </xf>
    <xf numFmtId="0" fontId="14" fillId="0" borderId="111" xfId="0" applyFont="1" applyBorder="1" applyAlignment="1">
      <alignment/>
    </xf>
    <xf numFmtId="3" fontId="86" fillId="0" borderId="17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33" borderId="96" xfId="0" applyNumberFormat="1" applyFont="1" applyFill="1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5" fillId="0" borderId="116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3" fontId="13" fillId="0" borderId="97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6" fillId="0" borderId="102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/>
    </xf>
    <xf numFmtId="3" fontId="5" fillId="0" borderId="117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3" fillId="0" borderId="121" xfId="0" applyNumberFormat="1" applyFont="1" applyBorder="1" applyAlignment="1">
      <alignment/>
    </xf>
    <xf numFmtId="3" fontId="90" fillId="0" borderId="97" xfId="0" applyNumberFormat="1" applyFont="1" applyFill="1" applyBorder="1" applyAlignment="1">
      <alignment/>
    </xf>
    <xf numFmtId="3" fontId="6" fillId="0" borderId="122" xfId="0" applyNumberFormat="1" applyFont="1" applyBorder="1" applyAlignment="1">
      <alignment/>
    </xf>
    <xf numFmtId="3" fontId="6" fillId="35" borderId="114" xfId="0" applyNumberFormat="1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3" fontId="6" fillId="36" borderId="96" xfId="0" applyNumberFormat="1" applyFont="1" applyFill="1" applyBorder="1" applyAlignment="1">
      <alignment/>
    </xf>
    <xf numFmtId="3" fontId="6" fillId="35" borderId="96" xfId="0" applyNumberFormat="1" applyFont="1" applyFill="1" applyBorder="1" applyAlignment="1">
      <alignment/>
    </xf>
    <xf numFmtId="3" fontId="6" fillId="0" borderId="114" xfId="0" applyNumberFormat="1" applyFont="1" applyFill="1" applyBorder="1" applyAlignment="1">
      <alignment/>
    </xf>
    <xf numFmtId="3" fontId="5" fillId="0" borderId="120" xfId="0" applyNumberFormat="1" applyFont="1" applyBorder="1" applyAlignment="1">
      <alignment/>
    </xf>
    <xf numFmtId="3" fontId="5" fillId="0" borderId="116" xfId="0" applyNumberFormat="1" applyFont="1" applyFill="1" applyBorder="1" applyAlignment="1">
      <alignment/>
    </xf>
    <xf numFmtId="3" fontId="5" fillId="0" borderId="117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3" fontId="5" fillId="0" borderId="123" xfId="0" applyNumberFormat="1" applyFont="1" applyBorder="1" applyAlignment="1">
      <alignment/>
    </xf>
    <xf numFmtId="3" fontId="85" fillId="0" borderId="42" xfId="0" applyNumberFormat="1" applyFont="1" applyBorder="1" applyAlignment="1">
      <alignment/>
    </xf>
    <xf numFmtId="3" fontId="89" fillId="0" borderId="9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5" fillId="0" borderId="91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0" fillId="0" borderId="120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85" fillId="0" borderId="96" xfId="0" applyNumberFormat="1" applyFont="1" applyBorder="1" applyAlignment="1">
      <alignment/>
    </xf>
    <xf numFmtId="3" fontId="85" fillId="0" borderId="102" xfId="0" applyNumberFormat="1" applyFont="1" applyBorder="1" applyAlignment="1">
      <alignment/>
    </xf>
    <xf numFmtId="3" fontId="85" fillId="0" borderId="114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6" fillId="0" borderId="99" xfId="0" applyNumberFormat="1" applyFont="1" applyFill="1" applyBorder="1" applyAlignment="1">
      <alignment/>
    </xf>
    <xf numFmtId="3" fontId="0" fillId="0" borderId="91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6" fillId="0" borderId="120" xfId="0" applyNumberFormat="1" applyFont="1" applyFill="1" applyBorder="1" applyAlignment="1">
      <alignment/>
    </xf>
    <xf numFmtId="3" fontId="7" fillId="0" borderId="91" xfId="0" applyNumberFormat="1" applyFont="1" applyBorder="1" applyAlignment="1">
      <alignment/>
    </xf>
    <xf numFmtId="3" fontId="5" fillId="0" borderId="121" xfId="0" applyNumberFormat="1" applyFont="1" applyBorder="1" applyAlignment="1">
      <alignment/>
    </xf>
    <xf numFmtId="3" fontId="7" fillId="0" borderId="121" xfId="0" applyNumberFormat="1" applyFont="1" applyBorder="1" applyAlignment="1">
      <alignment/>
    </xf>
    <xf numFmtId="3" fontId="3" fillId="34" borderId="28" xfId="0" applyNumberFormat="1" applyFont="1" applyFill="1" applyBorder="1" applyAlignment="1">
      <alignment/>
    </xf>
    <xf numFmtId="3" fontId="85" fillId="0" borderId="104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3" fontId="0" fillId="0" borderId="104" xfId="0" applyNumberFormat="1" applyBorder="1" applyAlignment="1">
      <alignment/>
    </xf>
    <xf numFmtId="3" fontId="5" fillId="0" borderId="125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3" fillId="0" borderId="9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8" fillId="0" borderId="91" xfId="0" applyNumberFormat="1" applyFont="1" applyBorder="1" applyAlignment="1">
      <alignment/>
    </xf>
    <xf numFmtId="3" fontId="21" fillId="0" borderId="120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90" fillId="0" borderId="17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5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7" xfId="0" applyFont="1" applyBorder="1" applyAlignment="1">
      <alignment/>
    </xf>
    <xf numFmtId="0" fontId="6" fillId="0" borderId="107" xfId="0" applyFont="1" applyBorder="1" applyAlignment="1">
      <alignment/>
    </xf>
    <xf numFmtId="0" fontId="6" fillId="0" borderId="109" xfId="0" applyFont="1" applyBorder="1" applyAlignment="1">
      <alignment/>
    </xf>
    <xf numFmtId="0" fontId="5" fillId="0" borderId="109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5" fillId="0" borderId="127" xfId="0" applyNumberFormat="1" applyFont="1" applyFill="1" applyBorder="1" applyAlignment="1">
      <alignment/>
    </xf>
    <xf numFmtId="3" fontId="5" fillId="0" borderId="127" xfId="0" applyNumberFormat="1" applyFont="1" applyBorder="1" applyAlignment="1">
      <alignment/>
    </xf>
    <xf numFmtId="3" fontId="15" fillId="0" borderId="128" xfId="0" applyNumberFormat="1" applyFont="1" applyBorder="1" applyAlignment="1">
      <alignment/>
    </xf>
    <xf numFmtId="0" fontId="6" fillId="0" borderId="93" xfId="0" applyFont="1" applyBorder="1" applyAlignment="1">
      <alignment/>
    </xf>
    <xf numFmtId="0" fontId="6" fillId="0" borderId="98" xfId="0" applyFont="1" applyBorder="1" applyAlignment="1">
      <alignment/>
    </xf>
    <xf numFmtId="3" fontId="6" fillId="36" borderId="98" xfId="0" applyNumberFormat="1" applyFont="1" applyFill="1" applyBorder="1" applyAlignment="1">
      <alignment/>
    </xf>
    <xf numFmtId="3" fontId="6" fillId="33" borderId="101" xfId="0" applyNumberFormat="1" applyFont="1" applyFill="1" applyBorder="1" applyAlignment="1">
      <alignment/>
    </xf>
    <xf numFmtId="0" fontId="6" fillId="0" borderId="110" xfId="0" applyFont="1" applyBorder="1" applyAlignment="1">
      <alignment/>
    </xf>
    <xf numFmtId="3" fontId="6" fillId="0" borderId="129" xfId="0" applyNumberFormat="1" applyFont="1" applyBorder="1" applyAlignment="1">
      <alignment/>
    </xf>
    <xf numFmtId="3" fontId="6" fillId="35" borderId="110" xfId="0" applyNumberFormat="1" applyFont="1" applyFill="1" applyBorder="1" applyAlignment="1">
      <alignment/>
    </xf>
    <xf numFmtId="3" fontId="6" fillId="0" borderId="110" xfId="0" applyNumberFormat="1" applyFont="1" applyFill="1" applyBorder="1" applyAlignment="1">
      <alignment/>
    </xf>
    <xf numFmtId="0" fontId="6" fillId="0" borderId="130" xfId="0" applyFont="1" applyBorder="1" applyAlignment="1">
      <alignment/>
    </xf>
    <xf numFmtId="3" fontId="6" fillId="0" borderId="131" xfId="0" applyNumberFormat="1" applyFont="1" applyBorder="1" applyAlignment="1">
      <alignment/>
    </xf>
    <xf numFmtId="3" fontId="5" fillId="0" borderId="109" xfId="0" applyNumberFormat="1" applyFont="1" applyBorder="1" applyAlignment="1">
      <alignment/>
    </xf>
    <xf numFmtId="3" fontId="6" fillId="35" borderId="10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0" borderId="107" xfId="0" applyFont="1" applyBorder="1" applyAlignment="1">
      <alignment/>
    </xf>
    <xf numFmtId="0" fontId="7" fillId="0" borderId="90" xfId="0" applyFont="1" applyBorder="1" applyAlignment="1">
      <alignment/>
    </xf>
    <xf numFmtId="3" fontId="6" fillId="0" borderId="132" xfId="0" applyNumberFormat="1" applyFont="1" applyBorder="1" applyAlignment="1">
      <alignment/>
    </xf>
    <xf numFmtId="0" fontId="20" fillId="0" borderId="90" xfId="0" applyFont="1" applyBorder="1" applyAlignment="1">
      <alignment/>
    </xf>
    <xf numFmtId="3" fontId="6" fillId="0" borderId="69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0" fontId="3" fillId="0" borderId="88" xfId="0" applyFont="1" applyBorder="1" applyAlignment="1">
      <alignment/>
    </xf>
    <xf numFmtId="0" fontId="88" fillId="0" borderId="12" xfId="0" applyFont="1" applyBorder="1" applyAlignment="1">
      <alignment/>
    </xf>
    <xf numFmtId="0" fontId="8" fillId="0" borderId="74" xfId="0" applyFont="1" applyBorder="1" applyAlignment="1">
      <alignment/>
    </xf>
    <xf numFmtId="0" fontId="88" fillId="0" borderId="0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133" xfId="0" applyNumberFormat="1" applyFont="1" applyBorder="1" applyAlignment="1">
      <alignment/>
    </xf>
    <xf numFmtId="0" fontId="6" fillId="0" borderId="132" xfId="0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133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9" fillId="0" borderId="52" xfId="0" applyFont="1" applyBorder="1" applyAlignment="1">
      <alignment/>
    </xf>
    <xf numFmtId="0" fontId="6" fillId="0" borderId="34" xfId="0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0" fontId="8" fillId="0" borderId="134" xfId="0" applyFont="1" applyBorder="1" applyAlignment="1">
      <alignment/>
    </xf>
    <xf numFmtId="0" fontId="6" fillId="0" borderId="41" xfId="0" applyFont="1" applyBorder="1" applyAlignment="1">
      <alignment/>
    </xf>
    <xf numFmtId="0" fontId="88" fillId="0" borderId="134" xfId="0" applyFont="1" applyBorder="1" applyAlignment="1">
      <alignment/>
    </xf>
    <xf numFmtId="0" fontId="0" fillId="0" borderId="74" xfId="0" applyBorder="1" applyAlignment="1">
      <alignment/>
    </xf>
    <xf numFmtId="3" fontId="3" fillId="37" borderId="33" xfId="0" applyNumberFormat="1" applyFont="1" applyFill="1" applyBorder="1" applyAlignment="1">
      <alignment/>
    </xf>
    <xf numFmtId="0" fontId="3" fillId="37" borderId="14" xfId="0" applyFont="1" applyFill="1" applyBorder="1" applyAlignment="1">
      <alignment/>
    </xf>
    <xf numFmtId="3" fontId="3" fillId="37" borderId="32" xfId="0" applyNumberFormat="1" applyFont="1" applyFill="1" applyBorder="1" applyAlignment="1">
      <alignment/>
    </xf>
    <xf numFmtId="3" fontId="3" fillId="37" borderId="121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88" xfId="0" applyFont="1" applyBorder="1" applyAlignment="1">
      <alignment/>
    </xf>
    <xf numFmtId="0" fontId="24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0" borderId="88" xfId="0" applyNumberFormat="1" applyFont="1" applyBorder="1" applyAlignment="1">
      <alignment/>
    </xf>
    <xf numFmtId="0" fontId="26" fillId="0" borderId="90" xfId="0" applyFont="1" applyBorder="1" applyAlignment="1">
      <alignment/>
    </xf>
    <xf numFmtId="0" fontId="26" fillId="0" borderId="19" xfId="0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3" fontId="26" fillId="0" borderId="90" xfId="0" applyNumberFormat="1" applyFont="1" applyBorder="1" applyAlignment="1">
      <alignment/>
    </xf>
    <xf numFmtId="3" fontId="12" fillId="0" borderId="90" xfId="0" applyNumberFormat="1" applyFont="1" applyBorder="1" applyAlignment="1">
      <alignment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57" xfId="0" applyNumberFormat="1" applyFont="1" applyBorder="1" applyAlignment="1">
      <alignment/>
    </xf>
    <xf numFmtId="3" fontId="12" fillId="0" borderId="93" xfId="0" applyNumberFormat="1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3" fontId="12" fillId="0" borderId="95" xfId="0" applyNumberFormat="1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96" xfId="0" applyNumberFormat="1" applyFont="1" applyBorder="1" applyAlignment="1">
      <alignment/>
    </xf>
    <xf numFmtId="3" fontId="12" fillId="0" borderId="88" xfId="0" applyNumberFormat="1" applyFont="1" applyBorder="1" applyAlignment="1">
      <alignment/>
    </xf>
    <xf numFmtId="0" fontId="12" fillId="0" borderId="16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97" xfId="0" applyNumberFormat="1" applyFont="1" applyBorder="1" applyAlignment="1">
      <alignment/>
    </xf>
    <xf numFmtId="3" fontId="26" fillId="0" borderId="107" xfId="0" applyNumberFormat="1" applyFont="1" applyBorder="1" applyAlignment="1">
      <alignment/>
    </xf>
    <xf numFmtId="0" fontId="26" fillId="0" borderId="63" xfId="0" applyFont="1" applyBorder="1" applyAlignment="1">
      <alignment/>
    </xf>
    <xf numFmtId="3" fontId="26" fillId="0" borderId="80" xfId="0" applyNumberFormat="1" applyFont="1" applyBorder="1" applyAlignment="1">
      <alignment/>
    </xf>
    <xf numFmtId="3" fontId="12" fillId="0" borderId="101" xfId="0" applyNumberFormat="1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102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46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95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0" fontId="26" fillId="0" borderId="98" xfId="0" applyFont="1" applyBorder="1" applyAlignment="1">
      <alignment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35" xfId="0" applyNumberFormat="1" applyFont="1" applyBorder="1" applyAlignment="1">
      <alignment/>
    </xf>
    <xf numFmtId="3" fontId="26" fillId="0" borderId="98" xfId="0" applyNumberFormat="1" applyFont="1" applyBorder="1" applyAlignment="1">
      <alignment/>
    </xf>
    <xf numFmtId="3" fontId="26" fillId="0" borderId="99" xfId="0" applyNumberFormat="1" applyFont="1" applyBorder="1" applyAlignment="1">
      <alignment/>
    </xf>
    <xf numFmtId="3" fontId="12" fillId="0" borderId="98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00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110" xfId="0" applyNumberFormat="1" applyFont="1" applyBorder="1" applyAlignment="1">
      <alignment/>
    </xf>
    <xf numFmtId="0" fontId="12" fillId="0" borderId="31" xfId="0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26" fillId="0" borderId="62" xfId="0" applyNumberFormat="1" applyFont="1" applyBorder="1" applyAlignment="1">
      <alignment/>
    </xf>
    <xf numFmtId="3" fontId="12" fillId="0" borderId="63" xfId="0" applyNumberFormat="1" applyFont="1" applyBorder="1" applyAlignment="1">
      <alignment/>
    </xf>
    <xf numFmtId="3" fontId="12" fillId="0" borderId="87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12" fillId="33" borderId="98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3" fontId="12" fillId="0" borderId="103" xfId="0" applyNumberFormat="1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3" fontId="27" fillId="0" borderId="31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Fill="1" applyBorder="1" applyAlignment="1">
      <alignment/>
    </xf>
    <xf numFmtId="3" fontId="12" fillId="0" borderId="132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7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26" fillId="0" borderId="25" xfId="0" applyFont="1" applyBorder="1" applyAlignment="1">
      <alignment/>
    </xf>
    <xf numFmtId="3" fontId="26" fillId="0" borderId="40" xfId="0" applyNumberFormat="1" applyFont="1" applyBorder="1" applyAlignment="1">
      <alignment/>
    </xf>
    <xf numFmtId="3" fontId="26" fillId="0" borderId="41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6" fillId="0" borderId="41" xfId="0" applyFont="1" applyBorder="1" applyAlignment="1">
      <alignment/>
    </xf>
    <xf numFmtId="0" fontId="91" fillId="0" borderId="0" xfId="0" applyFont="1" applyAlignment="1">
      <alignment/>
    </xf>
    <xf numFmtId="3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33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0" fontId="24" fillId="37" borderId="14" xfId="0" applyFont="1" applyFill="1" applyBorder="1" applyAlignment="1">
      <alignment/>
    </xf>
    <xf numFmtId="3" fontId="24" fillId="37" borderId="33" xfId="0" applyNumberFormat="1" applyFont="1" applyFill="1" applyBorder="1" applyAlignment="1">
      <alignment/>
    </xf>
    <xf numFmtId="3" fontId="24" fillId="37" borderId="32" xfId="0" applyNumberFormat="1" applyFont="1" applyFill="1" applyBorder="1" applyAlignment="1">
      <alignment/>
    </xf>
    <xf numFmtId="0" fontId="12" fillId="0" borderId="41" xfId="0" applyFont="1" applyBorder="1" applyAlignment="1">
      <alignment/>
    </xf>
    <xf numFmtId="3" fontId="12" fillId="0" borderId="38" xfId="0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0" fontId="29" fillId="0" borderId="7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4" xfId="0" applyFont="1" applyBorder="1" applyAlignment="1">
      <alignment/>
    </xf>
    <xf numFmtId="0" fontId="91" fillId="0" borderId="134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33" xfId="0" applyFont="1" applyBorder="1" applyAlignment="1">
      <alignment/>
    </xf>
    <xf numFmtId="3" fontId="26" fillId="0" borderId="33" xfId="0" applyNumberFormat="1" applyFont="1" applyBorder="1" applyAlignment="1">
      <alignment/>
    </xf>
    <xf numFmtId="4" fontId="26" fillId="0" borderId="33" xfId="0" applyNumberFormat="1" applyFont="1" applyBorder="1" applyAlignment="1">
      <alignment/>
    </xf>
    <xf numFmtId="0" fontId="12" fillId="0" borderId="43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29" fillId="0" borderId="33" xfId="0" applyFont="1" applyBorder="1" applyAlignment="1">
      <alignment/>
    </xf>
    <xf numFmtId="3" fontId="29" fillId="0" borderId="25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41" xfId="0" applyNumberFormat="1" applyFont="1" applyBorder="1" applyAlignment="1">
      <alignment/>
    </xf>
    <xf numFmtId="3" fontId="29" fillId="0" borderId="133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8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0" xfId="0" applyFont="1" applyBorder="1" applyAlignment="1">
      <alignment/>
    </xf>
    <xf numFmtId="0" fontId="30" fillId="0" borderId="52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0" xfId="0" applyFont="1" applyBorder="1" applyAlignment="1">
      <alignment/>
    </xf>
    <xf numFmtId="0" fontId="12" fillId="0" borderId="93" xfId="0" applyFont="1" applyBorder="1" applyAlignment="1">
      <alignment/>
    </xf>
    <xf numFmtId="0" fontId="12" fillId="0" borderId="34" xfId="0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0" fontId="12" fillId="0" borderId="46" xfId="0" applyFont="1" applyBorder="1" applyAlignment="1">
      <alignment/>
    </xf>
    <xf numFmtId="0" fontId="12" fillId="0" borderId="21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12" fillId="0" borderId="95" xfId="0" applyFont="1" applyBorder="1" applyAlignment="1">
      <alignment/>
    </xf>
    <xf numFmtId="3" fontId="12" fillId="0" borderId="47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12" fillId="0" borderId="48" xfId="0" applyNumberFormat="1" applyFont="1" applyBorder="1" applyAlignment="1">
      <alignment/>
    </xf>
    <xf numFmtId="0" fontId="12" fillId="0" borderId="98" xfId="0" applyFont="1" applyBorder="1" applyAlignment="1">
      <alignment/>
    </xf>
    <xf numFmtId="0" fontId="12" fillId="0" borderId="132" xfId="0" applyFont="1" applyBorder="1" applyAlignment="1">
      <alignment/>
    </xf>
    <xf numFmtId="0" fontId="12" fillId="0" borderId="15" xfId="0" applyFont="1" applyBorder="1" applyAlignment="1">
      <alignment/>
    </xf>
    <xf numFmtId="3" fontId="27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30" fillId="0" borderId="25" xfId="0" applyFont="1" applyBorder="1" applyAlignment="1">
      <alignment/>
    </xf>
    <xf numFmtId="3" fontId="30" fillId="0" borderId="33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3" fontId="30" fillId="0" borderId="133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0" fontId="24" fillId="0" borderId="41" xfId="0" applyFont="1" applyBorder="1" applyAlignment="1">
      <alignment/>
    </xf>
    <xf numFmtId="4" fontId="12" fillId="0" borderId="41" xfId="0" applyNumberFormat="1" applyFont="1" applyBorder="1" applyAlignment="1">
      <alignment/>
    </xf>
    <xf numFmtId="0" fontId="23" fillId="0" borderId="33" xfId="0" applyFont="1" applyBorder="1" applyAlignment="1">
      <alignment/>
    </xf>
    <xf numFmtId="3" fontId="27" fillId="0" borderId="33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8" fillId="0" borderId="33" xfId="0" applyFont="1" applyBorder="1" applyAlignment="1">
      <alignment/>
    </xf>
    <xf numFmtId="3" fontId="28" fillId="0" borderId="5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51" xfId="0" applyFont="1" applyBorder="1" applyAlignment="1">
      <alignment/>
    </xf>
    <xf numFmtId="3" fontId="30" fillId="0" borderId="51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42" xfId="0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4" fontId="26" fillId="0" borderId="61" xfId="0" applyNumberFormat="1" applyFont="1" applyBorder="1" applyAlignment="1">
      <alignment/>
    </xf>
    <xf numFmtId="4" fontId="12" fillId="0" borderId="61" xfId="0" applyNumberFormat="1" applyFont="1" applyBorder="1" applyAlignment="1">
      <alignment/>
    </xf>
    <xf numFmtId="173" fontId="24" fillId="0" borderId="28" xfId="0" applyNumberFormat="1" applyFont="1" applyBorder="1" applyAlignment="1">
      <alignment/>
    </xf>
    <xf numFmtId="4" fontId="26" fillId="0" borderId="57" xfId="0" applyNumberFormat="1" applyFont="1" applyBorder="1" applyAlignment="1">
      <alignment/>
    </xf>
    <xf numFmtId="4" fontId="12" fillId="0" borderId="76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4" fontId="12" fillId="0" borderId="23" xfId="0" applyNumberFormat="1" applyFont="1" applyFill="1" applyBorder="1" applyAlignment="1">
      <alignment/>
    </xf>
    <xf numFmtId="4" fontId="24" fillId="0" borderId="28" xfId="0" applyNumberFormat="1" applyFont="1" applyBorder="1" applyAlignment="1">
      <alignment/>
    </xf>
    <xf numFmtId="4" fontId="26" fillId="0" borderId="35" xfId="0" applyNumberFormat="1" applyFont="1" applyBorder="1" applyAlignment="1">
      <alignment/>
    </xf>
    <xf numFmtId="4" fontId="24" fillId="0" borderId="45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87" xfId="0" applyNumberFormat="1" applyFont="1" applyBorder="1" applyAlignment="1">
      <alignment/>
    </xf>
    <xf numFmtId="4" fontId="12" fillId="33" borderId="35" xfId="0" applyNumberFormat="1" applyFont="1" applyFill="1" applyBorder="1" applyAlignment="1">
      <alignment/>
    </xf>
    <xf numFmtId="4" fontId="24" fillId="0" borderId="41" xfId="0" applyNumberFormat="1" applyFont="1" applyBorder="1" applyAlignment="1">
      <alignment/>
    </xf>
    <xf numFmtId="4" fontId="12" fillId="0" borderId="84" xfId="0" applyNumberFormat="1" applyFont="1" applyBorder="1" applyAlignment="1">
      <alignment/>
    </xf>
    <xf numFmtId="4" fontId="26" fillId="0" borderId="41" xfId="0" applyNumberFormat="1" applyFont="1" applyBorder="1" applyAlignment="1">
      <alignment/>
    </xf>
    <xf numFmtId="4" fontId="28" fillId="0" borderId="55" xfId="0" applyNumberFormat="1" applyFont="1" applyBorder="1" applyAlignment="1">
      <alignment/>
    </xf>
    <xf numFmtId="4" fontId="24" fillId="37" borderId="74" xfId="0" applyNumberFormat="1" applyFont="1" applyFill="1" applyBorder="1" applyAlignment="1">
      <alignment/>
    </xf>
    <xf numFmtId="4" fontId="12" fillId="0" borderId="59" xfId="0" applyNumberFormat="1" applyFont="1" applyBorder="1" applyAlignment="1">
      <alignment/>
    </xf>
    <xf numFmtId="4" fontId="29" fillId="0" borderId="49" xfId="0" applyNumberFormat="1" applyFont="1" applyBorder="1" applyAlignment="1">
      <alignment/>
    </xf>
    <xf numFmtId="4" fontId="12" fillId="0" borderId="105" xfId="0" applyNumberFormat="1" applyFont="1" applyBorder="1" applyAlignment="1">
      <alignment/>
    </xf>
    <xf numFmtId="4" fontId="12" fillId="0" borderId="86" xfId="0" applyNumberFormat="1" applyFont="1" applyBorder="1" applyAlignment="1">
      <alignment/>
    </xf>
    <xf numFmtId="4" fontId="30" fillId="0" borderId="133" xfId="0" applyNumberFormat="1" applyFont="1" applyBorder="1" applyAlignment="1">
      <alignment/>
    </xf>
    <xf numFmtId="4" fontId="24" fillId="0" borderId="49" xfId="0" applyNumberFormat="1" applyFont="1" applyBorder="1" applyAlignment="1">
      <alignment/>
    </xf>
    <xf numFmtId="4" fontId="28" fillId="0" borderId="50" xfId="0" applyNumberFormat="1" applyFont="1" applyBorder="1" applyAlignment="1">
      <alignment/>
    </xf>
    <xf numFmtId="4" fontId="29" fillId="0" borderId="33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23" fillId="0" borderId="49" xfId="0" applyNumberFormat="1" applyFont="1" applyBorder="1" applyAlignment="1">
      <alignment/>
    </xf>
    <xf numFmtId="173" fontId="26" fillId="0" borderId="91" xfId="0" applyNumberFormat="1" applyFont="1" applyBorder="1" applyAlignment="1">
      <alignment/>
    </xf>
    <xf numFmtId="173" fontId="12" fillId="0" borderId="91" xfId="0" applyNumberFormat="1" applyFont="1" applyBorder="1" applyAlignment="1">
      <alignment/>
    </xf>
    <xf numFmtId="173" fontId="12" fillId="0" borderId="94" xfId="0" applyNumberFormat="1" applyFont="1" applyBorder="1" applyAlignment="1">
      <alignment/>
    </xf>
    <xf numFmtId="173" fontId="12" fillId="0" borderId="96" xfId="0" applyNumberFormat="1" applyFont="1" applyBorder="1" applyAlignment="1">
      <alignment/>
    </xf>
    <xf numFmtId="173" fontId="12" fillId="0" borderId="97" xfId="0" applyNumberFormat="1" applyFont="1" applyBorder="1" applyAlignment="1">
      <alignment/>
    </xf>
    <xf numFmtId="173" fontId="12" fillId="0" borderId="96" xfId="0" applyNumberFormat="1" applyFont="1" applyFill="1" applyBorder="1" applyAlignment="1">
      <alignment/>
    </xf>
    <xf numFmtId="4" fontId="12" fillId="0" borderId="102" xfId="0" applyNumberFormat="1" applyFont="1" applyBorder="1" applyAlignment="1">
      <alignment/>
    </xf>
    <xf numFmtId="4" fontId="12" fillId="0" borderId="94" xfId="0" applyNumberFormat="1" applyFont="1" applyBorder="1" applyAlignment="1">
      <alignment/>
    </xf>
    <xf numFmtId="4" fontId="12" fillId="0" borderId="99" xfId="0" applyNumberFormat="1" applyFont="1" applyBorder="1" applyAlignment="1">
      <alignment/>
    </xf>
    <xf numFmtId="4" fontId="26" fillId="0" borderId="91" xfId="0" applyNumberFormat="1" applyFont="1" applyBorder="1" applyAlignment="1">
      <alignment/>
    </xf>
    <xf numFmtId="4" fontId="12" fillId="0" borderId="91" xfId="0" applyNumberFormat="1" applyFont="1" applyBorder="1" applyAlignment="1">
      <alignment/>
    </xf>
    <xf numFmtId="4" fontId="12" fillId="0" borderId="96" xfId="0" applyNumberFormat="1" applyFont="1" applyBorder="1" applyAlignment="1">
      <alignment/>
    </xf>
    <xf numFmtId="4" fontId="12" fillId="33" borderId="99" xfId="0" applyNumberFormat="1" applyFont="1" applyFill="1" applyBorder="1" applyAlignment="1">
      <alignment/>
    </xf>
    <xf numFmtId="4" fontId="12" fillId="0" borderId="104" xfId="0" applyNumberFormat="1" applyFont="1" applyBorder="1" applyAlignment="1">
      <alignment/>
    </xf>
    <xf numFmtId="4" fontId="12" fillId="0" borderId="42" xfId="0" applyNumberFormat="1" applyFont="1" applyBorder="1" applyAlignment="1">
      <alignment/>
    </xf>
    <xf numFmtId="4" fontId="28" fillId="0" borderId="28" xfId="0" applyNumberFormat="1" applyFont="1" applyBorder="1" applyAlignment="1">
      <alignment/>
    </xf>
    <xf numFmtId="4" fontId="24" fillId="37" borderId="121" xfId="0" applyNumberFormat="1" applyFont="1" applyFill="1" applyBorder="1" applyAlignment="1">
      <alignment/>
    </xf>
    <xf numFmtId="4" fontId="12" fillId="0" borderId="114" xfId="0" applyNumberFormat="1" applyFont="1" applyBorder="1" applyAlignment="1">
      <alignment/>
    </xf>
    <xf numFmtId="4" fontId="12" fillId="0" borderId="124" xfId="0" applyNumberFormat="1" applyFont="1" applyBorder="1" applyAlignment="1">
      <alignment/>
    </xf>
    <xf numFmtId="4" fontId="30" fillId="0" borderId="33" xfId="0" applyNumberFormat="1" applyFont="1" applyBorder="1" applyAlignment="1">
      <alignment/>
    </xf>
    <xf numFmtId="173" fontId="24" fillId="0" borderId="116" xfId="0" applyNumberFormat="1" applyFont="1" applyBorder="1" applyAlignment="1">
      <alignment/>
    </xf>
    <xf numFmtId="3" fontId="26" fillId="0" borderId="91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26" fillId="0" borderId="28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23" fillId="0" borderId="53" xfId="0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3" fontId="26" fillId="0" borderId="88" xfId="0" applyNumberFormat="1" applyFont="1" applyBorder="1" applyAlignment="1">
      <alignment/>
    </xf>
    <xf numFmtId="0" fontId="26" fillId="0" borderId="16" xfId="0" applyFont="1" applyBorder="1" applyAlignment="1">
      <alignment/>
    </xf>
    <xf numFmtId="49" fontId="12" fillId="0" borderId="16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31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12" fillId="0" borderId="18" xfId="0" applyFont="1" applyBorder="1" applyAlignment="1">
      <alignment/>
    </xf>
    <xf numFmtId="49" fontId="12" fillId="0" borderId="30" xfId="0" applyNumberFormat="1" applyFont="1" applyBorder="1" applyAlignment="1">
      <alignment/>
    </xf>
    <xf numFmtId="0" fontId="26" fillId="0" borderId="20" xfId="0" applyFont="1" applyBorder="1" applyAlignment="1">
      <alignment/>
    </xf>
    <xf numFmtId="0" fontId="12" fillId="0" borderId="90" xfId="0" applyFont="1" applyBorder="1" applyAlignment="1">
      <alignment/>
    </xf>
    <xf numFmtId="0" fontId="12" fillId="0" borderId="20" xfId="0" applyFont="1" applyBorder="1" applyAlignment="1">
      <alignment/>
    </xf>
    <xf numFmtId="49" fontId="12" fillId="0" borderId="18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49" fontId="12" fillId="0" borderId="20" xfId="0" applyNumberFormat="1" applyFont="1" applyBorder="1" applyAlignment="1">
      <alignment/>
    </xf>
    <xf numFmtId="49" fontId="12" fillId="0" borderId="29" xfId="45" applyNumberFormat="1" applyFont="1" applyBorder="1">
      <alignment/>
      <protection/>
    </xf>
    <xf numFmtId="49" fontId="12" fillId="0" borderId="21" xfId="45" applyNumberFormat="1" applyFont="1" applyBorder="1">
      <alignment/>
      <protection/>
    </xf>
    <xf numFmtId="3" fontId="12" fillId="0" borderId="42" xfId="0" applyNumberFormat="1" applyFont="1" applyBorder="1" applyAlignment="1">
      <alignment/>
    </xf>
    <xf numFmtId="49" fontId="12" fillId="0" borderId="16" xfId="45" applyNumberFormat="1" applyFont="1" applyBorder="1">
      <alignment/>
      <protection/>
    </xf>
    <xf numFmtId="0" fontId="12" fillId="0" borderId="56" xfId="0" applyFont="1" applyBorder="1" applyAlignment="1">
      <alignment/>
    </xf>
    <xf numFmtId="3" fontId="12" fillId="0" borderId="18" xfId="0" applyNumberFormat="1" applyFont="1" applyBorder="1" applyAlignment="1">
      <alignment/>
    </xf>
    <xf numFmtId="49" fontId="12" fillId="0" borderId="29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47" xfId="0" applyFont="1" applyBorder="1" applyAlignment="1">
      <alignment/>
    </xf>
    <xf numFmtId="49" fontId="12" fillId="0" borderId="36" xfId="0" applyNumberFormat="1" applyFont="1" applyBorder="1" applyAlignment="1">
      <alignment/>
    </xf>
    <xf numFmtId="49" fontId="12" fillId="0" borderId="46" xfId="0" applyNumberFormat="1" applyFont="1" applyBorder="1" applyAlignment="1">
      <alignment/>
    </xf>
    <xf numFmtId="0" fontId="12" fillId="0" borderId="36" xfId="0" applyFont="1" applyFill="1" applyBorder="1" applyAlignment="1">
      <alignment/>
    </xf>
    <xf numFmtId="49" fontId="12" fillId="0" borderId="36" xfId="0" applyNumberFormat="1" applyFont="1" applyFill="1" applyBorder="1" applyAlignment="1">
      <alignment/>
    </xf>
    <xf numFmtId="49" fontId="12" fillId="0" borderId="37" xfId="0" applyNumberFormat="1" applyFont="1" applyBorder="1" applyAlignment="1">
      <alignment/>
    </xf>
    <xf numFmtId="0" fontId="26" fillId="0" borderId="57" xfId="0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12" fillId="0" borderId="21" xfId="0" applyNumberFormat="1" applyFont="1" applyBorder="1" applyAlignment="1">
      <alignment/>
    </xf>
    <xf numFmtId="0" fontId="12" fillId="0" borderId="58" xfId="0" applyFont="1" applyBorder="1" applyAlignment="1">
      <alignment/>
    </xf>
    <xf numFmtId="49" fontId="12" fillId="0" borderId="21" xfId="0" applyNumberFormat="1" applyFont="1" applyFill="1" applyBorder="1" applyAlignment="1">
      <alignment/>
    </xf>
    <xf numFmtId="0" fontId="12" fillId="0" borderId="59" xfId="0" applyFont="1" applyBorder="1" applyAlignment="1">
      <alignment/>
    </xf>
    <xf numFmtId="3" fontId="12" fillId="33" borderId="22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60" xfId="0" applyFont="1" applyBorder="1" applyAlignment="1">
      <alignment/>
    </xf>
    <xf numFmtId="0" fontId="12" fillId="0" borderId="61" xfId="0" applyFont="1" applyBorder="1" applyAlignment="1">
      <alignment/>
    </xf>
    <xf numFmtId="3" fontId="12" fillId="0" borderId="126" xfId="0" applyNumberFormat="1" applyFont="1" applyBorder="1" applyAlignment="1">
      <alignment/>
    </xf>
    <xf numFmtId="49" fontId="12" fillId="0" borderId="46" xfId="0" applyNumberFormat="1" applyFont="1" applyFill="1" applyBorder="1" applyAlignment="1">
      <alignment/>
    </xf>
    <xf numFmtId="49" fontId="27" fillId="0" borderId="36" xfId="0" applyNumberFormat="1" applyFont="1" applyFill="1" applyBorder="1" applyAlignment="1">
      <alignment/>
    </xf>
    <xf numFmtId="0" fontId="12" fillId="0" borderId="62" xfId="0" applyFont="1" applyBorder="1" applyAlignment="1">
      <alignment/>
    </xf>
    <xf numFmtId="0" fontId="12" fillId="0" borderId="14" xfId="0" applyFont="1" applyBorder="1" applyAlignment="1">
      <alignment/>
    </xf>
    <xf numFmtId="49" fontId="12" fillId="0" borderId="32" xfId="0" applyNumberFormat="1" applyFont="1" applyBorder="1" applyAlignment="1">
      <alignment/>
    </xf>
    <xf numFmtId="0" fontId="12" fillId="0" borderId="64" xfId="0" applyFont="1" applyBorder="1" applyAlignment="1">
      <alignment/>
    </xf>
    <xf numFmtId="0" fontId="92" fillId="0" borderId="64" xfId="0" applyFont="1" applyBorder="1" applyAlignment="1">
      <alignment/>
    </xf>
    <xf numFmtId="3" fontId="12" fillId="0" borderId="64" xfId="0" applyNumberFormat="1" applyFont="1" applyBorder="1" applyAlignment="1">
      <alignment/>
    </xf>
    <xf numFmtId="49" fontId="12" fillId="0" borderId="40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0" fontId="26" fillId="0" borderId="127" xfId="0" applyFont="1" applyBorder="1" applyAlignment="1">
      <alignment/>
    </xf>
    <xf numFmtId="0" fontId="26" fillId="0" borderId="65" xfId="0" applyFont="1" applyBorder="1" applyAlignment="1">
      <alignment/>
    </xf>
    <xf numFmtId="49" fontId="12" fillId="0" borderId="65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49" fontId="12" fillId="0" borderId="63" xfId="0" applyNumberFormat="1" applyFont="1" applyBorder="1" applyAlignment="1">
      <alignment/>
    </xf>
    <xf numFmtId="49" fontId="12" fillId="0" borderId="66" xfId="0" applyNumberFormat="1" applyFont="1" applyBorder="1" applyAlignment="1">
      <alignment/>
    </xf>
    <xf numFmtId="0" fontId="12" fillId="0" borderId="107" xfId="0" applyFont="1" applyBorder="1" applyAlignment="1">
      <alignment/>
    </xf>
    <xf numFmtId="0" fontId="12" fillId="0" borderId="63" xfId="0" applyFont="1" applyBorder="1" applyAlignment="1">
      <alignment/>
    </xf>
    <xf numFmtId="3" fontId="27" fillId="0" borderId="16" xfId="0" applyNumberFormat="1" applyFont="1" applyBorder="1" applyAlignment="1">
      <alignment/>
    </xf>
    <xf numFmtId="0" fontId="12" fillId="0" borderId="109" xfId="0" applyFont="1" applyBorder="1" applyAlignment="1">
      <alignment/>
    </xf>
    <xf numFmtId="49" fontId="12" fillId="0" borderId="64" xfId="0" applyNumberFormat="1" applyFont="1" applyBorder="1" applyAlignment="1">
      <alignment/>
    </xf>
    <xf numFmtId="0" fontId="92" fillId="0" borderId="0" xfId="0" applyFont="1" applyAlignment="1">
      <alignment/>
    </xf>
    <xf numFmtId="3" fontId="12" fillId="0" borderId="99" xfId="0" applyNumberFormat="1" applyFont="1" applyBorder="1" applyAlignment="1">
      <alignment/>
    </xf>
    <xf numFmtId="0" fontId="26" fillId="0" borderId="17" xfId="0" applyFont="1" applyBorder="1" applyAlignment="1">
      <alignment/>
    </xf>
    <xf numFmtId="49" fontId="12" fillId="0" borderId="17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107" xfId="0" applyNumberFormat="1" applyFont="1" applyBorder="1" applyAlignment="1">
      <alignment/>
    </xf>
    <xf numFmtId="49" fontId="12" fillId="0" borderId="62" xfId="0" applyNumberFormat="1" applyFont="1" applyBorder="1" applyAlignment="1">
      <alignment/>
    </xf>
    <xf numFmtId="3" fontId="12" fillId="0" borderId="109" xfId="0" applyNumberFormat="1" applyFont="1" applyBorder="1" applyAlignment="1">
      <alignment/>
    </xf>
    <xf numFmtId="49" fontId="12" fillId="0" borderId="67" xfId="0" applyNumberFormat="1" applyFont="1" applyBorder="1" applyAlignment="1">
      <alignment/>
    </xf>
    <xf numFmtId="0" fontId="12" fillId="0" borderId="67" xfId="0" applyFont="1" applyBorder="1" applyAlignment="1">
      <alignment/>
    </xf>
    <xf numFmtId="3" fontId="12" fillId="0" borderId="67" xfId="0" applyNumberFormat="1" applyFont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97" xfId="0" applyNumberFormat="1" applyFont="1" applyBorder="1" applyAlignment="1">
      <alignment/>
    </xf>
    <xf numFmtId="0" fontId="26" fillId="0" borderId="109" xfId="0" applyFont="1" applyBorder="1" applyAlignment="1">
      <alignment/>
    </xf>
    <xf numFmtId="0" fontId="26" fillId="0" borderId="64" xfId="0" applyFont="1" applyBorder="1" applyAlignment="1">
      <alignment/>
    </xf>
    <xf numFmtId="0" fontId="26" fillId="0" borderId="67" xfId="0" applyFont="1" applyBorder="1" applyAlignment="1">
      <alignment/>
    </xf>
    <xf numFmtId="0" fontId="24" fillId="0" borderId="32" xfId="0" applyFont="1" applyBorder="1" applyAlignment="1">
      <alignment/>
    </xf>
    <xf numFmtId="3" fontId="26" fillId="0" borderId="65" xfId="0" applyNumberFormat="1" applyFont="1" applyBorder="1" applyAlignment="1">
      <alignment/>
    </xf>
    <xf numFmtId="49" fontId="12" fillId="0" borderId="10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49" fontId="12" fillId="0" borderId="105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3" fontId="12" fillId="0" borderId="30" xfId="0" applyNumberFormat="1" applyFont="1" applyFill="1" applyBorder="1" applyAlignment="1">
      <alignment/>
    </xf>
    <xf numFmtId="0" fontId="92" fillId="0" borderId="68" xfId="0" applyFont="1" applyBorder="1" applyAlignment="1">
      <alignment/>
    </xf>
    <xf numFmtId="3" fontId="24" fillId="33" borderId="28" xfId="0" applyNumberFormat="1" applyFont="1" applyFill="1" applyBorder="1" applyAlignment="1">
      <alignment/>
    </xf>
    <xf numFmtId="0" fontId="26" fillId="0" borderId="88" xfId="0" applyFont="1" applyBorder="1" applyAlignment="1">
      <alignment/>
    </xf>
    <xf numFmtId="49" fontId="12" fillId="0" borderId="15" xfId="0" applyNumberFormat="1" applyFont="1" applyBorder="1" applyAlignment="1">
      <alignment/>
    </xf>
    <xf numFmtId="3" fontId="26" fillId="0" borderId="63" xfId="0" applyNumberFormat="1" applyFont="1" applyBorder="1" applyAlignment="1">
      <alignment/>
    </xf>
    <xf numFmtId="0" fontId="12" fillId="0" borderId="88" xfId="0" applyFont="1" applyBorder="1" applyAlignment="1">
      <alignment/>
    </xf>
    <xf numFmtId="3" fontId="12" fillId="0" borderId="62" xfId="0" applyNumberFormat="1" applyFont="1" applyBorder="1" applyAlignment="1">
      <alignment/>
    </xf>
    <xf numFmtId="0" fontId="12" fillId="0" borderId="45" xfId="0" applyFont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49" fontId="12" fillId="0" borderId="37" xfId="0" applyNumberFormat="1" applyFont="1" applyFill="1" applyBorder="1" applyAlignment="1">
      <alignment/>
    </xf>
    <xf numFmtId="3" fontId="12" fillId="0" borderId="10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49" fontId="12" fillId="0" borderId="56" xfId="0" applyNumberFormat="1" applyFont="1" applyFill="1" applyBorder="1" applyAlignment="1">
      <alignment/>
    </xf>
    <xf numFmtId="0" fontId="12" fillId="0" borderId="56" xfId="0" applyFont="1" applyFill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0" borderId="88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12" fillId="0" borderId="80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70" xfId="0" applyFont="1" applyBorder="1" applyAlignment="1">
      <alignment/>
    </xf>
    <xf numFmtId="3" fontId="12" fillId="0" borderId="120" xfId="0" applyNumberFormat="1" applyFont="1" applyBorder="1" applyAlignment="1">
      <alignment/>
    </xf>
    <xf numFmtId="3" fontId="33" fillId="0" borderId="33" xfId="0" applyNumberFormat="1" applyFont="1" applyBorder="1" applyAlignment="1">
      <alignment/>
    </xf>
    <xf numFmtId="0" fontId="33" fillId="0" borderId="33" xfId="0" applyFont="1" applyBorder="1" applyAlignment="1">
      <alignment/>
    </xf>
    <xf numFmtId="49" fontId="12" fillId="0" borderId="33" xfId="0" applyNumberFormat="1" applyFont="1" applyBorder="1" applyAlignment="1">
      <alignment/>
    </xf>
    <xf numFmtId="0" fontId="33" fillId="0" borderId="111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3" fontId="93" fillId="0" borderId="17" xfId="0" applyNumberFormat="1" applyFont="1" applyFill="1" applyBorder="1" applyAlignment="1">
      <alignment/>
    </xf>
    <xf numFmtId="3" fontId="93" fillId="0" borderId="17" xfId="0" applyNumberFormat="1" applyFont="1" applyBorder="1" applyAlignment="1">
      <alignment/>
    </xf>
    <xf numFmtId="3" fontId="94" fillId="0" borderId="17" xfId="0" applyNumberFormat="1" applyFont="1" applyFill="1" applyBorder="1" applyAlignment="1">
      <alignment/>
    </xf>
    <xf numFmtId="3" fontId="94" fillId="0" borderId="16" xfId="0" applyNumberFormat="1" applyFont="1" applyFill="1" applyBorder="1" applyAlignment="1">
      <alignment/>
    </xf>
    <xf numFmtId="3" fontId="12" fillId="35" borderId="95" xfId="0" applyNumberFormat="1" applyFont="1" applyFill="1" applyBorder="1" applyAlignment="1">
      <alignment/>
    </xf>
    <xf numFmtId="0" fontId="12" fillId="35" borderId="31" xfId="0" applyFont="1" applyFill="1" applyBorder="1" applyAlignment="1">
      <alignment/>
    </xf>
    <xf numFmtId="49" fontId="12" fillId="35" borderId="31" xfId="0" applyNumberFormat="1" applyFont="1" applyFill="1" applyBorder="1" applyAlignment="1">
      <alignment/>
    </xf>
    <xf numFmtId="0" fontId="12" fillId="35" borderId="22" xfId="0" applyFont="1" applyFill="1" applyBorder="1" applyAlignment="1">
      <alignment/>
    </xf>
    <xf numFmtId="3" fontId="12" fillId="35" borderId="22" xfId="0" applyNumberFormat="1" applyFont="1" applyFill="1" applyBorder="1" applyAlignment="1">
      <alignment/>
    </xf>
    <xf numFmtId="3" fontId="12" fillId="35" borderId="21" xfId="0" applyNumberFormat="1" applyFont="1" applyFill="1" applyBorder="1" applyAlignment="1">
      <alignment/>
    </xf>
    <xf numFmtId="3" fontId="12" fillId="35" borderId="31" xfId="0" applyNumberFormat="1" applyFont="1" applyFill="1" applyBorder="1" applyAlignment="1">
      <alignment/>
    </xf>
    <xf numFmtId="3" fontId="12" fillId="35" borderId="13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14" fontId="24" fillId="0" borderId="15" xfId="0" applyNumberFormat="1" applyFont="1" applyBorder="1" applyAlignment="1">
      <alignment/>
    </xf>
    <xf numFmtId="3" fontId="26" fillId="0" borderId="127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14" fontId="26" fillId="0" borderId="17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49" fontId="12" fillId="0" borderId="4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0" fontId="92" fillId="0" borderId="29" xfId="0" applyFont="1" applyBorder="1" applyAlignment="1">
      <alignment/>
    </xf>
    <xf numFmtId="0" fontId="92" fillId="0" borderId="22" xfId="0" applyFont="1" applyBorder="1" applyAlignment="1">
      <alignment/>
    </xf>
    <xf numFmtId="3" fontId="26" fillId="0" borderId="127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3" fontId="26" fillId="0" borderId="42" xfId="0" applyNumberFormat="1" applyFont="1" applyBorder="1" applyAlignment="1">
      <alignment/>
    </xf>
    <xf numFmtId="3" fontId="34" fillId="0" borderId="128" xfId="0" applyNumberFormat="1" applyFont="1" applyBorder="1" applyAlignment="1">
      <alignment/>
    </xf>
    <xf numFmtId="0" fontId="34" fillId="0" borderId="71" xfId="0" applyFont="1" applyBorder="1" applyAlignment="1">
      <alignment/>
    </xf>
    <xf numFmtId="49" fontId="35" fillId="0" borderId="17" xfId="0" applyNumberFormat="1" applyFont="1" applyBorder="1" applyAlignment="1">
      <alignment/>
    </xf>
    <xf numFmtId="3" fontId="34" fillId="0" borderId="53" xfId="0" applyNumberFormat="1" applyFont="1" applyBorder="1" applyAlignment="1">
      <alignment/>
    </xf>
    <xf numFmtId="0" fontId="12" fillId="0" borderId="101" xfId="0" applyFont="1" applyBorder="1" applyAlignment="1">
      <alignment/>
    </xf>
    <xf numFmtId="3" fontId="34" fillId="0" borderId="16" xfId="0" applyNumberFormat="1" applyFont="1" applyBorder="1" applyAlignment="1">
      <alignment/>
    </xf>
    <xf numFmtId="3" fontId="12" fillId="36" borderId="98" xfId="0" applyNumberFormat="1" applyFont="1" applyFill="1" applyBorder="1" applyAlignment="1">
      <alignment/>
    </xf>
    <xf numFmtId="0" fontId="12" fillId="36" borderId="21" xfId="0" applyFont="1" applyFill="1" applyBorder="1" applyAlignment="1">
      <alignment/>
    </xf>
    <xf numFmtId="49" fontId="12" fillId="36" borderId="21" xfId="0" applyNumberFormat="1" applyFont="1" applyFill="1" applyBorder="1" applyAlignment="1">
      <alignment/>
    </xf>
    <xf numFmtId="0" fontId="12" fillId="36" borderId="13" xfId="0" applyFont="1" applyFill="1" applyBorder="1" applyAlignment="1">
      <alignment/>
    </xf>
    <xf numFmtId="3" fontId="12" fillId="36" borderId="13" xfId="0" applyNumberFormat="1" applyFont="1" applyFill="1" applyBorder="1" applyAlignment="1">
      <alignment/>
    </xf>
    <xf numFmtId="3" fontId="12" fillId="36" borderId="22" xfId="0" applyNumberFormat="1" applyFont="1" applyFill="1" applyBorder="1" applyAlignment="1">
      <alignment/>
    </xf>
    <xf numFmtId="3" fontId="12" fillId="33" borderId="101" xfId="0" applyNumberFormat="1" applyFont="1" applyFill="1" applyBorder="1" applyAlignment="1">
      <alignment/>
    </xf>
    <xf numFmtId="0" fontId="12" fillId="0" borderId="110" xfId="0" applyFont="1" applyBorder="1" applyAlignment="1">
      <alignment/>
    </xf>
    <xf numFmtId="49" fontId="35" fillId="0" borderId="13" xfId="0" applyNumberFormat="1" applyFont="1" applyBorder="1" applyAlignment="1">
      <alignment/>
    </xf>
    <xf numFmtId="0" fontId="92" fillId="0" borderId="24" xfId="0" applyFont="1" applyBorder="1" applyAlignment="1">
      <alignment/>
    </xf>
    <xf numFmtId="3" fontId="12" fillId="0" borderId="129" xfId="0" applyNumberFormat="1" applyFont="1" applyBorder="1" applyAlignment="1">
      <alignment/>
    </xf>
    <xf numFmtId="3" fontId="12" fillId="35" borderId="110" xfId="0" applyNumberFormat="1" applyFont="1" applyFill="1" applyBorder="1" applyAlignment="1">
      <alignment/>
    </xf>
    <xf numFmtId="0" fontId="12" fillId="35" borderId="72" xfId="0" applyFont="1" applyFill="1" applyBorder="1" applyAlignment="1">
      <alignment/>
    </xf>
    <xf numFmtId="49" fontId="12" fillId="35" borderId="73" xfId="0" applyNumberFormat="1" applyFont="1" applyFill="1" applyBorder="1" applyAlignment="1">
      <alignment/>
    </xf>
    <xf numFmtId="0" fontId="12" fillId="35" borderId="21" xfId="0" applyFont="1" applyFill="1" applyBorder="1" applyAlignment="1">
      <alignment/>
    </xf>
    <xf numFmtId="3" fontId="12" fillId="0" borderId="110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49" fontId="12" fillId="0" borderId="22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0" borderId="31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3" fontId="26" fillId="0" borderId="64" xfId="0" applyNumberFormat="1" applyFont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6" fillId="0" borderId="63" xfId="0" applyNumberFormat="1" applyFont="1" applyFill="1" applyBorder="1" applyAlignment="1">
      <alignment/>
    </xf>
    <xf numFmtId="49" fontId="12" fillId="0" borderId="23" xfId="0" applyNumberFormat="1" applyFont="1" applyBorder="1" applyAlignment="1">
      <alignment/>
    </xf>
    <xf numFmtId="49" fontId="12" fillId="0" borderId="35" xfId="0" applyNumberFormat="1" applyFont="1" applyBorder="1" applyAlignment="1">
      <alignment/>
    </xf>
    <xf numFmtId="0" fontId="12" fillId="0" borderId="74" xfId="0" applyFont="1" applyBorder="1" applyAlignment="1">
      <alignment/>
    </xf>
    <xf numFmtId="3" fontId="26" fillId="0" borderId="16" xfId="0" applyNumberFormat="1" applyFont="1" applyFill="1" applyBorder="1" applyAlignment="1">
      <alignment/>
    </xf>
    <xf numFmtId="0" fontId="12" fillId="0" borderId="75" xfId="0" applyFont="1" applyBorder="1" applyAlignment="1">
      <alignment/>
    </xf>
    <xf numFmtId="0" fontId="12" fillId="0" borderId="35" xfId="0" applyFont="1" applyBorder="1" applyAlignment="1">
      <alignment/>
    </xf>
    <xf numFmtId="3" fontId="12" fillId="0" borderId="131" xfId="0" applyNumberFormat="1" applyFont="1" applyBorder="1" applyAlignment="1">
      <alignment/>
    </xf>
    <xf numFmtId="49" fontId="12" fillId="0" borderId="76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49" fontId="12" fillId="0" borderId="58" xfId="0" applyNumberFormat="1" applyFont="1" applyBorder="1" applyAlignment="1">
      <alignment/>
    </xf>
    <xf numFmtId="3" fontId="12" fillId="0" borderId="37" xfId="0" applyNumberFormat="1" applyFont="1" applyFill="1" applyBorder="1" applyAlignment="1">
      <alignment/>
    </xf>
    <xf numFmtId="3" fontId="26" fillId="0" borderId="123" xfId="0" applyNumberFormat="1" applyFont="1" applyBorder="1" applyAlignment="1">
      <alignment/>
    </xf>
    <xf numFmtId="3" fontId="26" fillId="0" borderId="109" xfId="0" applyNumberFormat="1" applyFont="1" applyBorder="1" applyAlignment="1">
      <alignment/>
    </xf>
    <xf numFmtId="0" fontId="26" fillId="0" borderId="77" xfId="0" applyFont="1" applyBorder="1" applyAlignment="1">
      <alignment/>
    </xf>
    <xf numFmtId="49" fontId="12" fillId="0" borderId="78" xfId="0" applyNumberFormat="1" applyFont="1" applyBorder="1" applyAlignment="1">
      <alignment/>
    </xf>
    <xf numFmtId="0" fontId="26" fillId="0" borderId="71" xfId="0" applyFont="1" applyBorder="1" applyAlignment="1">
      <alignment/>
    </xf>
    <xf numFmtId="3" fontId="12" fillId="0" borderId="79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23" xfId="0" applyNumberFormat="1" applyFont="1" applyBorder="1" applyAlignment="1">
      <alignment/>
    </xf>
    <xf numFmtId="0" fontId="12" fillId="35" borderId="36" xfId="0" applyFont="1" applyFill="1" applyBorder="1" applyAlignment="1">
      <alignment/>
    </xf>
    <xf numFmtId="49" fontId="12" fillId="35" borderId="22" xfId="0" applyNumberFormat="1" applyFont="1" applyFill="1" applyBorder="1" applyAlignment="1">
      <alignment/>
    </xf>
    <xf numFmtId="3" fontId="12" fillId="35" borderId="79" xfId="0" applyNumberFormat="1" applyFont="1" applyFill="1" applyBorder="1" applyAlignment="1">
      <alignment/>
    </xf>
    <xf numFmtId="49" fontId="12" fillId="0" borderId="45" xfId="0" applyNumberFormat="1" applyFont="1" applyBorder="1" applyAlignment="1">
      <alignment/>
    </xf>
    <xf numFmtId="3" fontId="12" fillId="35" borderId="100" xfId="0" applyNumberFormat="1" applyFont="1" applyFill="1" applyBorder="1" applyAlignment="1">
      <alignment/>
    </xf>
    <xf numFmtId="0" fontId="12" fillId="35" borderId="30" xfId="0" applyFont="1" applyFill="1" applyBorder="1" applyAlignment="1">
      <alignment/>
    </xf>
    <xf numFmtId="49" fontId="12" fillId="35" borderId="30" xfId="0" applyNumberFormat="1" applyFont="1" applyFill="1" applyBorder="1" applyAlignment="1">
      <alignment/>
    </xf>
    <xf numFmtId="3" fontId="12" fillId="35" borderId="16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92" fillId="0" borderId="64" xfId="0" applyNumberFormat="1" applyFont="1" applyBorder="1" applyAlignment="1">
      <alignment/>
    </xf>
    <xf numFmtId="3" fontId="92" fillId="0" borderId="120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right"/>
    </xf>
    <xf numFmtId="0" fontId="26" fillId="0" borderId="61" xfId="0" applyFont="1" applyBorder="1" applyAlignment="1">
      <alignment/>
    </xf>
    <xf numFmtId="3" fontId="92" fillId="0" borderId="29" xfId="0" applyNumberFormat="1" applyFont="1" applyBorder="1" applyAlignment="1">
      <alignment/>
    </xf>
    <xf numFmtId="3" fontId="91" fillId="0" borderId="31" xfId="0" applyNumberFormat="1" applyFont="1" applyBorder="1" applyAlignment="1">
      <alignment/>
    </xf>
    <xf numFmtId="49" fontId="12" fillId="0" borderId="13" xfId="0" applyNumberFormat="1" applyFont="1" applyFill="1" applyBorder="1" applyAlignment="1">
      <alignment/>
    </xf>
    <xf numFmtId="49" fontId="12" fillId="0" borderId="63" xfId="0" applyNumberFormat="1" applyFont="1" applyFill="1" applyBorder="1" applyAlignment="1">
      <alignment/>
    </xf>
    <xf numFmtId="3" fontId="92" fillId="0" borderId="68" xfId="0" applyNumberFormat="1" applyFont="1" applyBorder="1" applyAlignment="1">
      <alignment/>
    </xf>
    <xf numFmtId="3" fontId="92" fillId="0" borderId="113" xfId="0" applyNumberFormat="1" applyFont="1" applyBorder="1" applyAlignment="1">
      <alignment/>
    </xf>
    <xf numFmtId="3" fontId="12" fillId="0" borderId="64" xfId="0" applyNumberFormat="1" applyFont="1" applyFill="1" applyBorder="1" applyAlignment="1">
      <alignment/>
    </xf>
    <xf numFmtId="3" fontId="12" fillId="0" borderId="120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64" xfId="0" applyFont="1" applyBorder="1" applyAlignment="1">
      <alignment/>
    </xf>
    <xf numFmtId="3" fontId="36" fillId="0" borderId="64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0" fontId="26" fillId="0" borderId="81" xfId="0" applyFont="1" applyBorder="1" applyAlignment="1">
      <alignment/>
    </xf>
    <xf numFmtId="0" fontId="12" fillId="0" borderId="44" xfId="0" applyFont="1" applyBorder="1" applyAlignment="1">
      <alignment/>
    </xf>
    <xf numFmtId="0" fontId="26" fillId="0" borderId="107" xfId="0" applyFont="1" applyBorder="1" applyAlignment="1">
      <alignment/>
    </xf>
    <xf numFmtId="0" fontId="26" fillId="0" borderId="80" xfId="0" applyFont="1" applyBorder="1" applyAlignment="1">
      <alignment/>
    </xf>
    <xf numFmtId="0" fontId="12" fillId="0" borderId="69" xfId="0" applyFont="1" applyBorder="1" applyAlignment="1">
      <alignment/>
    </xf>
    <xf numFmtId="3" fontId="26" fillId="0" borderId="15" xfId="0" applyNumberFormat="1" applyFont="1" applyBorder="1" applyAlignment="1">
      <alignment/>
    </xf>
    <xf numFmtId="0" fontId="28" fillId="0" borderId="32" xfId="0" applyFont="1" applyBorder="1" applyAlignment="1">
      <alignment/>
    </xf>
    <xf numFmtId="3" fontId="37" fillId="0" borderId="33" xfId="0" applyNumberFormat="1" applyFont="1" applyBorder="1" applyAlignment="1">
      <alignment/>
    </xf>
    <xf numFmtId="0" fontId="24" fillId="34" borderId="40" xfId="0" applyFont="1" applyFill="1" applyBorder="1" applyAlignment="1">
      <alignment/>
    </xf>
    <xf numFmtId="3" fontId="24" fillId="34" borderId="33" xfId="0" applyNumberFormat="1" applyFont="1" applyFill="1" applyBorder="1" applyAlignment="1">
      <alignment/>
    </xf>
    <xf numFmtId="0" fontId="26" fillId="0" borderId="38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92" fillId="0" borderId="38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0" fontId="29" fillId="0" borderId="45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6" fillId="0" borderId="74" xfId="0" applyNumberFormat="1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0" xfId="0" applyFont="1" applyBorder="1" applyAlignment="1">
      <alignment/>
    </xf>
    <xf numFmtId="3" fontId="26" fillId="0" borderId="28" xfId="0" applyNumberFormat="1" applyFont="1" applyBorder="1" applyAlignment="1">
      <alignment/>
    </xf>
    <xf numFmtId="49" fontId="12" fillId="0" borderId="34" xfId="0" applyNumberFormat="1" applyFont="1" applyFill="1" applyBorder="1" applyAlignment="1">
      <alignment/>
    </xf>
    <xf numFmtId="3" fontId="92" fillId="0" borderId="34" xfId="0" applyNumberFormat="1" applyFont="1" applyBorder="1" applyAlignment="1">
      <alignment/>
    </xf>
    <xf numFmtId="49" fontId="12" fillId="0" borderId="82" xfId="0" applyNumberFormat="1" applyFont="1" applyBorder="1" applyAlignment="1">
      <alignment/>
    </xf>
    <xf numFmtId="0" fontId="12" fillId="0" borderId="83" xfId="0" applyFont="1" applyBorder="1" applyAlignment="1">
      <alignment/>
    </xf>
    <xf numFmtId="3" fontId="12" fillId="0" borderId="85" xfId="0" applyNumberFormat="1" applyFont="1" applyBorder="1" applyAlignment="1">
      <alignment/>
    </xf>
    <xf numFmtId="3" fontId="12" fillId="0" borderId="86" xfId="0" applyNumberFormat="1" applyFont="1" applyBorder="1" applyAlignment="1">
      <alignment/>
    </xf>
    <xf numFmtId="3" fontId="38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49" fontId="12" fillId="0" borderId="41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92" fillId="0" borderId="16" xfId="0" applyNumberFormat="1" applyFont="1" applyBorder="1" applyAlignment="1">
      <alignment/>
    </xf>
    <xf numFmtId="3" fontId="95" fillId="0" borderId="25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49" fontId="12" fillId="0" borderId="19" xfId="0" applyNumberFormat="1" applyFont="1" applyFill="1" applyBorder="1" applyAlignment="1">
      <alignment/>
    </xf>
    <xf numFmtId="3" fontId="29" fillId="0" borderId="63" xfId="0" applyNumberFormat="1" applyFont="1" applyBorder="1" applyAlignment="1">
      <alignment/>
    </xf>
    <xf numFmtId="3" fontId="12" fillId="0" borderId="69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3" fontId="29" fillId="0" borderId="49" xfId="0" applyNumberFormat="1" applyFont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12" fillId="0" borderId="74" xfId="0" applyNumberFormat="1" applyFont="1" applyBorder="1" applyAlignment="1">
      <alignment/>
    </xf>
    <xf numFmtId="3" fontId="12" fillId="0" borderId="68" xfId="0" applyNumberFormat="1" applyFont="1" applyBorder="1" applyAlignment="1">
      <alignment/>
    </xf>
    <xf numFmtId="3" fontId="26" fillId="0" borderId="44" xfId="0" applyNumberFormat="1" applyFont="1" applyFill="1" applyBorder="1" applyAlignment="1">
      <alignment/>
    </xf>
    <xf numFmtId="4" fontId="26" fillId="0" borderId="45" xfId="0" applyNumberFormat="1" applyFont="1" applyBorder="1" applyAlignment="1">
      <alignment/>
    </xf>
    <xf numFmtId="4" fontId="12" fillId="0" borderId="75" xfId="0" applyNumberFormat="1" applyFont="1" applyBorder="1" applyAlignment="1">
      <alignment/>
    </xf>
    <xf numFmtId="4" fontId="12" fillId="0" borderId="66" xfId="0" applyNumberFormat="1" applyFont="1" applyBorder="1" applyAlignment="1">
      <alignment/>
    </xf>
    <xf numFmtId="4" fontId="12" fillId="33" borderId="23" xfId="0" applyNumberFormat="1" applyFont="1" applyFill="1" applyBorder="1" applyAlignment="1">
      <alignment/>
    </xf>
    <xf numFmtId="4" fontId="12" fillId="0" borderId="45" xfId="0" applyNumberFormat="1" applyFont="1" applyBorder="1" applyAlignment="1">
      <alignment/>
    </xf>
    <xf numFmtId="4" fontId="26" fillId="0" borderId="81" xfId="0" applyNumberFormat="1" applyFont="1" applyBorder="1" applyAlignment="1">
      <alignment/>
    </xf>
    <xf numFmtId="4" fontId="12" fillId="0" borderId="80" xfId="0" applyNumberFormat="1" applyFont="1" applyBorder="1" applyAlignment="1">
      <alignment/>
    </xf>
    <xf numFmtId="4" fontId="27" fillId="0" borderId="44" xfId="0" applyNumberFormat="1" applyFont="1" applyBorder="1" applyAlignment="1">
      <alignment/>
    </xf>
    <xf numFmtId="8" fontId="12" fillId="0" borderId="36" xfId="0" applyNumberFormat="1" applyFont="1" applyBorder="1" applyAlignment="1">
      <alignment/>
    </xf>
    <xf numFmtId="4" fontId="26" fillId="0" borderId="44" xfId="0" applyNumberFormat="1" applyFont="1" applyBorder="1" applyAlignment="1">
      <alignment/>
    </xf>
    <xf numFmtId="4" fontId="26" fillId="0" borderId="78" xfId="0" applyNumberFormat="1" applyFont="1" applyBorder="1" applyAlignment="1">
      <alignment/>
    </xf>
    <xf numFmtId="4" fontId="12" fillId="0" borderId="87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4" fontId="24" fillId="33" borderId="28" xfId="0" applyNumberFormat="1" applyFont="1" applyFill="1" applyBorder="1" applyAlignment="1">
      <alignment/>
    </xf>
    <xf numFmtId="4" fontId="26" fillId="0" borderId="80" xfId="0" applyNumberFormat="1" applyFont="1" applyBorder="1" applyAlignment="1">
      <alignment/>
    </xf>
    <xf numFmtId="4" fontId="12" fillId="33" borderId="66" xfId="0" applyNumberFormat="1" applyFont="1" applyFill="1" applyBorder="1" applyAlignment="1">
      <alignment/>
    </xf>
    <xf numFmtId="4" fontId="12" fillId="0" borderId="108" xfId="0" applyNumberFormat="1" applyFont="1" applyBorder="1" applyAlignment="1">
      <alignment/>
    </xf>
    <xf numFmtId="4" fontId="12" fillId="0" borderId="68" xfId="0" applyNumberFormat="1" applyFont="1" applyBorder="1" applyAlignment="1">
      <alignment/>
    </xf>
    <xf numFmtId="4" fontId="94" fillId="0" borderId="44" xfId="0" applyNumberFormat="1" applyFont="1" applyFill="1" applyBorder="1" applyAlignment="1">
      <alignment/>
    </xf>
    <xf numFmtId="4" fontId="12" fillId="0" borderId="58" xfId="0" applyNumberFormat="1" applyFont="1" applyBorder="1" applyAlignment="1">
      <alignment/>
    </xf>
    <xf numFmtId="173" fontId="24" fillId="0" borderId="49" xfId="0" applyNumberFormat="1" applyFont="1" applyBorder="1" applyAlignment="1">
      <alignment/>
    </xf>
    <xf numFmtId="173" fontId="26" fillId="0" borderId="89" xfId="0" applyNumberFormat="1" applyFont="1" applyBorder="1" applyAlignment="1">
      <alignment/>
    </xf>
    <xf numFmtId="173" fontId="26" fillId="0" borderId="92" xfId="0" applyNumberFormat="1" applyFont="1" applyBorder="1" applyAlignment="1">
      <alignment/>
    </xf>
    <xf numFmtId="173" fontId="12" fillId="0" borderId="102" xfId="0" applyNumberFormat="1" applyFont="1" applyBorder="1" applyAlignment="1">
      <alignment/>
    </xf>
    <xf numFmtId="173" fontId="12" fillId="0" borderId="112" xfId="0" applyNumberFormat="1" applyFont="1" applyBorder="1" applyAlignment="1">
      <alignment/>
    </xf>
    <xf numFmtId="173" fontId="12" fillId="0" borderId="42" xfId="0" applyNumberFormat="1" applyFont="1" applyBorder="1" applyAlignment="1">
      <alignment/>
    </xf>
    <xf numFmtId="173" fontId="12" fillId="0" borderId="113" xfId="0" applyNumberFormat="1" applyFont="1" applyBorder="1" applyAlignment="1">
      <alignment/>
    </xf>
    <xf numFmtId="173" fontId="12" fillId="0" borderId="99" xfId="0" applyNumberFormat="1" applyFont="1" applyFill="1" applyBorder="1" applyAlignment="1">
      <alignment/>
    </xf>
    <xf numFmtId="173" fontId="12" fillId="0" borderId="114" xfId="0" applyNumberFormat="1" applyFont="1" applyBorder="1" applyAlignment="1">
      <alignment/>
    </xf>
    <xf numFmtId="173" fontId="12" fillId="33" borderId="96" xfId="0" applyNumberFormat="1" applyFont="1" applyFill="1" applyBorder="1" applyAlignment="1">
      <alignment/>
    </xf>
    <xf numFmtId="4" fontId="26" fillId="0" borderId="17" xfId="0" applyNumberFormat="1" applyFont="1" applyBorder="1" applyAlignment="1">
      <alignment/>
    </xf>
    <xf numFmtId="173" fontId="12" fillId="0" borderId="119" xfId="0" applyNumberFormat="1" applyFont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12" fillId="0" borderId="22" xfId="0" applyNumberFormat="1" applyFont="1" applyBorder="1" applyAlignment="1">
      <alignment/>
    </xf>
    <xf numFmtId="4" fontId="26" fillId="0" borderId="19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3" fontId="12" fillId="35" borderId="115" xfId="0" applyNumberFormat="1" applyFont="1" applyFill="1" applyBorder="1" applyAlignment="1">
      <alignment/>
    </xf>
    <xf numFmtId="3" fontId="12" fillId="0" borderId="135" xfId="0" applyNumberFormat="1" applyFont="1" applyBorder="1" applyAlignment="1">
      <alignment/>
    </xf>
    <xf numFmtId="3" fontId="12" fillId="0" borderId="136" xfId="0" applyNumberFormat="1" applyFont="1" applyBorder="1" applyAlignment="1">
      <alignment/>
    </xf>
    <xf numFmtId="4" fontId="12" fillId="0" borderId="63" xfId="0" applyNumberFormat="1" applyFont="1" applyBorder="1" applyAlignment="1">
      <alignment/>
    </xf>
    <xf numFmtId="173" fontId="26" fillId="0" borderId="116" xfId="0" applyNumberFormat="1" applyFont="1" applyBorder="1" applyAlignment="1">
      <alignment/>
    </xf>
    <xf numFmtId="173" fontId="12" fillId="0" borderId="117" xfId="0" applyNumberFormat="1" applyFont="1" applyBorder="1" applyAlignment="1">
      <alignment/>
    </xf>
    <xf numFmtId="173" fontId="27" fillId="0" borderId="97" xfId="0" applyNumberFormat="1" applyFont="1" applyBorder="1" applyAlignment="1">
      <alignment/>
    </xf>
    <xf numFmtId="173" fontId="12" fillId="0" borderId="99" xfId="0" applyNumberFormat="1" applyFont="1" applyBorder="1" applyAlignment="1">
      <alignment/>
    </xf>
    <xf numFmtId="173" fontId="12" fillId="0" borderId="120" xfId="0" applyNumberFormat="1" applyFont="1" applyBorder="1" applyAlignment="1">
      <alignment/>
    </xf>
    <xf numFmtId="173" fontId="26" fillId="0" borderId="97" xfId="0" applyNumberFormat="1" applyFont="1" applyBorder="1" applyAlignment="1">
      <alignment/>
    </xf>
    <xf numFmtId="173" fontId="12" fillId="0" borderId="102" xfId="0" applyNumberFormat="1" applyFont="1" applyFill="1" applyBorder="1" applyAlignment="1">
      <alignment/>
    </xf>
    <xf numFmtId="173" fontId="12" fillId="0" borderId="97" xfId="0" applyNumberFormat="1" applyFont="1" applyFill="1" applyBorder="1" applyAlignment="1">
      <alignment/>
    </xf>
    <xf numFmtId="173" fontId="24" fillId="33" borderId="28" xfId="0" applyNumberFormat="1" applyFont="1" applyFill="1" applyBorder="1" applyAlignment="1">
      <alignment/>
    </xf>
    <xf numFmtId="173" fontId="26" fillId="0" borderId="117" xfId="0" applyNumberFormat="1" applyFont="1" applyBorder="1" applyAlignment="1">
      <alignment/>
    </xf>
    <xf numFmtId="173" fontId="12" fillId="0" borderId="92" xfId="0" applyNumberFormat="1" applyFont="1" applyBorder="1" applyAlignment="1">
      <alignment/>
    </xf>
    <xf numFmtId="173" fontId="26" fillId="0" borderId="99" xfId="0" applyNumberFormat="1" applyFont="1" applyBorder="1" applyAlignment="1">
      <alignment/>
    </xf>
    <xf numFmtId="173" fontId="94" fillId="0" borderId="97" xfId="0" applyNumberFormat="1" applyFont="1" applyFill="1" applyBorder="1" applyAlignment="1">
      <alignment/>
    </xf>
    <xf numFmtId="173" fontId="12" fillId="0" borderId="122" xfId="0" applyNumberFormat="1" applyFont="1" applyBorder="1" applyAlignment="1">
      <alignment/>
    </xf>
    <xf numFmtId="173" fontId="26" fillId="0" borderId="45" xfId="0" applyNumberFormat="1" applyFont="1" applyBorder="1" applyAlignment="1">
      <alignment/>
    </xf>
    <xf numFmtId="173" fontId="12" fillId="0" borderId="19" xfId="0" applyNumberFormat="1" applyFont="1" applyBorder="1" applyAlignment="1">
      <alignment/>
    </xf>
    <xf numFmtId="173" fontId="26" fillId="0" borderId="61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173" fontId="12" fillId="0" borderId="89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4" fillId="0" borderId="44" xfId="0" applyNumberFormat="1" applyFont="1" applyBorder="1" applyAlignment="1">
      <alignment/>
    </xf>
    <xf numFmtId="4" fontId="12" fillId="36" borderId="23" xfId="0" applyNumberFormat="1" applyFont="1" applyFill="1" applyBorder="1" applyAlignment="1">
      <alignment/>
    </xf>
    <xf numFmtId="173" fontId="34" fillId="0" borderId="39" xfId="0" applyNumberFormat="1" applyFont="1" applyBorder="1" applyAlignment="1">
      <alignment/>
    </xf>
    <xf numFmtId="173" fontId="34" fillId="0" borderId="97" xfId="0" applyNumberFormat="1" applyFont="1" applyBorder="1" applyAlignment="1">
      <alignment/>
    </xf>
    <xf numFmtId="173" fontId="12" fillId="36" borderId="96" xfId="0" applyNumberFormat="1" applyFont="1" applyFill="1" applyBorder="1" applyAlignment="1">
      <alignment/>
    </xf>
    <xf numFmtId="4" fontId="12" fillId="35" borderId="23" xfId="0" applyNumberFormat="1" applyFont="1" applyFill="1" applyBorder="1" applyAlignment="1">
      <alignment/>
    </xf>
    <xf numFmtId="4" fontId="12" fillId="0" borderId="66" xfId="0" applyNumberFormat="1" applyFont="1" applyFill="1" applyBorder="1" applyAlignment="1">
      <alignment/>
    </xf>
    <xf numFmtId="4" fontId="12" fillId="0" borderId="19" xfId="0" applyNumberFormat="1" applyFont="1" applyBorder="1" applyAlignment="1">
      <alignment/>
    </xf>
    <xf numFmtId="173" fontId="12" fillId="35" borderId="96" xfId="0" applyNumberFormat="1" applyFont="1" applyFill="1" applyBorder="1" applyAlignment="1">
      <alignment/>
    </xf>
    <xf numFmtId="173" fontId="12" fillId="0" borderId="114" xfId="0" applyNumberFormat="1" applyFont="1" applyFill="1" applyBorder="1" applyAlignment="1">
      <alignment/>
    </xf>
    <xf numFmtId="173" fontId="26" fillId="0" borderId="120" xfId="0" applyNumberFormat="1" applyFont="1" applyBorder="1" applyAlignment="1">
      <alignment/>
    </xf>
    <xf numFmtId="4" fontId="26" fillId="0" borderId="81" xfId="0" applyNumberFormat="1" applyFont="1" applyFill="1" applyBorder="1" applyAlignment="1">
      <alignment/>
    </xf>
    <xf numFmtId="4" fontId="26" fillId="0" borderId="80" xfId="0" applyNumberFormat="1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173" fontId="26" fillId="0" borderId="116" xfId="0" applyNumberFormat="1" applyFont="1" applyFill="1" applyBorder="1" applyAlignment="1">
      <alignment/>
    </xf>
    <xf numFmtId="173" fontId="26" fillId="0" borderId="117" xfId="0" applyNumberFormat="1" applyFont="1" applyFill="1" applyBorder="1" applyAlignment="1">
      <alignment/>
    </xf>
    <xf numFmtId="173" fontId="26" fillId="0" borderId="97" xfId="0" applyNumberFormat="1" applyFont="1" applyFill="1" applyBorder="1" applyAlignment="1">
      <alignment/>
    </xf>
    <xf numFmtId="3" fontId="12" fillId="0" borderId="130" xfId="0" applyNumberFormat="1" applyFont="1" applyBorder="1" applyAlignment="1">
      <alignment/>
    </xf>
    <xf numFmtId="4" fontId="12" fillId="0" borderId="57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35" borderId="66" xfId="0" applyNumberFormat="1" applyFont="1" applyFill="1" applyBorder="1" applyAlignment="1">
      <alignment/>
    </xf>
    <xf numFmtId="4" fontId="26" fillId="0" borderId="61" xfId="0" applyNumberFormat="1" applyFont="1" applyFill="1" applyBorder="1" applyAlignment="1">
      <alignment/>
    </xf>
    <xf numFmtId="4" fontId="26" fillId="0" borderId="68" xfId="0" applyNumberFormat="1" applyFont="1" applyBorder="1" applyAlignment="1">
      <alignment/>
    </xf>
    <xf numFmtId="173" fontId="92" fillId="0" borderId="96" xfId="0" applyNumberFormat="1" applyFont="1" applyBorder="1" applyAlignment="1">
      <alignment/>
    </xf>
    <xf numFmtId="173" fontId="91" fillId="0" borderId="96" xfId="0" applyNumberFormat="1" applyFont="1" applyBorder="1" applyAlignment="1">
      <alignment/>
    </xf>
    <xf numFmtId="173" fontId="92" fillId="0" borderId="42" xfId="0" applyNumberFormat="1" applyFont="1" applyBorder="1" applyAlignment="1">
      <alignment/>
    </xf>
    <xf numFmtId="173" fontId="26" fillId="0" borderId="91" xfId="0" applyNumberFormat="1" applyFont="1" applyFill="1" applyBorder="1" applyAlignment="1">
      <alignment/>
    </xf>
    <xf numFmtId="173" fontId="12" fillId="0" borderId="91" xfId="0" applyNumberFormat="1" applyFont="1" applyFill="1" applyBorder="1" applyAlignment="1">
      <alignment/>
    </xf>
    <xf numFmtId="173" fontId="92" fillId="0" borderId="102" xfId="0" applyNumberFormat="1" applyFont="1" applyBorder="1" applyAlignment="1">
      <alignment/>
    </xf>
    <xf numFmtId="173" fontId="92" fillId="0" borderId="113" xfId="0" applyNumberFormat="1" applyFont="1" applyBorder="1" applyAlignment="1">
      <alignment/>
    </xf>
    <xf numFmtId="173" fontId="92" fillId="0" borderId="114" xfId="0" applyNumberFormat="1" applyFont="1" applyBorder="1" applyAlignment="1">
      <alignment/>
    </xf>
    <xf numFmtId="4" fontId="12" fillId="0" borderId="30" xfId="0" applyNumberFormat="1" applyFont="1" applyFill="1" applyBorder="1" applyAlignment="1">
      <alignment/>
    </xf>
    <xf numFmtId="173" fontId="39" fillId="0" borderId="28" xfId="0" applyNumberFormat="1" applyFont="1" applyBorder="1" applyAlignment="1">
      <alignment/>
    </xf>
    <xf numFmtId="4" fontId="12" fillId="0" borderId="61" xfId="0" applyNumberFormat="1" applyFont="1" applyFill="1" applyBorder="1" applyAlignment="1">
      <alignment/>
    </xf>
    <xf numFmtId="4" fontId="12" fillId="0" borderId="80" xfId="0" applyNumberFormat="1" applyFont="1" applyFill="1" applyBorder="1" applyAlignment="1">
      <alignment/>
    </xf>
    <xf numFmtId="4" fontId="39" fillId="0" borderId="28" xfId="0" applyNumberFormat="1" applyFont="1" applyBorder="1" applyAlignment="1">
      <alignment/>
    </xf>
    <xf numFmtId="4" fontId="12" fillId="0" borderId="64" xfId="0" applyNumberFormat="1" applyFont="1" applyFill="1" applyBorder="1" applyAlignment="1">
      <alignment/>
    </xf>
    <xf numFmtId="173" fontId="12" fillId="0" borderId="91" xfId="0" applyNumberFormat="1" applyFont="1" applyFill="1" applyBorder="1" applyAlignment="1">
      <alignment/>
    </xf>
    <xf numFmtId="173" fontId="92" fillId="0" borderId="38" xfId="0" applyNumberFormat="1" applyFont="1" applyBorder="1" applyAlignment="1">
      <alignment/>
    </xf>
    <xf numFmtId="0" fontId="96" fillId="0" borderId="0" xfId="0" applyFont="1" applyAlignment="1">
      <alignment/>
    </xf>
    <xf numFmtId="4" fontId="96" fillId="0" borderId="0" xfId="0" applyNumberFormat="1" applyFont="1" applyAlignment="1">
      <alignment/>
    </xf>
    <xf numFmtId="173" fontId="26" fillId="0" borderId="28" xfId="0" applyNumberFormat="1" applyFont="1" applyBorder="1" applyAlignment="1">
      <alignment/>
    </xf>
    <xf numFmtId="173" fontId="92" fillId="0" borderId="104" xfId="0" applyNumberFormat="1" applyFont="1" applyBorder="1" applyAlignment="1">
      <alignment/>
    </xf>
    <xf numFmtId="173" fontId="12" fillId="0" borderId="124" xfId="0" applyNumberFormat="1" applyFont="1" applyBorder="1" applyAlignment="1">
      <alignment/>
    </xf>
    <xf numFmtId="173" fontId="26" fillId="0" borderId="125" xfId="0" applyNumberFormat="1" applyFont="1" applyBorder="1" applyAlignment="1">
      <alignment/>
    </xf>
    <xf numFmtId="173" fontId="29" fillId="0" borderId="49" xfId="0" applyNumberFormat="1" applyFont="1" applyBorder="1" applyAlignment="1">
      <alignment/>
    </xf>
    <xf numFmtId="0" fontId="0" fillId="0" borderId="137" xfId="0" applyBorder="1" applyAlignment="1">
      <alignment/>
    </xf>
    <xf numFmtId="173" fontId="26" fillId="0" borderId="0" xfId="0" applyNumberFormat="1" applyFont="1" applyBorder="1" applyAlignment="1">
      <alignment/>
    </xf>
    <xf numFmtId="3" fontId="39" fillId="0" borderId="41" xfId="0" applyNumberFormat="1" applyFont="1" applyBorder="1" applyAlignment="1">
      <alignment/>
    </xf>
    <xf numFmtId="49" fontId="12" fillId="0" borderId="74" xfId="0" applyNumberFormat="1" applyFont="1" applyBorder="1" applyAlignment="1">
      <alignment/>
    </xf>
    <xf numFmtId="0" fontId="12" fillId="0" borderId="52" xfId="0" applyFont="1" applyBorder="1" applyAlignment="1">
      <alignment/>
    </xf>
    <xf numFmtId="49" fontId="12" fillId="0" borderId="118" xfId="0" applyNumberFormat="1" applyFont="1" applyBorder="1" applyAlignment="1">
      <alignment/>
    </xf>
    <xf numFmtId="0" fontId="92" fillId="0" borderId="74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134" xfId="0" applyFont="1" applyBorder="1" applyAlignment="1">
      <alignment/>
    </xf>
    <xf numFmtId="3" fontId="39" fillId="0" borderId="74" xfId="0" applyNumberFormat="1" applyFont="1" applyBorder="1" applyAlignment="1">
      <alignment/>
    </xf>
    <xf numFmtId="0" fontId="28" fillId="0" borderId="109" xfId="0" applyFont="1" applyBorder="1" applyAlignment="1">
      <alignment/>
    </xf>
    <xf numFmtId="0" fontId="28" fillId="0" borderId="68" xfId="0" applyFont="1" applyBorder="1" applyAlignment="1">
      <alignment/>
    </xf>
    <xf numFmtId="0" fontId="28" fillId="0" borderId="64" xfId="0" applyFont="1" applyBorder="1" applyAlignment="1">
      <alignment/>
    </xf>
    <xf numFmtId="3" fontId="28" fillId="0" borderId="64" xfId="0" applyNumberFormat="1" applyFont="1" applyFill="1" applyBorder="1" applyAlignment="1">
      <alignment/>
    </xf>
    <xf numFmtId="3" fontId="28" fillId="0" borderId="64" xfId="0" applyNumberFormat="1" applyFont="1" applyBorder="1" applyAlignment="1">
      <alignment/>
    </xf>
    <xf numFmtId="4" fontId="28" fillId="0" borderId="68" xfId="0" applyNumberFormat="1" applyFont="1" applyBorder="1" applyAlignment="1">
      <alignment/>
    </xf>
    <xf numFmtId="173" fontId="28" fillId="0" borderId="120" xfId="0" applyNumberFormat="1" applyFont="1" applyBorder="1" applyAlignment="1">
      <alignment/>
    </xf>
    <xf numFmtId="3" fontId="26" fillId="0" borderId="133" xfId="0" applyNumberFormat="1" applyFont="1" applyBorder="1" applyAlignment="1">
      <alignment/>
    </xf>
    <xf numFmtId="3" fontId="28" fillId="0" borderId="32" xfId="0" applyNumberFormat="1" applyFont="1" applyBorder="1" applyAlignment="1">
      <alignment/>
    </xf>
    <xf numFmtId="3" fontId="24" fillId="34" borderId="40" xfId="0" applyNumberFormat="1" applyFont="1" applyFill="1" applyBorder="1" applyAlignment="1">
      <alignment/>
    </xf>
    <xf numFmtId="3" fontId="28" fillId="0" borderId="51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4" fillId="34" borderId="27" xfId="0" applyNumberFormat="1" applyFont="1" applyFill="1" applyBorder="1" applyAlignment="1">
      <alignment/>
    </xf>
    <xf numFmtId="173" fontId="26" fillId="0" borderId="50" xfId="0" applyNumberFormat="1" applyFont="1" applyBorder="1" applyAlignment="1">
      <alignment/>
    </xf>
    <xf numFmtId="173" fontId="28" fillId="0" borderId="50" xfId="0" applyNumberFormat="1" applyFont="1" applyBorder="1" applyAlignment="1">
      <alignment/>
    </xf>
    <xf numFmtId="173" fontId="24" fillId="34" borderId="49" xfId="0" applyNumberFormat="1" applyFont="1" applyFill="1" applyBorder="1" applyAlignment="1">
      <alignment/>
    </xf>
    <xf numFmtId="4" fontId="28" fillId="0" borderId="51" xfId="0" applyNumberFormat="1" applyFont="1" applyBorder="1" applyAlignment="1">
      <alignment/>
    </xf>
    <xf numFmtId="4" fontId="24" fillId="34" borderId="33" xfId="0" applyNumberFormat="1" applyFont="1" applyFill="1" applyBorder="1" applyAlignment="1">
      <alignment/>
    </xf>
    <xf numFmtId="0" fontId="39" fillId="0" borderId="33" xfId="0" applyFont="1" applyBorder="1" applyAlignment="1">
      <alignment/>
    </xf>
    <xf numFmtId="3" fontId="39" fillId="0" borderId="49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4" fillId="0" borderId="65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173" fontId="23" fillId="0" borderId="49" xfId="0" applyNumberFormat="1" applyFont="1" applyBorder="1" applyAlignment="1">
      <alignment/>
    </xf>
    <xf numFmtId="4" fontId="23" fillId="0" borderId="33" xfId="0" applyNumberFormat="1" applyFont="1" applyBorder="1" applyAlignment="1">
      <alignment/>
    </xf>
    <xf numFmtId="0" fontId="40" fillId="0" borderId="51" xfId="0" applyFont="1" applyBorder="1" applyAlignment="1">
      <alignment/>
    </xf>
    <xf numFmtId="3" fontId="23" fillId="0" borderId="51" xfId="0" applyNumberFormat="1" applyFont="1" applyBorder="1" applyAlignment="1">
      <alignment/>
    </xf>
    <xf numFmtId="3" fontId="40" fillId="0" borderId="51" xfId="0" applyNumberFormat="1" applyFont="1" applyBorder="1" applyAlignment="1">
      <alignment/>
    </xf>
    <xf numFmtId="3" fontId="40" fillId="0" borderId="32" xfId="0" applyNumberFormat="1" applyFont="1" applyBorder="1" applyAlignment="1">
      <alignment/>
    </xf>
    <xf numFmtId="3" fontId="40" fillId="0" borderId="121" xfId="0" applyNumberFormat="1" applyFont="1" applyBorder="1" applyAlignment="1">
      <alignment/>
    </xf>
    <xf numFmtId="4" fontId="40" fillId="0" borderId="51" xfId="0" applyNumberFormat="1" applyFont="1" applyBorder="1" applyAlignment="1">
      <alignment/>
    </xf>
    <xf numFmtId="173" fontId="40" fillId="0" borderId="50" xfId="0" applyNumberFormat="1" applyFont="1" applyBorder="1" applyAlignment="1">
      <alignment/>
    </xf>
    <xf numFmtId="0" fontId="29" fillId="0" borderId="51" xfId="0" applyFont="1" applyBorder="1" applyAlignment="1">
      <alignment/>
    </xf>
    <xf numFmtId="3" fontId="29" fillId="0" borderId="51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3" fontId="29" fillId="0" borderId="121" xfId="0" applyNumberFormat="1" applyFont="1" applyBorder="1" applyAlignment="1">
      <alignment/>
    </xf>
    <xf numFmtId="4" fontId="29" fillId="0" borderId="51" xfId="0" applyNumberFormat="1" applyFont="1" applyBorder="1" applyAlignment="1">
      <alignment/>
    </xf>
    <xf numFmtId="173" fontId="29" fillId="0" borderId="51" xfId="0" applyNumberFormat="1" applyFont="1" applyBorder="1" applyAlignment="1">
      <alignment/>
    </xf>
    <xf numFmtId="3" fontId="28" fillId="0" borderId="70" xfId="0" applyNumberFormat="1" applyFont="1" applyBorder="1" applyAlignment="1">
      <alignment/>
    </xf>
    <xf numFmtId="0" fontId="24" fillId="0" borderId="111" xfId="0" applyFont="1" applyBorder="1" applyAlignment="1">
      <alignment/>
    </xf>
    <xf numFmtId="3" fontId="28" fillId="0" borderId="111" xfId="0" applyNumberFormat="1" applyFont="1" applyBorder="1" applyAlignment="1">
      <alignment/>
    </xf>
    <xf numFmtId="3" fontId="28" fillId="0" borderId="121" xfId="0" applyNumberFormat="1" applyFont="1" applyBorder="1" applyAlignment="1">
      <alignment/>
    </xf>
    <xf numFmtId="3" fontId="24" fillId="0" borderId="111" xfId="0" applyNumberFormat="1" applyFont="1" applyBorder="1" applyAlignment="1">
      <alignment/>
    </xf>
    <xf numFmtId="4" fontId="24" fillId="37" borderId="33" xfId="0" applyNumberFormat="1" applyFont="1" applyFill="1" applyBorder="1" applyAlignment="1">
      <alignment/>
    </xf>
    <xf numFmtId="173" fontId="24" fillId="0" borderId="39" xfId="0" applyNumberFormat="1" applyFont="1" applyBorder="1" applyAlignment="1">
      <alignment/>
    </xf>
    <xf numFmtId="173" fontId="28" fillId="0" borderId="33" xfId="0" applyNumberFormat="1" applyFont="1" applyBorder="1" applyAlignment="1">
      <alignment/>
    </xf>
    <xf numFmtId="3" fontId="24" fillId="0" borderId="133" xfId="0" applyNumberFormat="1" applyFont="1" applyBorder="1" applyAlignment="1">
      <alignment/>
    </xf>
    <xf numFmtId="173" fontId="24" fillId="0" borderId="33" xfId="0" applyNumberFormat="1" applyFont="1" applyBorder="1" applyAlignment="1">
      <alignment/>
    </xf>
    <xf numFmtId="4" fontId="24" fillId="0" borderId="33" xfId="0" applyNumberFormat="1" applyFont="1" applyBorder="1" applyAlignment="1">
      <alignment/>
    </xf>
    <xf numFmtId="49" fontId="24" fillId="0" borderId="33" xfId="0" applyNumberFormat="1" applyFont="1" applyBorder="1" applyAlignment="1">
      <alignment/>
    </xf>
    <xf numFmtId="49" fontId="12" fillId="0" borderId="133" xfId="0" applyNumberFormat="1" applyFont="1" applyBorder="1" applyAlignment="1">
      <alignment/>
    </xf>
    <xf numFmtId="0" fontId="24" fillId="0" borderId="133" xfId="0" applyFont="1" applyBorder="1" applyAlignment="1">
      <alignment/>
    </xf>
    <xf numFmtId="4" fontId="24" fillId="0" borderId="133" xfId="0" applyNumberFormat="1" applyFont="1" applyBorder="1" applyAlignment="1">
      <alignment/>
    </xf>
    <xf numFmtId="0" fontId="24" fillId="0" borderId="74" xfId="0" applyFont="1" applyBorder="1" applyAlignment="1">
      <alignment/>
    </xf>
    <xf numFmtId="3" fontId="24" fillId="0" borderId="74" xfId="0" applyNumberFormat="1" applyFont="1" applyBorder="1" applyAlignment="1">
      <alignment/>
    </xf>
    <xf numFmtId="0" fontId="24" fillId="0" borderId="33" xfId="0" applyFont="1" applyFill="1" applyBorder="1" applyAlignment="1">
      <alignment/>
    </xf>
    <xf numFmtId="173" fontId="24" fillId="0" borderId="133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49" fontId="24" fillId="0" borderId="133" xfId="0" applyNumberFormat="1" applyFont="1" applyBorder="1" applyAlignment="1">
      <alignment/>
    </xf>
    <xf numFmtId="3" fontId="24" fillId="0" borderId="25" xfId="0" applyNumberFormat="1" applyFont="1" applyFill="1" applyBorder="1" applyAlignment="1">
      <alignment/>
    </xf>
    <xf numFmtId="3" fontId="24" fillId="0" borderId="133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/>
    </xf>
    <xf numFmtId="4" fontId="24" fillId="0" borderId="133" xfId="0" applyNumberFormat="1" applyFont="1" applyFill="1" applyBorder="1" applyAlignment="1">
      <alignment/>
    </xf>
    <xf numFmtId="173" fontId="24" fillId="0" borderId="33" xfId="0" applyNumberFormat="1" applyFont="1" applyFill="1" applyBorder="1" applyAlignment="1">
      <alignment/>
    </xf>
    <xf numFmtId="49" fontId="12" fillId="0" borderId="38" xfId="0" applyNumberFormat="1" applyFont="1" applyBorder="1" applyAlignment="1">
      <alignment/>
    </xf>
    <xf numFmtId="49" fontId="26" fillId="0" borderId="133" xfId="0" applyNumberFormat="1" applyFont="1" applyBorder="1" applyAlignment="1">
      <alignment/>
    </xf>
    <xf numFmtId="0" fontId="26" fillId="0" borderId="133" xfId="0" applyFont="1" applyBorder="1" applyAlignment="1">
      <alignment/>
    </xf>
    <xf numFmtId="4" fontId="26" fillId="0" borderId="133" xfId="0" applyNumberFormat="1" applyFont="1" applyBorder="1" applyAlignment="1">
      <alignment/>
    </xf>
    <xf numFmtId="173" fontId="26" fillId="0" borderId="33" xfId="0" applyNumberFormat="1" applyFont="1" applyBorder="1" applyAlignment="1">
      <alignment/>
    </xf>
    <xf numFmtId="49" fontId="26" fillId="0" borderId="33" xfId="0" applyNumberFormat="1" applyFont="1" applyBorder="1" applyAlignment="1">
      <alignment/>
    </xf>
    <xf numFmtId="3" fontId="93" fillId="0" borderId="33" xfId="0" applyNumberFormat="1" applyFont="1" applyBorder="1" applyAlignment="1">
      <alignment/>
    </xf>
    <xf numFmtId="3" fontId="93" fillId="0" borderId="41" xfId="0" applyNumberFormat="1" applyFont="1" applyBorder="1" applyAlignment="1">
      <alignment/>
    </xf>
    <xf numFmtId="3" fontId="34" fillId="0" borderId="41" xfId="0" applyNumberFormat="1" applyFont="1" applyFill="1" applyBorder="1" applyAlignment="1">
      <alignment/>
    </xf>
    <xf numFmtId="3" fontId="34" fillId="0" borderId="133" xfId="0" applyNumberFormat="1" applyFont="1" applyFill="1" applyBorder="1" applyAlignment="1">
      <alignment/>
    </xf>
    <xf numFmtId="3" fontId="26" fillId="0" borderId="49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39" fillId="0" borderId="133" xfId="0" applyFont="1" applyBorder="1" applyAlignment="1">
      <alignment/>
    </xf>
    <xf numFmtId="0" fontId="12" fillId="0" borderId="24" xfId="0" applyFont="1" applyBorder="1" applyAlignment="1">
      <alignment/>
    </xf>
    <xf numFmtId="4" fontId="12" fillId="0" borderId="74" xfId="0" applyNumberFormat="1" applyFont="1" applyBorder="1" applyAlignment="1">
      <alignment/>
    </xf>
    <xf numFmtId="0" fontId="0" fillId="0" borderId="58" xfId="0" applyBorder="1" applyAlignment="1">
      <alignment/>
    </xf>
    <xf numFmtId="3" fontId="24" fillId="0" borderId="64" xfId="0" applyNumberFormat="1" applyFont="1" applyBorder="1" applyAlignment="1">
      <alignment/>
    </xf>
    <xf numFmtId="4" fontId="12" fillId="0" borderId="64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0" fontId="12" fillId="37" borderId="88" xfId="0" applyFont="1" applyFill="1" applyBorder="1" applyAlignment="1">
      <alignment/>
    </xf>
    <xf numFmtId="0" fontId="12" fillId="37" borderId="18" xfId="0" applyFont="1" applyFill="1" applyBorder="1" applyAlignment="1">
      <alignment/>
    </xf>
    <xf numFmtId="49" fontId="12" fillId="37" borderId="18" xfId="0" applyNumberFormat="1" applyFont="1" applyFill="1" applyBorder="1" applyAlignment="1">
      <alignment/>
    </xf>
    <xf numFmtId="3" fontId="12" fillId="37" borderId="16" xfId="0" applyNumberFormat="1" applyFont="1" applyFill="1" applyBorder="1" applyAlignment="1">
      <alignment/>
    </xf>
    <xf numFmtId="3" fontId="12" fillId="37" borderId="63" xfId="0" applyNumberFormat="1" applyFont="1" applyFill="1" applyBorder="1" applyAlignment="1">
      <alignment/>
    </xf>
    <xf numFmtId="3" fontId="12" fillId="37" borderId="19" xfId="0" applyNumberFormat="1" applyFont="1" applyFill="1" applyBorder="1" applyAlignment="1">
      <alignment/>
    </xf>
    <xf numFmtId="4" fontId="12" fillId="37" borderId="44" xfId="0" applyNumberFormat="1" applyFont="1" applyFill="1" applyBorder="1" applyAlignment="1">
      <alignment/>
    </xf>
    <xf numFmtId="173" fontId="12" fillId="37" borderId="97" xfId="0" applyNumberFormat="1" applyFont="1" applyFill="1" applyBorder="1" applyAlignment="1">
      <alignment/>
    </xf>
    <xf numFmtId="3" fontId="12" fillId="37" borderId="93" xfId="0" applyNumberFormat="1" applyFont="1" applyFill="1" applyBorder="1" applyAlignment="1">
      <alignment/>
    </xf>
    <xf numFmtId="0" fontId="12" fillId="37" borderId="21" xfId="0" applyFont="1" applyFill="1" applyBorder="1" applyAlignment="1">
      <alignment/>
    </xf>
    <xf numFmtId="49" fontId="12" fillId="37" borderId="46" xfId="0" applyNumberFormat="1" applyFont="1" applyFill="1" applyBorder="1" applyAlignment="1">
      <alignment/>
    </xf>
    <xf numFmtId="0" fontId="12" fillId="37" borderId="46" xfId="0" applyFont="1" applyFill="1" applyBorder="1" applyAlignment="1">
      <alignment/>
    </xf>
    <xf numFmtId="3" fontId="12" fillId="37" borderId="46" xfId="0" applyNumberFormat="1" applyFont="1" applyFill="1" applyBorder="1" applyAlignment="1">
      <alignment/>
    </xf>
    <xf numFmtId="4" fontId="12" fillId="37" borderId="63" xfId="0" applyNumberFormat="1" applyFont="1" applyFill="1" applyBorder="1" applyAlignment="1">
      <alignment/>
    </xf>
    <xf numFmtId="173" fontId="12" fillId="37" borderId="122" xfId="0" applyNumberFormat="1" applyFont="1" applyFill="1" applyBorder="1" applyAlignment="1">
      <alignment/>
    </xf>
    <xf numFmtId="3" fontId="12" fillId="37" borderId="101" xfId="0" applyNumberFormat="1" applyFont="1" applyFill="1" applyBorder="1" applyAlignment="1">
      <alignment/>
    </xf>
    <xf numFmtId="0" fontId="12" fillId="37" borderId="29" xfId="0" applyFont="1" applyFill="1" applyBorder="1" applyAlignment="1">
      <alignment/>
    </xf>
    <xf numFmtId="49" fontId="12" fillId="37" borderId="29" xfId="0" applyNumberFormat="1" applyFont="1" applyFill="1" applyBorder="1" applyAlignment="1">
      <alignment/>
    </xf>
    <xf numFmtId="3" fontId="12" fillId="37" borderId="58" xfId="0" applyNumberFormat="1" applyFont="1" applyFill="1" applyBorder="1" applyAlignment="1">
      <alignment/>
    </xf>
    <xf numFmtId="3" fontId="12" fillId="37" borderId="29" xfId="0" applyNumberFormat="1" applyFont="1" applyFill="1" applyBorder="1" applyAlignment="1">
      <alignment/>
    </xf>
    <xf numFmtId="4" fontId="12" fillId="37" borderId="87" xfId="0" applyNumberFormat="1" applyFont="1" applyFill="1" applyBorder="1" applyAlignment="1">
      <alignment/>
    </xf>
    <xf numFmtId="173" fontId="12" fillId="37" borderId="102" xfId="0" applyNumberFormat="1" applyFont="1" applyFill="1" applyBorder="1" applyAlignment="1">
      <alignment/>
    </xf>
    <xf numFmtId="3" fontId="12" fillId="37" borderId="95" xfId="0" applyNumberFormat="1" applyFont="1" applyFill="1" applyBorder="1" applyAlignment="1">
      <alignment/>
    </xf>
    <xf numFmtId="0" fontId="12" fillId="37" borderId="37" xfId="0" applyFont="1" applyFill="1" applyBorder="1" applyAlignment="1">
      <alignment/>
    </xf>
    <xf numFmtId="49" fontId="12" fillId="37" borderId="13" xfId="0" applyNumberFormat="1" applyFont="1" applyFill="1" applyBorder="1" applyAlignment="1">
      <alignment/>
    </xf>
    <xf numFmtId="3" fontId="12" fillId="37" borderId="37" xfId="0" applyNumberFormat="1" applyFont="1" applyFill="1" applyBorder="1" applyAlignment="1">
      <alignment/>
    </xf>
    <xf numFmtId="3" fontId="12" fillId="37" borderId="22" xfId="0" applyNumberFormat="1" applyFont="1" applyFill="1" applyBorder="1" applyAlignment="1">
      <alignment/>
    </xf>
    <xf numFmtId="4" fontId="12" fillId="37" borderId="0" xfId="0" applyNumberFormat="1" applyFont="1" applyFill="1" applyBorder="1" applyAlignment="1">
      <alignment/>
    </xf>
    <xf numFmtId="173" fontId="12" fillId="37" borderId="96" xfId="0" applyNumberFormat="1" applyFont="1" applyFill="1" applyBorder="1" applyAlignment="1">
      <alignment/>
    </xf>
    <xf numFmtId="0" fontId="12" fillId="37" borderId="36" xfId="0" applyFont="1" applyFill="1" applyBorder="1" applyAlignment="1">
      <alignment/>
    </xf>
    <xf numFmtId="49" fontId="12" fillId="37" borderId="36" xfId="0" applyNumberFormat="1" applyFont="1" applyFill="1" applyBorder="1" applyAlignment="1">
      <alignment/>
    </xf>
    <xf numFmtId="3" fontId="12" fillId="37" borderId="36" xfId="0" applyNumberFormat="1" applyFont="1" applyFill="1" applyBorder="1" applyAlignment="1">
      <alignment/>
    </xf>
    <xf numFmtId="4" fontId="12" fillId="37" borderId="59" xfId="0" applyNumberFormat="1" applyFont="1" applyFill="1" applyBorder="1" applyAlignment="1">
      <alignment/>
    </xf>
    <xf numFmtId="3" fontId="12" fillId="37" borderId="21" xfId="0" applyNumberFormat="1" applyFont="1" applyFill="1" applyBorder="1" applyAlignment="1">
      <alignment/>
    </xf>
    <xf numFmtId="4" fontId="12" fillId="37" borderId="76" xfId="0" applyNumberFormat="1" applyFont="1" applyFill="1" applyBorder="1" applyAlignment="1">
      <alignment/>
    </xf>
    <xf numFmtId="173" fontId="12" fillId="37" borderId="94" xfId="0" applyNumberFormat="1" applyFont="1" applyFill="1" applyBorder="1" applyAlignment="1">
      <alignment/>
    </xf>
    <xf numFmtId="4" fontId="12" fillId="37" borderId="23" xfId="0" applyNumberFormat="1" applyFont="1" applyFill="1" applyBorder="1" applyAlignment="1">
      <alignment/>
    </xf>
    <xf numFmtId="0" fontId="12" fillId="37" borderId="22" xfId="0" applyFont="1" applyFill="1" applyBorder="1" applyAlignment="1">
      <alignment/>
    </xf>
    <xf numFmtId="49" fontId="12" fillId="37" borderId="22" xfId="0" applyNumberFormat="1" applyFont="1" applyFill="1" applyBorder="1" applyAlignment="1">
      <alignment/>
    </xf>
    <xf numFmtId="0" fontId="12" fillId="37" borderId="59" xfId="0" applyFont="1" applyFill="1" applyBorder="1" applyAlignment="1">
      <alignment/>
    </xf>
    <xf numFmtId="3" fontId="12" fillId="37" borderId="12" xfId="0" applyNumberFormat="1" applyFont="1" applyFill="1" applyBorder="1" applyAlignment="1">
      <alignment/>
    </xf>
    <xf numFmtId="3" fontId="12" fillId="37" borderId="13" xfId="0" applyNumberFormat="1" applyFont="1" applyFill="1" applyBorder="1" applyAlignment="1">
      <alignment/>
    </xf>
    <xf numFmtId="3" fontId="12" fillId="37" borderId="126" xfId="0" applyNumberFormat="1" applyFont="1" applyFill="1" applyBorder="1" applyAlignment="1">
      <alignment/>
    </xf>
    <xf numFmtId="8" fontId="12" fillId="37" borderId="36" xfId="0" applyNumberFormat="1" applyFont="1" applyFill="1" applyBorder="1" applyAlignment="1">
      <alignment/>
    </xf>
    <xf numFmtId="0" fontId="26" fillId="37" borderId="127" xfId="0" applyFont="1" applyFill="1" applyBorder="1" applyAlignment="1">
      <alignment/>
    </xf>
    <xf numFmtId="0" fontId="26" fillId="37" borderId="17" xfId="0" applyFont="1" applyFill="1" applyBorder="1" applyAlignment="1">
      <alignment/>
    </xf>
    <xf numFmtId="49" fontId="12" fillId="37" borderId="17" xfId="0" applyNumberFormat="1" applyFont="1" applyFill="1" applyBorder="1" applyAlignment="1">
      <alignment/>
    </xf>
    <xf numFmtId="3" fontId="26" fillId="37" borderId="11" xfId="0" applyNumberFormat="1" applyFont="1" applyFill="1" applyBorder="1" applyAlignment="1">
      <alignment/>
    </xf>
    <xf numFmtId="3" fontId="26" fillId="37" borderId="17" xfId="0" applyNumberFormat="1" applyFont="1" applyFill="1" applyBorder="1" applyAlignment="1">
      <alignment/>
    </xf>
    <xf numFmtId="4" fontId="26" fillId="37" borderId="81" xfId="0" applyNumberFormat="1" applyFont="1" applyFill="1" applyBorder="1" applyAlignment="1">
      <alignment/>
    </xf>
    <xf numFmtId="173" fontId="26" fillId="37" borderId="116" xfId="0" applyNumberFormat="1" applyFont="1" applyFill="1" applyBorder="1" applyAlignment="1">
      <alignment/>
    </xf>
    <xf numFmtId="49" fontId="12" fillId="37" borderId="16" xfId="0" applyNumberFormat="1" applyFont="1" applyFill="1" applyBorder="1" applyAlignment="1">
      <alignment/>
    </xf>
    <xf numFmtId="0" fontId="12" fillId="37" borderId="19" xfId="0" applyFont="1" applyFill="1" applyBorder="1" applyAlignment="1">
      <alignment/>
    </xf>
    <xf numFmtId="4" fontId="12" fillId="37" borderId="80" xfId="0" applyNumberFormat="1" applyFont="1" applyFill="1" applyBorder="1" applyAlignment="1">
      <alignment/>
    </xf>
    <xf numFmtId="173" fontId="12" fillId="37" borderId="117" xfId="0" applyNumberFormat="1" applyFont="1" applyFill="1" applyBorder="1" applyAlignment="1">
      <alignment/>
    </xf>
    <xf numFmtId="0" fontId="26" fillId="37" borderId="90" xfId="0" applyFont="1" applyFill="1" applyBorder="1" applyAlignment="1">
      <alignment/>
    </xf>
    <xf numFmtId="0" fontId="26" fillId="37" borderId="18" xfId="0" applyFont="1" applyFill="1" applyBorder="1" applyAlignment="1">
      <alignment/>
    </xf>
    <xf numFmtId="49" fontId="12" fillId="37" borderId="19" xfId="0" applyNumberFormat="1" applyFont="1" applyFill="1" applyBorder="1" applyAlignment="1">
      <alignment/>
    </xf>
    <xf numFmtId="0" fontId="26" fillId="37" borderId="19" xfId="0" applyFont="1" applyFill="1" applyBorder="1" applyAlignment="1">
      <alignment/>
    </xf>
    <xf numFmtId="3" fontId="26" fillId="37" borderId="20" xfId="0" applyNumberFormat="1" applyFont="1" applyFill="1" applyBorder="1" applyAlignment="1">
      <alignment/>
    </xf>
    <xf numFmtId="3" fontId="26" fillId="37" borderId="19" xfId="0" applyNumberFormat="1" applyFont="1" applyFill="1" applyBorder="1" applyAlignment="1">
      <alignment/>
    </xf>
    <xf numFmtId="4" fontId="26" fillId="37" borderId="61" xfId="0" applyNumberFormat="1" applyFont="1" applyFill="1" applyBorder="1" applyAlignment="1">
      <alignment/>
    </xf>
    <xf numFmtId="173" fontId="26" fillId="37" borderId="91" xfId="0" applyNumberFormat="1" applyFont="1" applyFill="1" applyBorder="1" applyAlignment="1">
      <alignment/>
    </xf>
    <xf numFmtId="3" fontId="12" fillId="37" borderId="98" xfId="0" applyNumberFormat="1" applyFont="1" applyFill="1" applyBorder="1" applyAlignment="1">
      <alignment/>
    </xf>
    <xf numFmtId="49" fontId="12" fillId="37" borderId="63" xfId="0" applyNumberFormat="1" applyFont="1" applyFill="1" applyBorder="1" applyAlignment="1">
      <alignment/>
    </xf>
    <xf numFmtId="0" fontId="12" fillId="37" borderId="63" xfId="0" applyFont="1" applyFill="1" applyBorder="1" applyAlignment="1">
      <alignment/>
    </xf>
    <xf numFmtId="3" fontId="12" fillId="37" borderId="62" xfId="0" applyNumberFormat="1" applyFont="1" applyFill="1" applyBorder="1" applyAlignment="1">
      <alignment/>
    </xf>
    <xf numFmtId="0" fontId="26" fillId="37" borderId="20" xfId="0" applyFont="1" applyFill="1" applyBorder="1" applyAlignment="1">
      <alignment/>
    </xf>
    <xf numFmtId="3" fontId="12" fillId="37" borderId="88" xfId="0" applyNumberFormat="1" applyFont="1" applyFill="1" applyBorder="1" applyAlignment="1">
      <alignment/>
    </xf>
    <xf numFmtId="0" fontId="12" fillId="37" borderId="16" xfId="0" applyFont="1" applyFill="1" applyBorder="1" applyAlignment="1">
      <alignment/>
    </xf>
    <xf numFmtId="3" fontId="12" fillId="37" borderId="30" xfId="0" applyNumberFormat="1" applyFont="1" applyFill="1" applyBorder="1" applyAlignment="1">
      <alignment/>
    </xf>
    <xf numFmtId="3" fontId="26" fillId="37" borderId="90" xfId="0" applyNumberFormat="1" applyFont="1" applyFill="1" applyBorder="1" applyAlignment="1">
      <alignment/>
    </xf>
    <xf numFmtId="49" fontId="12" fillId="37" borderId="20" xfId="0" applyNumberFormat="1" applyFont="1" applyFill="1" applyBorder="1" applyAlignment="1">
      <alignment/>
    </xf>
    <xf numFmtId="3" fontId="12" fillId="37" borderId="100" xfId="0" applyNumberFormat="1" applyFont="1" applyFill="1" applyBorder="1" applyAlignment="1">
      <alignment/>
    </xf>
    <xf numFmtId="49" fontId="12" fillId="37" borderId="21" xfId="0" applyNumberFormat="1" applyFont="1" applyFill="1" applyBorder="1" applyAlignment="1">
      <alignment/>
    </xf>
    <xf numFmtId="0" fontId="12" fillId="37" borderId="30" xfId="0" applyFont="1" applyFill="1" applyBorder="1" applyAlignment="1">
      <alignment/>
    </xf>
    <xf numFmtId="3" fontId="12" fillId="37" borderId="31" xfId="0" applyNumberFormat="1" applyFont="1" applyFill="1" applyBorder="1" applyAlignment="1">
      <alignment/>
    </xf>
    <xf numFmtId="4" fontId="12" fillId="37" borderId="66" xfId="0" applyNumberFormat="1" applyFont="1" applyFill="1" applyBorder="1" applyAlignment="1">
      <alignment/>
    </xf>
    <xf numFmtId="173" fontId="12" fillId="37" borderId="114" xfId="0" applyNumberFormat="1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31" xfId="0" applyFont="1" applyFill="1" applyBorder="1" applyAlignment="1">
      <alignment/>
    </xf>
    <xf numFmtId="0" fontId="12" fillId="37" borderId="58" xfId="0" applyFont="1" applyFill="1" applyBorder="1" applyAlignment="1">
      <alignment/>
    </xf>
    <xf numFmtId="49" fontId="12" fillId="37" borderId="31" xfId="0" applyNumberFormat="1" applyFont="1" applyFill="1" applyBorder="1" applyAlignment="1">
      <alignment/>
    </xf>
    <xf numFmtId="49" fontId="12" fillId="37" borderId="30" xfId="0" applyNumberFormat="1" applyFont="1" applyFill="1" applyBorder="1" applyAlignment="1">
      <alignment/>
    </xf>
    <xf numFmtId="3" fontId="12" fillId="37" borderId="18" xfId="0" applyNumberFormat="1" applyFont="1" applyFill="1" applyBorder="1" applyAlignment="1">
      <alignment/>
    </xf>
    <xf numFmtId="4" fontId="12" fillId="37" borderId="45" xfId="0" applyNumberFormat="1" applyFont="1" applyFill="1" applyBorder="1" applyAlignment="1">
      <alignment/>
    </xf>
    <xf numFmtId="173" fontId="12" fillId="37" borderId="113" xfId="0" applyNumberFormat="1" applyFont="1" applyFill="1" applyBorder="1" applyAlignment="1">
      <alignment/>
    </xf>
    <xf numFmtId="4" fontId="12" fillId="37" borderId="29" xfId="0" applyNumberFormat="1" applyFont="1" applyFill="1" applyBorder="1" applyAlignment="1">
      <alignment/>
    </xf>
    <xf numFmtId="4" fontId="12" fillId="37" borderId="58" xfId="0" applyNumberFormat="1" applyFont="1" applyFill="1" applyBorder="1" applyAlignment="1">
      <alignment/>
    </xf>
    <xf numFmtId="0" fontId="26" fillId="37" borderId="12" xfId="0" applyFont="1" applyFill="1" applyBorder="1" applyAlignment="1">
      <alignment/>
    </xf>
    <xf numFmtId="0" fontId="26" fillId="37" borderId="60" xfId="0" applyFont="1" applyFill="1" applyBorder="1" applyAlignment="1">
      <alignment/>
    </xf>
    <xf numFmtId="3" fontId="26" fillId="37" borderId="61" xfId="0" applyNumberFormat="1" applyFont="1" applyFill="1" applyBorder="1" applyAlignment="1">
      <alignment/>
    </xf>
    <xf numFmtId="0" fontId="12" fillId="37" borderId="90" xfId="0" applyFont="1" applyFill="1" applyBorder="1" applyAlignment="1">
      <alignment/>
    </xf>
    <xf numFmtId="0" fontId="12" fillId="37" borderId="45" xfId="0" applyFont="1" applyFill="1" applyBorder="1" applyAlignment="1">
      <alignment/>
    </xf>
    <xf numFmtId="3" fontId="12" fillId="37" borderId="61" xfId="0" applyNumberFormat="1" applyFont="1" applyFill="1" applyBorder="1" applyAlignment="1">
      <alignment/>
    </xf>
    <xf numFmtId="4" fontId="12" fillId="37" borderId="61" xfId="0" applyNumberFormat="1" applyFont="1" applyFill="1" applyBorder="1" applyAlignment="1">
      <alignment/>
    </xf>
    <xf numFmtId="173" fontId="12" fillId="37" borderId="91" xfId="0" applyNumberFormat="1" applyFont="1" applyFill="1" applyBorder="1" applyAlignment="1">
      <alignment/>
    </xf>
    <xf numFmtId="0" fontId="26" fillId="37" borderId="16" xfId="0" applyFont="1" applyFill="1" applyBorder="1" applyAlignment="1">
      <alignment/>
    </xf>
    <xf numFmtId="49" fontId="12" fillId="37" borderId="43" xfId="0" applyNumberFormat="1" applyFont="1" applyFill="1" applyBorder="1" applyAlignment="1">
      <alignment/>
    </xf>
    <xf numFmtId="0" fontId="12" fillId="37" borderId="43" xfId="0" applyFont="1" applyFill="1" applyBorder="1" applyAlignment="1">
      <alignment/>
    </xf>
    <xf numFmtId="0" fontId="12" fillId="37" borderId="56" xfId="0" applyFont="1" applyFill="1" applyBorder="1" applyAlignment="1">
      <alignment/>
    </xf>
    <xf numFmtId="4" fontId="26" fillId="37" borderId="57" xfId="0" applyNumberFormat="1" applyFont="1" applyFill="1" applyBorder="1" applyAlignment="1">
      <alignment/>
    </xf>
    <xf numFmtId="3" fontId="12" fillId="37" borderId="130" xfId="0" applyNumberFormat="1" applyFont="1" applyFill="1" applyBorder="1" applyAlignment="1">
      <alignment/>
    </xf>
    <xf numFmtId="3" fontId="12" fillId="37" borderId="131" xfId="0" applyNumberFormat="1" applyFont="1" applyFill="1" applyBorder="1" applyAlignment="1">
      <alignment/>
    </xf>
    <xf numFmtId="49" fontId="12" fillId="37" borderId="76" xfId="0" applyNumberFormat="1" applyFont="1" applyFill="1" applyBorder="1" applyAlignment="1">
      <alignment/>
    </xf>
    <xf numFmtId="3" fontId="12" fillId="37" borderId="35" xfId="0" applyNumberFormat="1" applyFont="1" applyFill="1" applyBorder="1" applyAlignment="1">
      <alignment/>
    </xf>
    <xf numFmtId="4" fontId="12" fillId="37" borderId="35" xfId="0" applyNumberFormat="1" applyFont="1" applyFill="1" applyBorder="1" applyAlignment="1">
      <alignment/>
    </xf>
    <xf numFmtId="173" fontId="12" fillId="37" borderId="99" xfId="0" applyNumberFormat="1" applyFont="1" applyFill="1" applyBorder="1" applyAlignment="1">
      <alignment/>
    </xf>
    <xf numFmtId="3" fontId="12" fillId="37" borderId="76" xfId="0" applyNumberFormat="1" applyFont="1" applyFill="1" applyBorder="1" applyAlignment="1">
      <alignment/>
    </xf>
    <xf numFmtId="3" fontId="12" fillId="37" borderId="0" xfId="0" applyNumberFormat="1" applyFont="1" applyFill="1" applyBorder="1" applyAlignment="1">
      <alignment/>
    </xf>
    <xf numFmtId="4" fontId="12" fillId="37" borderId="22" xfId="0" applyNumberFormat="1" applyFont="1" applyFill="1" applyBorder="1" applyAlignment="1">
      <alignment/>
    </xf>
    <xf numFmtId="3" fontId="12" fillId="37" borderId="79" xfId="0" applyNumberFormat="1" applyFont="1" applyFill="1" applyBorder="1" applyAlignment="1">
      <alignment/>
    </xf>
    <xf numFmtId="3" fontId="92" fillId="37" borderId="23" xfId="0" applyNumberFormat="1" applyFont="1" applyFill="1" applyBorder="1" applyAlignment="1">
      <alignment/>
    </xf>
    <xf numFmtId="173" fontId="91" fillId="37" borderId="96" xfId="0" applyNumberFormat="1" applyFont="1" applyFill="1" applyBorder="1" applyAlignment="1">
      <alignment/>
    </xf>
    <xf numFmtId="0" fontId="12" fillId="37" borderId="47" xfId="0" applyFont="1" applyFill="1" applyBorder="1" applyAlignment="1">
      <alignment/>
    </xf>
    <xf numFmtId="4" fontId="12" fillId="37" borderId="75" xfId="0" applyNumberFormat="1" applyFont="1" applyFill="1" applyBorder="1" applyAlignment="1">
      <alignment/>
    </xf>
    <xf numFmtId="49" fontId="12" fillId="37" borderId="45" xfId="0" applyNumberFormat="1" applyFont="1" applyFill="1" applyBorder="1" applyAlignment="1">
      <alignment/>
    </xf>
    <xf numFmtId="3" fontId="12" fillId="37" borderId="90" xfId="0" applyNumberFormat="1" applyFont="1" applyFill="1" applyBorder="1" applyAlignment="1">
      <alignment/>
    </xf>
    <xf numFmtId="0" fontId="12" fillId="37" borderId="20" xfId="0" applyFont="1" applyFill="1" applyBorder="1" applyAlignment="1">
      <alignment/>
    </xf>
    <xf numFmtId="3" fontId="12" fillId="37" borderId="20" xfId="0" applyNumberFormat="1" applyFont="1" applyFill="1" applyBorder="1" applyAlignment="1">
      <alignment/>
    </xf>
    <xf numFmtId="4" fontId="12" fillId="37" borderId="57" xfId="0" applyNumberFormat="1" applyFont="1" applyFill="1" applyBorder="1" applyAlignment="1">
      <alignment/>
    </xf>
    <xf numFmtId="49" fontId="12" fillId="37" borderId="62" xfId="0" applyNumberFormat="1" applyFont="1" applyFill="1" applyBorder="1" applyAlignment="1">
      <alignment/>
    </xf>
    <xf numFmtId="3" fontId="12" fillId="37" borderId="107" xfId="0" applyNumberFormat="1" applyFont="1" applyFill="1" applyBorder="1" applyAlignment="1">
      <alignment/>
    </xf>
    <xf numFmtId="3" fontId="92" fillId="37" borderId="0" xfId="0" applyNumberFormat="1" applyFont="1" applyFill="1" applyAlignment="1">
      <alignment/>
    </xf>
    <xf numFmtId="173" fontId="92" fillId="37" borderId="42" xfId="0" applyNumberFormat="1" applyFont="1" applyFill="1" applyBorder="1" applyAlignment="1">
      <alignment/>
    </xf>
    <xf numFmtId="49" fontId="12" fillId="37" borderId="0" xfId="0" applyNumberFormat="1" applyFont="1" applyFill="1" applyBorder="1" applyAlignment="1">
      <alignment/>
    </xf>
    <xf numFmtId="49" fontId="12" fillId="37" borderId="66" xfId="0" applyNumberFormat="1" applyFont="1" applyFill="1" applyBorder="1" applyAlignment="1">
      <alignment/>
    </xf>
    <xf numFmtId="49" fontId="12" fillId="37" borderId="23" xfId="0" applyNumberFormat="1" applyFont="1" applyFill="1" applyBorder="1" applyAlignment="1">
      <alignment/>
    </xf>
    <xf numFmtId="3" fontId="12" fillId="37" borderId="110" xfId="0" applyNumberFormat="1" applyFont="1" applyFill="1" applyBorder="1" applyAlignment="1">
      <alignment/>
    </xf>
    <xf numFmtId="3" fontId="91" fillId="37" borderId="31" xfId="0" applyNumberFormat="1" applyFont="1" applyFill="1" applyBorder="1" applyAlignment="1">
      <alignment/>
    </xf>
    <xf numFmtId="173" fontId="92" fillId="37" borderId="114" xfId="0" applyNumberFormat="1" applyFont="1" applyFill="1" applyBorder="1" applyAlignment="1">
      <alignment/>
    </xf>
    <xf numFmtId="3" fontId="26" fillId="37" borderId="127" xfId="0" applyNumberFormat="1" applyFont="1" applyFill="1" applyBorder="1" applyAlignment="1">
      <alignment/>
    </xf>
    <xf numFmtId="3" fontId="26" fillId="37" borderId="88" xfId="0" applyNumberFormat="1" applyFont="1" applyFill="1" applyBorder="1" applyAlignment="1">
      <alignment/>
    </xf>
    <xf numFmtId="3" fontId="26" fillId="37" borderId="18" xfId="0" applyNumberFormat="1" applyFont="1" applyFill="1" applyBorder="1" applyAlignment="1">
      <alignment/>
    </xf>
    <xf numFmtId="4" fontId="26" fillId="37" borderId="45" xfId="0" applyNumberFormat="1" applyFont="1" applyFill="1" applyBorder="1" applyAlignment="1">
      <alignment/>
    </xf>
    <xf numFmtId="3" fontId="12" fillId="37" borderId="132" xfId="0" applyNumberFormat="1" applyFont="1" applyFill="1" applyBorder="1" applyAlignment="1">
      <alignment/>
    </xf>
    <xf numFmtId="49" fontId="12" fillId="37" borderId="82" xfId="0" applyNumberFormat="1" applyFont="1" applyFill="1" applyBorder="1" applyAlignment="1">
      <alignment/>
    </xf>
    <xf numFmtId="0" fontId="12" fillId="37" borderId="83" xfId="0" applyFont="1" applyFill="1" applyBorder="1" applyAlignment="1">
      <alignment/>
    </xf>
    <xf numFmtId="3" fontId="27" fillId="37" borderId="24" xfId="0" applyNumberFormat="1" applyFont="1" applyFill="1" applyBorder="1" applyAlignment="1">
      <alignment/>
    </xf>
    <xf numFmtId="3" fontId="27" fillId="37" borderId="13" xfId="0" applyNumberFormat="1" applyFont="1" applyFill="1" applyBorder="1" applyAlignment="1">
      <alignment/>
    </xf>
    <xf numFmtId="3" fontId="12" fillId="37" borderId="24" xfId="0" applyNumberFormat="1" applyFont="1" applyFill="1" applyBorder="1" applyAlignment="1">
      <alignment/>
    </xf>
    <xf numFmtId="3" fontId="12" fillId="37" borderId="85" xfId="0" applyNumberFormat="1" applyFont="1" applyFill="1" applyBorder="1" applyAlignment="1">
      <alignment/>
    </xf>
    <xf numFmtId="3" fontId="12" fillId="37" borderId="86" xfId="0" applyNumberFormat="1" applyFont="1" applyFill="1" applyBorder="1" applyAlignment="1">
      <alignment/>
    </xf>
    <xf numFmtId="173" fontId="12" fillId="37" borderId="124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6" fillId="37" borderId="26" xfId="0" applyFont="1" applyFill="1" applyBorder="1" applyAlignment="1">
      <alignment/>
    </xf>
    <xf numFmtId="49" fontId="12" fillId="37" borderId="40" xfId="0" applyNumberFormat="1" applyFont="1" applyFill="1" applyBorder="1" applyAlignment="1">
      <alignment/>
    </xf>
    <xf numFmtId="0" fontId="26" fillId="37" borderId="40" xfId="0" applyFont="1" applyFill="1" applyBorder="1" applyAlignment="1">
      <alignment/>
    </xf>
    <xf numFmtId="3" fontId="38" fillId="37" borderId="26" xfId="0" applyNumberFormat="1" applyFont="1" applyFill="1" applyBorder="1" applyAlignment="1">
      <alignment/>
    </xf>
    <xf numFmtId="3" fontId="26" fillId="37" borderId="28" xfId="0" applyNumberFormat="1" applyFont="1" applyFill="1" applyBorder="1" applyAlignment="1">
      <alignment/>
    </xf>
    <xf numFmtId="3" fontId="26" fillId="37" borderId="27" xfId="0" applyNumberFormat="1" applyFont="1" applyFill="1" applyBorder="1" applyAlignment="1">
      <alignment/>
    </xf>
    <xf numFmtId="173" fontId="26" fillId="37" borderId="28" xfId="0" applyNumberFormat="1" applyFont="1" applyFill="1" applyBorder="1" applyAlignment="1">
      <alignment/>
    </xf>
    <xf numFmtId="3" fontId="12" fillId="37" borderId="84" xfId="0" applyNumberFormat="1" applyFont="1" applyFill="1" applyBorder="1" applyAlignment="1">
      <alignment/>
    </xf>
    <xf numFmtId="173" fontId="92" fillId="37" borderId="104" xfId="0" applyNumberFormat="1" applyFont="1" applyFill="1" applyBorder="1" applyAlignment="1">
      <alignment/>
    </xf>
    <xf numFmtId="49" fontId="12" fillId="37" borderId="47" xfId="0" applyNumberFormat="1" applyFont="1" applyFill="1" applyBorder="1" applyAlignment="1">
      <alignment/>
    </xf>
    <xf numFmtId="3" fontId="12" fillId="37" borderId="75" xfId="0" applyNumberFormat="1" applyFont="1" applyFill="1" applyBorder="1" applyAlignment="1">
      <alignment/>
    </xf>
    <xf numFmtId="3" fontId="12" fillId="37" borderId="109" xfId="0" applyNumberFormat="1" applyFont="1" applyFill="1" applyBorder="1" applyAlignment="1">
      <alignment/>
    </xf>
    <xf numFmtId="0" fontId="12" fillId="37" borderId="64" xfId="0" applyFont="1" applyFill="1" applyBorder="1" applyAlignment="1">
      <alignment/>
    </xf>
    <xf numFmtId="49" fontId="12" fillId="37" borderId="64" xfId="0" applyNumberFormat="1" applyFont="1" applyFill="1" applyBorder="1" applyAlignment="1">
      <alignment/>
    </xf>
    <xf numFmtId="0" fontId="12" fillId="37" borderId="32" xfId="0" applyFont="1" applyFill="1" applyBorder="1" applyAlignment="1">
      <alignment/>
    </xf>
    <xf numFmtId="3" fontId="26" fillId="37" borderId="64" xfId="0" applyNumberFormat="1" applyFont="1" applyFill="1" applyBorder="1" applyAlignment="1">
      <alignment/>
    </xf>
    <xf numFmtId="3" fontId="26" fillId="37" borderId="26" xfId="0" applyNumberFormat="1" applyFont="1" applyFill="1" applyBorder="1" applyAlignment="1">
      <alignment/>
    </xf>
    <xf numFmtId="3" fontId="12" fillId="37" borderId="32" xfId="0" applyNumberFormat="1" applyFont="1" applyFill="1" applyBorder="1" applyAlignment="1">
      <alignment/>
    </xf>
    <xf numFmtId="49" fontId="26" fillId="37" borderId="33" xfId="0" applyNumberFormat="1" applyFont="1" applyFill="1" applyBorder="1" applyAlignment="1">
      <alignment/>
    </xf>
    <xf numFmtId="0" fontId="26" fillId="37" borderId="41" xfId="0" applyFont="1" applyFill="1" applyBorder="1" applyAlignment="1">
      <alignment/>
    </xf>
    <xf numFmtId="49" fontId="12" fillId="37" borderId="133" xfId="0" applyNumberFormat="1" applyFont="1" applyFill="1" applyBorder="1" applyAlignment="1">
      <alignment/>
    </xf>
    <xf numFmtId="0" fontId="26" fillId="37" borderId="133" xfId="0" applyFont="1" applyFill="1" applyBorder="1" applyAlignment="1">
      <alignment/>
    </xf>
    <xf numFmtId="3" fontId="93" fillId="37" borderId="33" xfId="0" applyNumberFormat="1" applyFont="1" applyFill="1" applyBorder="1" applyAlignment="1">
      <alignment/>
    </xf>
    <xf numFmtId="3" fontId="93" fillId="37" borderId="41" xfId="0" applyNumberFormat="1" applyFont="1" applyFill="1" applyBorder="1" applyAlignment="1">
      <alignment/>
    </xf>
    <xf numFmtId="3" fontId="26" fillId="37" borderId="133" xfId="0" applyNumberFormat="1" applyFont="1" applyFill="1" applyBorder="1" applyAlignment="1">
      <alignment/>
    </xf>
    <xf numFmtId="173" fontId="26" fillId="37" borderId="33" xfId="0" applyNumberFormat="1" applyFont="1" applyFill="1" applyBorder="1" applyAlignment="1">
      <alignment/>
    </xf>
    <xf numFmtId="3" fontId="12" fillId="37" borderId="103" xfId="0" applyNumberFormat="1" applyFont="1" applyFill="1" applyBorder="1" applyAlignment="1">
      <alignment/>
    </xf>
    <xf numFmtId="0" fontId="12" fillId="37" borderId="34" xfId="0" applyFont="1" applyFill="1" applyBorder="1" applyAlignment="1">
      <alignment/>
    </xf>
    <xf numFmtId="49" fontId="12" fillId="37" borderId="34" xfId="0" applyNumberFormat="1" applyFont="1" applyFill="1" applyBorder="1" applyAlignment="1">
      <alignment/>
    </xf>
    <xf numFmtId="3" fontId="12" fillId="37" borderId="34" xfId="0" applyNumberFormat="1" applyFont="1" applyFill="1" applyBorder="1" applyAlignment="1">
      <alignment/>
    </xf>
    <xf numFmtId="3" fontId="12" fillId="37" borderId="11" xfId="0" applyNumberFormat="1" applyFont="1" applyFill="1" applyBorder="1" applyAlignment="1">
      <alignment/>
    </xf>
    <xf numFmtId="3" fontId="92" fillId="37" borderId="16" xfId="0" applyNumberFormat="1" applyFont="1" applyFill="1" applyBorder="1" applyAlignment="1">
      <alignment/>
    </xf>
    <xf numFmtId="173" fontId="92" fillId="37" borderId="113" xfId="0" applyNumberFormat="1" applyFont="1" applyFill="1" applyBorder="1" applyAlignment="1">
      <alignment/>
    </xf>
    <xf numFmtId="49" fontId="12" fillId="37" borderId="37" xfId="0" applyNumberFormat="1" applyFont="1" applyFill="1" applyBorder="1" applyAlignment="1">
      <alignment/>
    </xf>
    <xf numFmtId="3" fontId="92" fillId="37" borderId="13" xfId="0" applyNumberFormat="1" applyFont="1" applyFill="1" applyBorder="1" applyAlignment="1">
      <alignment/>
    </xf>
    <xf numFmtId="173" fontId="92" fillId="37" borderId="99" xfId="0" applyNumberFormat="1" applyFont="1" applyFill="1" applyBorder="1" applyAlignment="1">
      <alignment/>
    </xf>
    <xf numFmtId="4" fontId="26" fillId="37" borderId="133" xfId="0" applyNumberFormat="1" applyFont="1" applyFill="1" applyBorder="1" applyAlignment="1">
      <alignment/>
    </xf>
    <xf numFmtId="49" fontId="12" fillId="37" borderId="127" xfId="0" applyNumberFormat="1" applyFont="1" applyFill="1" applyBorder="1" applyAlignment="1">
      <alignment/>
    </xf>
    <xf numFmtId="0" fontId="12" fillId="37" borderId="0" xfId="0" applyFont="1" applyFill="1" applyBorder="1" applyAlignment="1">
      <alignment/>
    </xf>
    <xf numFmtId="49" fontId="12" fillId="37" borderId="81" xfId="0" applyNumberFormat="1" applyFont="1" applyFill="1" applyBorder="1" applyAlignment="1">
      <alignment/>
    </xf>
    <xf numFmtId="0" fontId="12" fillId="37" borderId="17" xfId="0" applyFont="1" applyFill="1" applyBorder="1" applyAlignment="1">
      <alignment/>
    </xf>
    <xf numFmtId="3" fontId="12" fillId="37" borderId="17" xfId="0" applyNumberFormat="1" applyFont="1" applyFill="1" applyBorder="1" applyAlignment="1">
      <alignment/>
    </xf>
    <xf numFmtId="3" fontId="12" fillId="37" borderId="78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4" fontId="12" fillId="37" borderId="81" xfId="0" applyNumberFormat="1" applyFont="1" applyFill="1" applyBorder="1" applyAlignment="1">
      <alignment/>
    </xf>
    <xf numFmtId="173" fontId="12" fillId="37" borderId="116" xfId="0" applyNumberFormat="1" applyFont="1" applyFill="1" applyBorder="1" applyAlignment="1">
      <alignment/>
    </xf>
    <xf numFmtId="3" fontId="12" fillId="37" borderId="23" xfId="0" applyNumberFormat="1" applyFont="1" applyFill="1" applyBorder="1" applyAlignment="1">
      <alignment/>
    </xf>
    <xf numFmtId="4" fontId="12" fillId="37" borderId="96" xfId="0" applyNumberFormat="1" applyFont="1" applyFill="1" applyBorder="1" applyAlignment="1">
      <alignment/>
    </xf>
    <xf numFmtId="3" fontId="12" fillId="37" borderId="44" xfId="0" applyNumberFormat="1" applyFont="1" applyFill="1" applyBorder="1" applyAlignment="1">
      <alignment/>
    </xf>
    <xf numFmtId="3" fontId="12" fillId="37" borderId="97" xfId="0" applyNumberFormat="1" applyFont="1" applyFill="1" applyBorder="1" applyAlignment="1">
      <alignment/>
    </xf>
    <xf numFmtId="0" fontId="26" fillId="37" borderId="63" xfId="0" applyFont="1" applyFill="1" applyBorder="1" applyAlignment="1">
      <alignment/>
    </xf>
    <xf numFmtId="3" fontId="26" fillId="37" borderId="62" xfId="0" applyNumberFormat="1" applyFont="1" applyFill="1" applyBorder="1" applyAlignment="1">
      <alignment/>
    </xf>
    <xf numFmtId="3" fontId="26" fillId="37" borderId="57" xfId="0" applyNumberFormat="1" applyFont="1" applyFill="1" applyBorder="1" applyAlignment="1">
      <alignment/>
    </xf>
    <xf numFmtId="3" fontId="12" fillId="37" borderId="87" xfId="0" applyNumberFormat="1" applyFont="1" applyFill="1" applyBorder="1" applyAlignment="1">
      <alignment/>
    </xf>
    <xf numFmtId="4" fontId="12" fillId="37" borderId="102" xfId="0" applyNumberFormat="1" applyFont="1" applyFill="1" applyBorder="1" applyAlignment="1">
      <alignment/>
    </xf>
    <xf numFmtId="4" fontId="12" fillId="37" borderId="99" xfId="0" applyNumberFormat="1" applyFont="1" applyFill="1" applyBorder="1" applyAlignment="1">
      <alignment/>
    </xf>
    <xf numFmtId="4" fontId="26" fillId="37" borderId="91" xfId="0" applyNumberFormat="1" applyFont="1" applyFill="1" applyBorder="1" applyAlignment="1">
      <alignment/>
    </xf>
    <xf numFmtId="3" fontId="27" fillId="37" borderId="21" xfId="0" applyNumberFormat="1" applyFont="1" applyFill="1" applyBorder="1" applyAlignment="1">
      <alignment/>
    </xf>
    <xf numFmtId="4" fontId="12" fillId="37" borderId="94" xfId="0" applyNumberFormat="1" applyFont="1" applyFill="1" applyBorder="1" applyAlignment="1">
      <alignment/>
    </xf>
    <xf numFmtId="0" fontId="12" fillId="37" borderId="98" xfId="0" applyFont="1" applyFill="1" applyBorder="1" applyAlignment="1">
      <alignment/>
    </xf>
    <xf numFmtId="173" fontId="12" fillId="0" borderId="104" xfId="0" applyNumberFormat="1" applyFont="1" applyBorder="1" applyAlignment="1">
      <alignment/>
    </xf>
    <xf numFmtId="173" fontId="30" fillId="0" borderId="33" xfId="0" applyNumberFormat="1" applyFont="1" applyBorder="1" applyAlignment="1">
      <alignment/>
    </xf>
    <xf numFmtId="173" fontId="12" fillId="0" borderId="33" xfId="0" applyNumberFormat="1" applyFont="1" applyBorder="1" applyAlignment="1">
      <alignment/>
    </xf>
    <xf numFmtId="173" fontId="29" fillId="0" borderId="33" xfId="0" applyNumberFormat="1" applyFont="1" applyBorder="1" applyAlignment="1">
      <alignment/>
    </xf>
    <xf numFmtId="173" fontId="30" fillId="0" borderId="51" xfId="0" applyNumberFormat="1" applyFont="1" applyBorder="1" applyAlignment="1">
      <alignment/>
    </xf>
    <xf numFmtId="173" fontId="26" fillId="0" borderId="19" xfId="0" applyNumberFormat="1" applyFont="1" applyBorder="1" applyAlignment="1">
      <alignment/>
    </xf>
    <xf numFmtId="3" fontId="22" fillId="0" borderId="117" xfId="0" applyNumberFormat="1" applyFont="1" applyBorder="1" applyAlignment="1">
      <alignment horizontal="center" vertical="center"/>
    </xf>
    <xf numFmtId="3" fontId="22" fillId="0" borderId="121" xfId="0" applyNumberFormat="1" applyFont="1" applyBorder="1" applyAlignment="1">
      <alignment horizontal="center" vertical="center"/>
    </xf>
    <xf numFmtId="3" fontId="11" fillId="0" borderId="81" xfId="0" applyNumberFormat="1" applyFont="1" applyBorder="1" applyAlignment="1">
      <alignment horizontal="center"/>
    </xf>
    <xf numFmtId="3" fontId="11" fillId="0" borderId="65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0" fontId="11" fillId="0" borderId="138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07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3" fontId="22" fillId="0" borderId="6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25" xfId="0" applyNumberFormat="1" applyFont="1" applyBorder="1" applyAlignment="1">
      <alignment horizontal="center" vertical="center"/>
    </xf>
    <xf numFmtId="3" fontId="4" fillId="0" borderId="121" xfId="0" applyNumberFormat="1" applyFont="1" applyBorder="1" applyAlignment="1">
      <alignment horizontal="center" vertical="center"/>
    </xf>
    <xf numFmtId="3" fontId="2" fillId="0" borderId="111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31" fillId="0" borderId="81" xfId="0" applyNumberFormat="1" applyFont="1" applyBorder="1" applyAlignment="1">
      <alignment horizontal="center"/>
    </xf>
    <xf numFmtId="3" fontId="31" fillId="0" borderId="65" xfId="0" applyNumberFormat="1" applyFont="1" applyBorder="1" applyAlignment="1">
      <alignment horizontal="center"/>
    </xf>
    <xf numFmtId="3" fontId="31" fillId="0" borderId="78" xfId="0" applyNumberFormat="1" applyFont="1" applyBorder="1" applyAlignment="1">
      <alignment horizontal="center"/>
    </xf>
    <xf numFmtId="0" fontId="31" fillId="0" borderId="138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118" xfId="0" applyFont="1" applyBorder="1" applyAlignment="1">
      <alignment horizontal="center"/>
    </xf>
    <xf numFmtId="0" fontId="23" fillId="0" borderId="6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0" fillId="0" borderId="98" xfId="0" applyBorder="1" applyAlignment="1">
      <alignment/>
    </xf>
    <xf numFmtId="0" fontId="0" fillId="0" borderId="14" xfId="0" applyBorder="1" applyAlignment="1">
      <alignment/>
    </xf>
    <xf numFmtId="3" fontId="23" fillId="0" borderId="111" xfId="0" applyNumberFormat="1" applyFont="1" applyBorder="1" applyAlignment="1">
      <alignment horizontal="center" vertical="center"/>
    </xf>
    <xf numFmtId="3" fontId="23" fillId="0" borderId="51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34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3" fontId="32" fillId="0" borderId="52" xfId="0" applyNumberFormat="1" applyFont="1" applyBorder="1" applyAlignment="1">
      <alignment horizontal="center" vertical="center"/>
    </xf>
    <xf numFmtId="3" fontId="32" fillId="0" borderId="134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3" fontId="32" fillId="0" borderId="111" xfId="0" applyNumberFormat="1" applyFont="1" applyBorder="1" applyAlignment="1">
      <alignment horizontal="center" vertical="center"/>
    </xf>
    <xf numFmtId="3" fontId="32" fillId="0" borderId="51" xfId="0" applyNumberFormat="1" applyFont="1" applyBorder="1" applyAlignment="1">
      <alignment horizontal="center" vertical="center"/>
    </xf>
    <xf numFmtId="3" fontId="32" fillId="0" borderId="38" xfId="0" applyNumberFormat="1" applyFont="1" applyBorder="1" applyAlignment="1">
      <alignment horizontal="center" vertical="center"/>
    </xf>
    <xf numFmtId="3" fontId="32" fillId="0" borderId="74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/>
    </xf>
    <xf numFmtId="3" fontId="24" fillId="0" borderId="53" xfId="0" applyNumberFormat="1" applyFont="1" applyBorder="1" applyAlignment="1">
      <alignment horizontal="center"/>
    </xf>
    <xf numFmtId="3" fontId="24" fillId="0" borderId="81" xfId="0" applyNumberFormat="1" applyFont="1" applyBorder="1" applyAlignment="1">
      <alignment horizontal="center"/>
    </xf>
    <xf numFmtId="3" fontId="24" fillId="0" borderId="78" xfId="0" applyNumberFormat="1" applyFont="1" applyBorder="1" applyAlignment="1">
      <alignment horizontal="center"/>
    </xf>
    <xf numFmtId="0" fontId="24" fillId="0" borderId="138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24" fillId="0" borderId="118" xfId="0" applyFont="1" applyBorder="1" applyAlignment="1">
      <alignment horizontal="center"/>
    </xf>
    <xf numFmtId="3" fontId="32" fillId="0" borderId="54" xfId="0" applyNumberFormat="1" applyFont="1" applyBorder="1" applyAlignment="1">
      <alignment horizontal="center" vertical="center"/>
    </xf>
    <xf numFmtId="3" fontId="32" fillId="0" borderId="55" xfId="0" applyNumberFormat="1" applyFont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zoomScale="145" zoomScaleNormal="145" zoomScalePageLayoutView="0" workbookViewId="0" topLeftCell="A48">
      <selection activeCell="A1" sqref="A1:K105"/>
    </sheetView>
  </sheetViews>
  <sheetFormatPr defaultColWidth="9.140625" defaultRowHeight="15"/>
  <cols>
    <col min="1" max="1" width="7.00390625" style="410" customWidth="1"/>
    <col min="2" max="2" width="3.8515625" style="410" customWidth="1"/>
    <col min="3" max="3" width="30.7109375" style="410" customWidth="1"/>
    <col min="4" max="4" width="10.28125" style="410" customWidth="1"/>
    <col min="5" max="5" width="9.140625" style="410" customWidth="1"/>
    <col min="6" max="6" width="8.57421875" style="410" customWidth="1"/>
    <col min="7" max="7" width="9.00390625" style="410" customWidth="1"/>
    <col min="8" max="8" width="9.28125" style="410" customWidth="1"/>
    <col min="9" max="9" width="9.57421875" style="410" customWidth="1"/>
    <col min="10" max="10" width="9.421875" style="410" customWidth="1"/>
    <col min="11" max="11" width="9.00390625" style="410" customWidth="1"/>
  </cols>
  <sheetData>
    <row r="1" spans="1:12" ht="15.75">
      <c r="A1" s="1"/>
      <c r="B1" s="2"/>
      <c r="C1" s="448" t="s">
        <v>0</v>
      </c>
      <c r="D1" s="1505" t="s">
        <v>1</v>
      </c>
      <c r="E1" s="1506"/>
      <c r="F1" s="1505" t="s">
        <v>471</v>
      </c>
      <c r="G1" s="1507"/>
      <c r="H1" s="1507"/>
      <c r="I1" s="1508" t="s">
        <v>470</v>
      </c>
      <c r="J1" s="1509"/>
      <c r="K1" s="1510"/>
      <c r="L1" s="425"/>
    </row>
    <row r="2" spans="1:11" ht="15">
      <c r="A2" s="3"/>
      <c r="B2" s="4" t="s">
        <v>2</v>
      </c>
      <c r="C2" s="1515" t="s">
        <v>3</v>
      </c>
      <c r="D2" s="1517">
        <v>2013</v>
      </c>
      <c r="E2" s="1517">
        <v>2014</v>
      </c>
      <c r="F2" s="1519" t="s">
        <v>4</v>
      </c>
      <c r="G2" s="1519" t="s">
        <v>5</v>
      </c>
      <c r="H2" s="1511" t="s">
        <v>422</v>
      </c>
      <c r="I2" s="1513" t="s">
        <v>410</v>
      </c>
      <c r="J2" s="1519" t="s">
        <v>411</v>
      </c>
      <c r="K2" s="1503" t="s">
        <v>439</v>
      </c>
    </row>
    <row r="3" spans="1:11" ht="15.75" thickBot="1">
      <c r="A3" s="5" t="s">
        <v>6</v>
      </c>
      <c r="B3" s="290" t="s">
        <v>7</v>
      </c>
      <c r="C3" s="1516"/>
      <c r="D3" s="1518"/>
      <c r="E3" s="1518"/>
      <c r="F3" s="1520"/>
      <c r="G3" s="1520"/>
      <c r="H3" s="1512"/>
      <c r="I3" s="1514"/>
      <c r="J3" s="1520"/>
      <c r="K3" s="1504"/>
    </row>
    <row r="4" spans="1:11" ht="15">
      <c r="A4" s="553">
        <v>100</v>
      </c>
      <c r="B4" s="7"/>
      <c r="C4" s="7" t="s">
        <v>8</v>
      </c>
      <c r="D4" s="8">
        <f>SUM(D6+D7+D11)</f>
        <v>699836</v>
      </c>
      <c r="E4" s="8">
        <f>SUM(E6+E7+E11)</f>
        <v>719312</v>
      </c>
      <c r="F4" s="9">
        <f aca="true" t="shared" si="0" ref="F4:K4">F6+F7+F11</f>
        <v>686935</v>
      </c>
      <c r="G4" s="9">
        <f t="shared" si="0"/>
        <v>763264</v>
      </c>
      <c r="H4" s="371">
        <f t="shared" si="0"/>
        <v>763264</v>
      </c>
      <c r="I4" s="376">
        <f>I5+I7+I11</f>
        <v>890217</v>
      </c>
      <c r="J4" s="9">
        <f t="shared" si="0"/>
        <v>821217</v>
      </c>
      <c r="K4" s="377">
        <f t="shared" si="0"/>
        <v>831217</v>
      </c>
    </row>
    <row r="5" spans="1:11" ht="15">
      <c r="A5" s="428">
        <v>110</v>
      </c>
      <c r="B5" s="10"/>
      <c r="C5" s="10" t="s">
        <v>9</v>
      </c>
      <c r="D5" s="11">
        <v>536844</v>
      </c>
      <c r="E5" s="11">
        <v>549375</v>
      </c>
      <c r="F5" s="11">
        <v>516491</v>
      </c>
      <c r="G5" s="11">
        <v>562450</v>
      </c>
      <c r="H5" s="151">
        <v>562450</v>
      </c>
      <c r="I5" s="378">
        <v>680000</v>
      </c>
      <c r="J5" s="11">
        <v>680000</v>
      </c>
      <c r="K5" s="379">
        <v>690000</v>
      </c>
    </row>
    <row r="6" spans="1:12" ht="15">
      <c r="A6" s="380">
        <v>111003</v>
      </c>
      <c r="B6" s="124"/>
      <c r="C6" s="124" t="s">
        <v>9</v>
      </c>
      <c r="D6" s="128">
        <v>536844</v>
      </c>
      <c r="E6" s="128">
        <v>549375</v>
      </c>
      <c r="F6" s="128">
        <v>516491</v>
      </c>
      <c r="G6" s="128">
        <v>562450</v>
      </c>
      <c r="H6" s="196">
        <v>562450</v>
      </c>
      <c r="I6" s="380">
        <v>680000</v>
      </c>
      <c r="J6" s="128">
        <v>610000</v>
      </c>
      <c r="K6" s="381">
        <v>620000</v>
      </c>
      <c r="L6" s="277"/>
    </row>
    <row r="7" spans="1:11" ht="15">
      <c r="A7" s="378">
        <v>121</v>
      </c>
      <c r="B7" s="10"/>
      <c r="C7" s="10" t="s">
        <v>10</v>
      </c>
      <c r="D7" s="12">
        <f>SUM(D8:D10)</f>
        <v>96157</v>
      </c>
      <c r="E7" s="12">
        <f aca="true" t="shared" si="1" ref="E7:K7">SUM(E8:E10)</f>
        <v>105294</v>
      </c>
      <c r="F7" s="12">
        <f t="shared" si="1"/>
        <v>103924</v>
      </c>
      <c r="G7" s="12">
        <f t="shared" si="1"/>
        <v>131364</v>
      </c>
      <c r="H7" s="372">
        <f t="shared" si="1"/>
        <v>131364</v>
      </c>
      <c r="I7" s="378">
        <f t="shared" si="1"/>
        <v>132240</v>
      </c>
      <c r="J7" s="12">
        <f t="shared" si="1"/>
        <v>132240</v>
      </c>
      <c r="K7" s="382">
        <f t="shared" si="1"/>
        <v>132240</v>
      </c>
    </row>
    <row r="8" spans="1:11" ht="15">
      <c r="A8" s="383">
        <v>121001</v>
      </c>
      <c r="B8" s="14"/>
      <c r="C8" s="14" t="s">
        <v>11</v>
      </c>
      <c r="D8" s="13">
        <v>22084</v>
      </c>
      <c r="E8" s="13">
        <v>29052</v>
      </c>
      <c r="F8" s="13">
        <v>25050</v>
      </c>
      <c r="G8" s="13">
        <v>25050</v>
      </c>
      <c r="H8" s="373">
        <v>25050</v>
      </c>
      <c r="I8" s="383">
        <v>25870</v>
      </c>
      <c r="J8" s="13">
        <v>25870</v>
      </c>
      <c r="K8" s="384">
        <v>25870</v>
      </c>
    </row>
    <row r="9" spans="1:11" ht="15">
      <c r="A9" s="385">
        <v>121002</v>
      </c>
      <c r="B9" s="16"/>
      <c r="C9" s="16" t="s">
        <v>12</v>
      </c>
      <c r="D9" s="15">
        <v>72346</v>
      </c>
      <c r="E9" s="15">
        <v>73132</v>
      </c>
      <c r="F9" s="15">
        <v>75666</v>
      </c>
      <c r="G9" s="15">
        <v>103106</v>
      </c>
      <c r="H9" s="152">
        <v>103106</v>
      </c>
      <c r="I9" s="385">
        <v>103020</v>
      </c>
      <c r="J9" s="15">
        <v>103020</v>
      </c>
      <c r="K9" s="386">
        <v>103020</v>
      </c>
    </row>
    <row r="10" spans="1:11" ht="15">
      <c r="A10" s="387">
        <v>121003</v>
      </c>
      <c r="B10" s="18"/>
      <c r="C10" s="18" t="s">
        <v>425</v>
      </c>
      <c r="D10" s="17">
        <v>1727</v>
      </c>
      <c r="E10" s="17">
        <v>3110</v>
      </c>
      <c r="F10" s="17">
        <v>3208</v>
      </c>
      <c r="G10" s="17">
        <v>3208</v>
      </c>
      <c r="H10" s="73">
        <v>3208</v>
      </c>
      <c r="I10" s="387">
        <v>3350</v>
      </c>
      <c r="J10" s="17">
        <v>3350</v>
      </c>
      <c r="K10" s="388">
        <v>3350</v>
      </c>
    </row>
    <row r="11" spans="1:11" ht="15">
      <c r="A11" s="423">
        <v>130</v>
      </c>
      <c r="B11" s="10"/>
      <c r="C11" s="298" t="s">
        <v>13</v>
      </c>
      <c r="D11" s="11">
        <f>SUM(D12:D17)</f>
        <v>66835</v>
      </c>
      <c r="E11" s="11">
        <f aca="true" t="shared" si="2" ref="E11:K11">SUM(E12:E17)</f>
        <v>64643</v>
      </c>
      <c r="F11" s="11">
        <f t="shared" si="2"/>
        <v>66520</v>
      </c>
      <c r="G11" s="11">
        <f t="shared" si="2"/>
        <v>69450</v>
      </c>
      <c r="H11" s="422">
        <f t="shared" si="2"/>
        <v>69450</v>
      </c>
      <c r="I11" s="378">
        <f>SUM(I12:I17)</f>
        <v>77977</v>
      </c>
      <c r="J11" s="11">
        <f t="shared" si="2"/>
        <v>78977</v>
      </c>
      <c r="K11" s="379">
        <f t="shared" si="2"/>
        <v>78977</v>
      </c>
    </row>
    <row r="12" spans="1:11" ht="15">
      <c r="A12" s="394">
        <v>133001</v>
      </c>
      <c r="B12" s="14"/>
      <c r="C12" s="32" t="s">
        <v>14</v>
      </c>
      <c r="D12" s="13">
        <v>1682</v>
      </c>
      <c r="E12" s="13">
        <v>1643</v>
      </c>
      <c r="F12" s="13">
        <v>1883</v>
      </c>
      <c r="G12" s="13">
        <v>1883</v>
      </c>
      <c r="H12" s="395">
        <v>1883</v>
      </c>
      <c r="I12" s="383">
        <v>1860</v>
      </c>
      <c r="J12" s="13">
        <v>1860</v>
      </c>
      <c r="K12" s="384">
        <v>1860</v>
      </c>
    </row>
    <row r="13" spans="1:11" ht="15">
      <c r="A13" s="383">
        <v>133004</v>
      </c>
      <c r="B13" s="14"/>
      <c r="C13" s="14" t="s">
        <v>469</v>
      </c>
      <c r="D13" s="154"/>
      <c r="E13" s="154"/>
      <c r="F13" s="13"/>
      <c r="G13" s="13"/>
      <c r="H13" s="373"/>
      <c r="I13" s="383">
        <v>50</v>
      </c>
      <c r="J13" s="13">
        <v>50</v>
      </c>
      <c r="K13" s="384">
        <v>50</v>
      </c>
    </row>
    <row r="14" spans="1:11" ht="15">
      <c r="A14" s="383">
        <v>133006</v>
      </c>
      <c r="B14" s="14"/>
      <c r="C14" s="14" t="s">
        <v>17</v>
      </c>
      <c r="D14" s="369">
        <v>755</v>
      </c>
      <c r="E14" s="369">
        <v>986</v>
      </c>
      <c r="F14" s="13">
        <v>770</v>
      </c>
      <c r="G14" s="13">
        <v>1500</v>
      </c>
      <c r="H14" s="373">
        <v>1500</v>
      </c>
      <c r="I14" s="383">
        <v>1200</v>
      </c>
      <c r="J14" s="13">
        <v>1200</v>
      </c>
      <c r="K14" s="384">
        <v>1200</v>
      </c>
    </row>
    <row r="15" spans="1:11" ht="15">
      <c r="A15" s="385">
        <v>133012</v>
      </c>
      <c r="B15" s="16"/>
      <c r="C15" s="16" t="s">
        <v>416</v>
      </c>
      <c r="D15" s="15"/>
      <c r="E15" s="15"/>
      <c r="F15" s="85">
        <v>800</v>
      </c>
      <c r="G15" s="85">
        <v>3000</v>
      </c>
      <c r="H15" s="374">
        <v>3000</v>
      </c>
      <c r="I15" s="389">
        <v>1700</v>
      </c>
      <c r="J15" s="85">
        <v>1700</v>
      </c>
      <c r="K15" s="390">
        <v>1700</v>
      </c>
    </row>
    <row r="16" spans="1:11" ht="15">
      <c r="A16" s="385">
        <v>133013</v>
      </c>
      <c r="B16" s="16"/>
      <c r="C16" s="16" t="s">
        <v>15</v>
      </c>
      <c r="D16" s="15">
        <v>64398</v>
      </c>
      <c r="E16" s="15">
        <v>62014</v>
      </c>
      <c r="F16" s="85">
        <v>62900</v>
      </c>
      <c r="G16" s="85">
        <v>62900</v>
      </c>
      <c r="H16" s="374">
        <v>62900</v>
      </c>
      <c r="I16" s="389">
        <v>73000</v>
      </c>
      <c r="J16" s="85">
        <v>74000</v>
      </c>
      <c r="K16" s="390">
        <v>74000</v>
      </c>
    </row>
    <row r="17" spans="1:11" ht="15.75" thickBot="1">
      <c r="A17" s="383">
        <v>139002</v>
      </c>
      <c r="B17" s="14"/>
      <c r="C17" s="14" t="s">
        <v>16</v>
      </c>
      <c r="D17" s="19">
        <v>0</v>
      </c>
      <c r="E17" s="19">
        <v>0</v>
      </c>
      <c r="F17" s="13">
        <v>167</v>
      </c>
      <c r="G17" s="13">
        <v>167</v>
      </c>
      <c r="H17" s="373">
        <v>167</v>
      </c>
      <c r="I17" s="383">
        <v>167</v>
      </c>
      <c r="J17" s="13">
        <v>167</v>
      </c>
      <c r="K17" s="384">
        <v>167</v>
      </c>
    </row>
    <row r="18" spans="1:11" ht="15" customHeight="1" thickBot="1">
      <c r="A18" s="25">
        <v>200</v>
      </c>
      <c r="B18" s="26"/>
      <c r="C18" s="26" t="s">
        <v>18</v>
      </c>
      <c r="D18" s="27">
        <f>D19+D20+D27+D32+D33+D48+D51</f>
        <v>133826</v>
      </c>
      <c r="E18" s="27">
        <f>E19+E20+E27+E32+E33+E48+E51</f>
        <v>126521</v>
      </c>
      <c r="F18" s="28">
        <f>F19+F20+F27+F33+F32+F48+F51</f>
        <v>118691</v>
      </c>
      <c r="G18" s="28">
        <f>G19+G20+G27+G33+G32+G48+G51</f>
        <v>134551</v>
      </c>
      <c r="H18" s="27">
        <f>H20+H27+H33+H32+H48+H51</f>
        <v>133251</v>
      </c>
      <c r="I18" s="40">
        <f>I19+I20+I27+I31+I48+I51+I33</f>
        <v>152701</v>
      </c>
      <c r="J18" s="28">
        <f>J19+J20+J27+J33+J32+J48+J51</f>
        <v>152351</v>
      </c>
      <c r="K18" s="28">
        <f>K20+K27+K33+K32+K48+K51</f>
        <v>152351</v>
      </c>
    </row>
    <row r="19" spans="1:11" ht="9" customHeight="1" hidden="1">
      <c r="A19" s="424">
        <v>211</v>
      </c>
      <c r="B19" s="29"/>
      <c r="C19" s="29" t="s">
        <v>19</v>
      </c>
      <c r="D19" s="30">
        <v>0</v>
      </c>
      <c r="E19" s="30">
        <v>0</v>
      </c>
      <c r="F19" s="30">
        <v>0</v>
      </c>
      <c r="G19" s="30">
        <v>0</v>
      </c>
      <c r="H19" s="375">
        <v>0</v>
      </c>
      <c r="I19" s="391">
        <v>0</v>
      </c>
      <c r="J19" s="30">
        <v>0</v>
      </c>
      <c r="K19" s="392">
        <v>0</v>
      </c>
    </row>
    <row r="20" spans="1:11" ht="15">
      <c r="A20" s="378">
        <v>212</v>
      </c>
      <c r="B20" s="10"/>
      <c r="C20" s="10" t="s">
        <v>20</v>
      </c>
      <c r="D20" s="12">
        <f aca="true" t="shared" si="3" ref="D20:K20">SUM(D21:D26)</f>
        <v>56964</v>
      </c>
      <c r="E20" s="12">
        <f t="shared" si="3"/>
        <v>59104</v>
      </c>
      <c r="F20" s="12">
        <f t="shared" si="3"/>
        <v>54040</v>
      </c>
      <c r="G20" s="12">
        <f t="shared" si="3"/>
        <v>54640</v>
      </c>
      <c r="H20" s="372">
        <f t="shared" si="3"/>
        <v>54640</v>
      </c>
      <c r="I20" s="378">
        <f t="shared" si="3"/>
        <v>53790</v>
      </c>
      <c r="J20" s="12">
        <f t="shared" si="3"/>
        <v>53790</v>
      </c>
      <c r="K20" s="382">
        <f t="shared" si="3"/>
        <v>53790</v>
      </c>
    </row>
    <row r="21" spans="1:11" ht="15">
      <c r="A21" s="383">
        <v>212001</v>
      </c>
      <c r="B21" s="14"/>
      <c r="C21" s="14" t="s">
        <v>21</v>
      </c>
      <c r="D21" s="13">
        <v>1086</v>
      </c>
      <c r="E21" s="13">
        <v>1086</v>
      </c>
      <c r="F21" s="13">
        <v>1090</v>
      </c>
      <c r="G21" s="13">
        <v>1090</v>
      </c>
      <c r="H21" s="373">
        <v>1090</v>
      </c>
      <c r="I21" s="383">
        <v>1090</v>
      </c>
      <c r="J21" s="13">
        <v>1090</v>
      </c>
      <c r="K21" s="384">
        <v>1090</v>
      </c>
    </row>
    <row r="22" spans="1:11" ht="15">
      <c r="A22" s="385">
        <v>212002</v>
      </c>
      <c r="B22" s="16"/>
      <c r="C22" s="16" t="s">
        <v>22</v>
      </c>
      <c r="D22" s="15">
        <v>210</v>
      </c>
      <c r="E22" s="15">
        <v>29</v>
      </c>
      <c r="F22" s="15">
        <v>50</v>
      </c>
      <c r="G22" s="15">
        <v>650</v>
      </c>
      <c r="H22" s="152">
        <v>650</v>
      </c>
      <c r="I22" s="385">
        <v>1700</v>
      </c>
      <c r="J22" s="15">
        <v>1700</v>
      </c>
      <c r="K22" s="386">
        <v>1700</v>
      </c>
    </row>
    <row r="23" spans="1:11" ht="15">
      <c r="A23" s="385">
        <v>212003</v>
      </c>
      <c r="B23" s="16">
        <v>1</v>
      </c>
      <c r="C23" s="16" t="s">
        <v>23</v>
      </c>
      <c r="D23" s="15">
        <v>9510</v>
      </c>
      <c r="E23" s="15">
        <v>10127</v>
      </c>
      <c r="F23" s="15">
        <v>8500</v>
      </c>
      <c r="G23" s="15">
        <v>8500</v>
      </c>
      <c r="H23" s="152">
        <v>8500</v>
      </c>
      <c r="I23" s="385">
        <v>8500</v>
      </c>
      <c r="J23" s="15">
        <v>8500</v>
      </c>
      <c r="K23" s="386">
        <v>8500</v>
      </c>
    </row>
    <row r="24" spans="1:11" ht="15">
      <c r="A24" s="385">
        <v>212003</v>
      </c>
      <c r="B24" s="16">
        <v>2</v>
      </c>
      <c r="C24" s="16" t="s">
        <v>24</v>
      </c>
      <c r="D24" s="15">
        <v>44872</v>
      </c>
      <c r="E24" s="15">
        <v>45606</v>
      </c>
      <c r="F24" s="15">
        <v>43600</v>
      </c>
      <c r="G24" s="15">
        <v>43600</v>
      </c>
      <c r="H24" s="152">
        <v>43600</v>
      </c>
      <c r="I24" s="385">
        <v>42000</v>
      </c>
      <c r="J24" s="15">
        <v>42000</v>
      </c>
      <c r="K24" s="386">
        <v>42000</v>
      </c>
    </row>
    <row r="25" spans="1:11" ht="15">
      <c r="A25" s="396">
        <v>212003</v>
      </c>
      <c r="B25" s="24">
        <v>3</v>
      </c>
      <c r="C25" s="16" t="s">
        <v>442</v>
      </c>
      <c r="D25" s="15"/>
      <c r="E25" s="15">
        <v>2256</v>
      </c>
      <c r="F25" s="15"/>
      <c r="G25" s="20"/>
      <c r="H25" s="386"/>
      <c r="I25" s="385"/>
      <c r="J25" s="20"/>
      <c r="K25" s="386"/>
    </row>
    <row r="26" spans="1:11" ht="15">
      <c r="A26" s="393">
        <v>212004</v>
      </c>
      <c r="B26" s="44"/>
      <c r="C26" s="18" t="s">
        <v>417</v>
      </c>
      <c r="D26" s="17">
        <v>1286</v>
      </c>
      <c r="E26" s="17"/>
      <c r="F26" s="17">
        <v>800</v>
      </c>
      <c r="G26" s="33">
        <v>800</v>
      </c>
      <c r="H26" s="73">
        <v>800</v>
      </c>
      <c r="I26" s="387">
        <v>500</v>
      </c>
      <c r="J26" s="33">
        <v>500</v>
      </c>
      <c r="K26" s="388">
        <v>500</v>
      </c>
    </row>
    <row r="27" spans="1:11" ht="15">
      <c r="A27" s="378">
        <v>221</v>
      </c>
      <c r="B27" s="10"/>
      <c r="C27" s="10" t="s">
        <v>25</v>
      </c>
      <c r="D27" s="12">
        <f>SUM(D28:D30)</f>
        <v>17188</v>
      </c>
      <c r="E27" s="12">
        <f aca="true" t="shared" si="4" ref="E27:K27">SUM(E28:E30)</f>
        <v>14887</v>
      </c>
      <c r="F27" s="12">
        <f t="shared" si="4"/>
        <v>20200</v>
      </c>
      <c r="G27" s="12">
        <f t="shared" si="4"/>
        <v>20200</v>
      </c>
      <c r="H27" s="372">
        <f t="shared" si="4"/>
        <v>20200</v>
      </c>
      <c r="I27" s="378">
        <f t="shared" si="4"/>
        <v>17700</v>
      </c>
      <c r="J27" s="12">
        <f t="shared" si="4"/>
        <v>17700</v>
      </c>
      <c r="K27" s="382">
        <f t="shared" si="4"/>
        <v>17700</v>
      </c>
    </row>
    <row r="28" spans="1:12" ht="15">
      <c r="A28" s="442">
        <v>221004</v>
      </c>
      <c r="B28" s="32">
        <v>1</v>
      </c>
      <c r="C28" s="159" t="s">
        <v>26</v>
      </c>
      <c r="D28" s="34">
        <v>6688</v>
      </c>
      <c r="E28" s="31">
        <v>8487</v>
      </c>
      <c r="F28" s="31">
        <v>9000</v>
      </c>
      <c r="G28" s="31">
        <v>9000</v>
      </c>
      <c r="H28" s="43">
        <v>9000</v>
      </c>
      <c r="I28" s="394">
        <v>8000</v>
      </c>
      <c r="J28" s="20">
        <v>8000</v>
      </c>
      <c r="K28" s="395">
        <v>8000</v>
      </c>
      <c r="L28" s="425"/>
    </row>
    <row r="29" spans="1:12" ht="15">
      <c r="A29" s="385">
        <v>221004</v>
      </c>
      <c r="B29" s="14">
        <v>2</v>
      </c>
      <c r="C29" s="16" t="s">
        <v>418</v>
      </c>
      <c r="D29" s="15">
        <v>10500</v>
      </c>
      <c r="E29" s="13">
        <v>6400</v>
      </c>
      <c r="F29" s="13">
        <v>11000</v>
      </c>
      <c r="G29" s="13">
        <v>11000</v>
      </c>
      <c r="H29" s="386">
        <v>11000</v>
      </c>
      <c r="I29" s="383">
        <v>9500</v>
      </c>
      <c r="J29" s="15">
        <v>9500</v>
      </c>
      <c r="K29" s="384">
        <v>9500</v>
      </c>
      <c r="L29" s="425"/>
    </row>
    <row r="30" spans="1:11" ht="15">
      <c r="A30" s="523">
        <v>221005</v>
      </c>
      <c r="B30" s="44">
        <v>2</v>
      </c>
      <c r="C30" s="24" t="s">
        <v>419</v>
      </c>
      <c r="D30" s="20"/>
      <c r="E30" s="20"/>
      <c r="F30" s="15">
        <v>200</v>
      </c>
      <c r="G30" s="15">
        <v>200</v>
      </c>
      <c r="H30" s="152">
        <v>200</v>
      </c>
      <c r="I30" s="396">
        <v>200</v>
      </c>
      <c r="J30" s="15">
        <v>200</v>
      </c>
      <c r="K30" s="397">
        <v>200</v>
      </c>
    </row>
    <row r="31" spans="1:11" ht="15">
      <c r="A31" s="428">
        <v>222</v>
      </c>
      <c r="B31" s="10"/>
      <c r="C31" s="10" t="s">
        <v>27</v>
      </c>
      <c r="D31" s="11">
        <v>70</v>
      </c>
      <c r="E31" s="11">
        <v>50</v>
      </c>
      <c r="F31" s="11">
        <v>40</v>
      </c>
      <c r="G31" s="11">
        <v>100</v>
      </c>
      <c r="H31" s="151">
        <v>100</v>
      </c>
      <c r="I31" s="378">
        <v>40</v>
      </c>
      <c r="J31" s="11">
        <v>40</v>
      </c>
      <c r="K31" s="379">
        <v>40</v>
      </c>
    </row>
    <row r="32" spans="1:11" ht="15">
      <c r="A32" s="380">
        <v>222003</v>
      </c>
      <c r="B32" s="124"/>
      <c r="C32" s="124" t="s">
        <v>27</v>
      </c>
      <c r="D32" s="128">
        <v>70</v>
      </c>
      <c r="E32" s="128">
        <v>50</v>
      </c>
      <c r="F32" s="128">
        <v>40</v>
      </c>
      <c r="G32" s="128">
        <v>100</v>
      </c>
      <c r="H32" s="196">
        <v>100</v>
      </c>
      <c r="I32" s="380">
        <v>40</v>
      </c>
      <c r="J32" s="128">
        <v>40</v>
      </c>
      <c r="K32" s="381">
        <v>40</v>
      </c>
    </row>
    <row r="33" spans="1:11" ht="15">
      <c r="A33" s="378">
        <v>223</v>
      </c>
      <c r="B33" s="10"/>
      <c r="C33" s="10" t="s">
        <v>28</v>
      </c>
      <c r="D33" s="12">
        <f aca="true" t="shared" si="5" ref="D33:K33">SUM(D34:D47)</f>
        <v>50565</v>
      </c>
      <c r="E33" s="12">
        <f t="shared" si="5"/>
        <v>50746</v>
      </c>
      <c r="F33" s="12">
        <f t="shared" si="5"/>
        <v>41671</v>
      </c>
      <c r="G33" s="12">
        <f t="shared" si="5"/>
        <v>50171</v>
      </c>
      <c r="H33" s="372">
        <f t="shared" si="5"/>
        <v>49171</v>
      </c>
      <c r="I33" s="378">
        <f t="shared" si="5"/>
        <v>75071</v>
      </c>
      <c r="J33" s="12">
        <f t="shared" si="5"/>
        <v>74771</v>
      </c>
      <c r="K33" s="382">
        <f t="shared" si="5"/>
        <v>74771</v>
      </c>
    </row>
    <row r="34" spans="1:11" ht="15">
      <c r="A34" s="383">
        <v>223001</v>
      </c>
      <c r="B34" s="14">
        <v>1</v>
      </c>
      <c r="C34" s="14" t="s">
        <v>29</v>
      </c>
      <c r="D34" s="13">
        <v>32678</v>
      </c>
      <c r="E34" s="13">
        <v>31878</v>
      </c>
      <c r="F34" s="13">
        <v>24000</v>
      </c>
      <c r="G34" s="13">
        <v>24000</v>
      </c>
      <c r="H34" s="373">
        <v>24000</v>
      </c>
      <c r="I34" s="383">
        <v>30000</v>
      </c>
      <c r="J34" s="13">
        <v>30000</v>
      </c>
      <c r="K34" s="384">
        <v>30000</v>
      </c>
    </row>
    <row r="35" spans="1:11" ht="15">
      <c r="A35" s="385">
        <v>223001</v>
      </c>
      <c r="B35" s="16">
        <v>2</v>
      </c>
      <c r="C35" s="16" t="s">
        <v>30</v>
      </c>
      <c r="D35" s="15">
        <v>548</v>
      </c>
      <c r="E35" s="15">
        <v>442</v>
      </c>
      <c r="F35" s="15">
        <v>500</v>
      </c>
      <c r="G35" s="15">
        <v>500</v>
      </c>
      <c r="H35" s="152">
        <v>500</v>
      </c>
      <c r="I35" s="385">
        <v>700</v>
      </c>
      <c r="J35" s="15">
        <v>700</v>
      </c>
      <c r="K35" s="386">
        <v>700</v>
      </c>
    </row>
    <row r="36" spans="1:11" ht="15">
      <c r="A36" s="385">
        <v>223001</v>
      </c>
      <c r="B36" s="16">
        <v>3</v>
      </c>
      <c r="C36" s="16" t="s">
        <v>31</v>
      </c>
      <c r="D36" s="15">
        <v>2834</v>
      </c>
      <c r="E36" s="15">
        <v>2812</v>
      </c>
      <c r="F36" s="15">
        <v>2500</v>
      </c>
      <c r="G36" s="15">
        <v>2500</v>
      </c>
      <c r="H36" s="152">
        <v>2500</v>
      </c>
      <c r="I36" s="385">
        <v>19700</v>
      </c>
      <c r="J36" s="15">
        <v>19700</v>
      </c>
      <c r="K36" s="386">
        <v>19700</v>
      </c>
    </row>
    <row r="37" spans="1:11" ht="15">
      <c r="A37" s="385">
        <v>223001</v>
      </c>
      <c r="B37" s="16">
        <v>4</v>
      </c>
      <c r="C37" s="16" t="s">
        <v>32</v>
      </c>
      <c r="D37" s="15">
        <v>739</v>
      </c>
      <c r="E37" s="15">
        <v>948</v>
      </c>
      <c r="F37" s="15">
        <v>1500</v>
      </c>
      <c r="G37" s="15">
        <v>1500</v>
      </c>
      <c r="H37" s="152">
        <v>1500</v>
      </c>
      <c r="I37" s="385">
        <v>1500</v>
      </c>
      <c r="J37" s="15">
        <v>1500</v>
      </c>
      <c r="K37" s="386">
        <v>1500</v>
      </c>
    </row>
    <row r="38" spans="1:11" ht="15">
      <c r="A38" s="385">
        <v>223001</v>
      </c>
      <c r="B38" s="16">
        <v>5</v>
      </c>
      <c r="C38" s="16" t="s">
        <v>33</v>
      </c>
      <c r="D38" s="15"/>
      <c r="E38" s="15"/>
      <c r="F38" s="15">
        <v>5</v>
      </c>
      <c r="G38" s="15">
        <v>5</v>
      </c>
      <c r="H38" s="152">
        <v>5</v>
      </c>
      <c r="I38" s="385">
        <v>5</v>
      </c>
      <c r="J38" s="15">
        <v>5</v>
      </c>
      <c r="K38" s="386">
        <v>5</v>
      </c>
    </row>
    <row r="39" spans="1:11" ht="15">
      <c r="A39" s="385">
        <v>223001</v>
      </c>
      <c r="B39" s="16">
        <v>6</v>
      </c>
      <c r="C39" s="16" t="s">
        <v>34</v>
      </c>
      <c r="D39" s="15">
        <v>181</v>
      </c>
      <c r="E39" s="15">
        <v>132</v>
      </c>
      <c r="F39" s="15">
        <v>166</v>
      </c>
      <c r="G39" s="15">
        <v>166</v>
      </c>
      <c r="H39" s="152">
        <v>166</v>
      </c>
      <c r="I39" s="385">
        <v>166</v>
      </c>
      <c r="J39" s="15">
        <v>166</v>
      </c>
      <c r="K39" s="386">
        <v>166</v>
      </c>
    </row>
    <row r="40" spans="1:11" ht="15">
      <c r="A40" s="385">
        <v>223001</v>
      </c>
      <c r="B40" s="16">
        <v>7</v>
      </c>
      <c r="C40" s="16" t="s">
        <v>38</v>
      </c>
      <c r="D40" s="15"/>
      <c r="E40" s="15">
        <v>908</v>
      </c>
      <c r="F40" s="15"/>
      <c r="G40" s="15">
        <v>4000</v>
      </c>
      <c r="H40" s="152">
        <v>4000</v>
      </c>
      <c r="I40" s="385">
        <v>2000</v>
      </c>
      <c r="J40" s="15">
        <v>2000</v>
      </c>
      <c r="K40" s="386">
        <v>2000</v>
      </c>
    </row>
    <row r="41" spans="1:11" ht="15">
      <c r="A41" s="385">
        <v>223001</v>
      </c>
      <c r="B41" s="16">
        <v>8</v>
      </c>
      <c r="C41" s="16" t="s">
        <v>37</v>
      </c>
      <c r="D41" s="15">
        <v>443</v>
      </c>
      <c r="E41" s="15">
        <v>472</v>
      </c>
      <c r="F41" s="15">
        <v>500</v>
      </c>
      <c r="G41" s="15">
        <v>500</v>
      </c>
      <c r="H41" s="152">
        <v>500</v>
      </c>
      <c r="I41" s="385">
        <v>500</v>
      </c>
      <c r="J41" s="15">
        <v>200</v>
      </c>
      <c r="K41" s="386">
        <v>200</v>
      </c>
    </row>
    <row r="42" spans="1:11" ht="15">
      <c r="A42" s="396">
        <v>223001</v>
      </c>
      <c r="B42" s="24">
        <v>10</v>
      </c>
      <c r="C42" s="24" t="s">
        <v>36</v>
      </c>
      <c r="D42" s="15">
        <v>3834</v>
      </c>
      <c r="E42" s="15">
        <v>2333</v>
      </c>
      <c r="F42" s="15">
        <v>2500</v>
      </c>
      <c r="G42" s="15">
        <v>2500</v>
      </c>
      <c r="H42" s="152">
        <v>2500</v>
      </c>
      <c r="I42" s="385">
        <v>2500</v>
      </c>
      <c r="J42" s="15">
        <v>2500</v>
      </c>
      <c r="K42" s="386">
        <v>2500</v>
      </c>
    </row>
    <row r="43" spans="1:11" ht="15">
      <c r="A43" s="396">
        <v>223001</v>
      </c>
      <c r="B43" s="24">
        <v>11</v>
      </c>
      <c r="C43" s="24" t="s">
        <v>440</v>
      </c>
      <c r="D43" s="15"/>
      <c r="E43" s="15">
        <v>1068</v>
      </c>
      <c r="F43" s="15"/>
      <c r="G43" s="15"/>
      <c r="H43" s="152"/>
      <c r="I43" s="385"/>
      <c r="J43" s="15"/>
      <c r="K43" s="386"/>
    </row>
    <row r="44" spans="1:11" ht="15">
      <c r="A44" s="385">
        <v>223002</v>
      </c>
      <c r="B44" s="16">
        <v>16</v>
      </c>
      <c r="C44" s="16" t="s">
        <v>35</v>
      </c>
      <c r="D44" s="15">
        <v>2175</v>
      </c>
      <c r="E44" s="15">
        <v>2585</v>
      </c>
      <c r="F44" s="15">
        <v>3500</v>
      </c>
      <c r="G44" s="15">
        <v>3500</v>
      </c>
      <c r="H44" s="152">
        <v>2500</v>
      </c>
      <c r="I44" s="385">
        <v>3000</v>
      </c>
      <c r="J44" s="15">
        <v>3000</v>
      </c>
      <c r="K44" s="386">
        <v>3000</v>
      </c>
    </row>
    <row r="45" spans="1:11" ht="13.5" customHeight="1">
      <c r="A45" s="385">
        <v>223003</v>
      </c>
      <c r="B45" s="16"/>
      <c r="C45" s="16" t="s">
        <v>39</v>
      </c>
      <c r="D45" s="15">
        <v>7133</v>
      </c>
      <c r="E45" s="15">
        <v>7168</v>
      </c>
      <c r="F45" s="15">
        <v>6500</v>
      </c>
      <c r="G45" s="15">
        <v>11000</v>
      </c>
      <c r="H45" s="152">
        <v>11000</v>
      </c>
      <c r="I45" s="385">
        <v>15000</v>
      </c>
      <c r="J45" s="15">
        <v>15000</v>
      </c>
      <c r="K45" s="386">
        <v>15000</v>
      </c>
    </row>
    <row r="46" spans="1:11" ht="15" customHeight="1" hidden="1">
      <c r="A46" s="385">
        <v>223003</v>
      </c>
      <c r="B46" s="16">
        <v>1</v>
      </c>
      <c r="C46" s="16" t="s">
        <v>40</v>
      </c>
      <c r="D46" s="15">
        <v>0</v>
      </c>
      <c r="E46" s="15">
        <v>0</v>
      </c>
      <c r="F46" s="15">
        <v>0</v>
      </c>
      <c r="G46" s="15">
        <v>0</v>
      </c>
      <c r="H46" s="152"/>
      <c r="I46" s="385">
        <v>0</v>
      </c>
      <c r="J46" s="15">
        <v>0</v>
      </c>
      <c r="K46" s="386"/>
    </row>
    <row r="47" spans="1:11" ht="0.75" customHeight="1">
      <c r="A47" s="387"/>
      <c r="B47" s="18"/>
      <c r="C47" s="18"/>
      <c r="D47" s="17"/>
      <c r="E47" s="17"/>
      <c r="F47" s="17"/>
      <c r="G47" s="17"/>
      <c r="H47" s="73"/>
      <c r="I47" s="387"/>
      <c r="J47" s="17"/>
      <c r="K47" s="388"/>
    </row>
    <row r="48" spans="1:11" ht="15">
      <c r="A48" s="428">
        <v>240</v>
      </c>
      <c r="B48" s="298"/>
      <c r="C48" s="10" t="s">
        <v>41</v>
      </c>
      <c r="D48" s="261">
        <f>SUM(D49:D50)</f>
        <v>33</v>
      </c>
      <c r="E48" s="261">
        <f aca="true" t="shared" si="6" ref="E48:K48">SUM(E49:E50)</f>
        <v>32</v>
      </c>
      <c r="F48" s="12">
        <f t="shared" si="6"/>
        <v>40</v>
      </c>
      <c r="G48" s="12">
        <f t="shared" si="6"/>
        <v>40</v>
      </c>
      <c r="H48" s="372">
        <f t="shared" si="6"/>
        <v>40</v>
      </c>
      <c r="I48" s="378">
        <f t="shared" si="6"/>
        <v>50</v>
      </c>
      <c r="J48" s="12">
        <f t="shared" si="6"/>
        <v>50</v>
      </c>
      <c r="K48" s="382">
        <f t="shared" si="6"/>
        <v>50</v>
      </c>
    </row>
    <row r="49" spans="1:11" ht="14.25" customHeight="1">
      <c r="A49" s="394">
        <v>242000</v>
      </c>
      <c r="B49" s="32"/>
      <c r="C49" s="32" t="s">
        <v>42</v>
      </c>
      <c r="D49" s="158">
        <v>33</v>
      </c>
      <c r="E49" s="158">
        <v>32</v>
      </c>
      <c r="F49" s="31">
        <v>40</v>
      </c>
      <c r="G49" s="31">
        <v>40</v>
      </c>
      <c r="H49" s="370">
        <v>40</v>
      </c>
      <c r="I49" s="394">
        <v>50</v>
      </c>
      <c r="J49" s="31">
        <v>50</v>
      </c>
      <c r="K49" s="395">
        <v>50</v>
      </c>
    </row>
    <row r="50" spans="1:11" ht="16.5" customHeight="1" hidden="1">
      <c r="A50" s="396">
        <v>244000</v>
      </c>
      <c r="B50" s="24"/>
      <c r="C50" s="24" t="s">
        <v>43</v>
      </c>
      <c r="D50" s="34"/>
      <c r="E50" s="34"/>
      <c r="F50" s="20">
        <v>0</v>
      </c>
      <c r="G50" s="20">
        <v>0</v>
      </c>
      <c r="H50" s="43"/>
      <c r="I50" s="396">
        <v>0</v>
      </c>
      <c r="J50" s="20">
        <v>0</v>
      </c>
      <c r="K50" s="397"/>
    </row>
    <row r="51" spans="1:11" ht="15">
      <c r="A51" s="428">
        <v>290</v>
      </c>
      <c r="B51" s="10"/>
      <c r="C51" s="10" t="s">
        <v>44</v>
      </c>
      <c r="D51" s="11">
        <f>SUM(D52:D59)</f>
        <v>9006</v>
      </c>
      <c r="E51" s="11">
        <f aca="true" t="shared" si="7" ref="E51:K51">SUM(E52:E59)</f>
        <v>1702</v>
      </c>
      <c r="F51" s="11">
        <f t="shared" si="7"/>
        <v>2700</v>
      </c>
      <c r="G51" s="11">
        <f t="shared" si="7"/>
        <v>9400</v>
      </c>
      <c r="H51" s="151">
        <f t="shared" si="7"/>
        <v>9100</v>
      </c>
      <c r="I51" s="378">
        <f t="shared" si="7"/>
        <v>6050</v>
      </c>
      <c r="J51" s="11">
        <f t="shared" si="7"/>
        <v>6000</v>
      </c>
      <c r="K51" s="379">
        <f t="shared" si="7"/>
        <v>6000</v>
      </c>
    </row>
    <row r="52" spans="1:11" ht="13.5" customHeight="1">
      <c r="A52" s="383">
        <v>292006</v>
      </c>
      <c r="B52" s="14">
        <v>1</v>
      </c>
      <c r="C52" s="14" t="s">
        <v>48</v>
      </c>
      <c r="D52" s="156">
        <v>303</v>
      </c>
      <c r="E52" s="156"/>
      <c r="F52" s="13"/>
      <c r="G52" s="13"/>
      <c r="H52" s="373"/>
      <c r="I52" s="383"/>
      <c r="J52" s="13"/>
      <c r="K52" s="384"/>
    </row>
    <row r="53" spans="1:11" ht="0.75" customHeight="1">
      <c r="A53" s="383">
        <v>292006</v>
      </c>
      <c r="B53" s="14"/>
      <c r="C53" s="14" t="s">
        <v>49</v>
      </c>
      <c r="D53" s="156">
        <v>0</v>
      </c>
      <c r="E53" s="156">
        <v>0</v>
      </c>
      <c r="F53" s="13">
        <v>0</v>
      </c>
      <c r="G53" s="13">
        <v>0</v>
      </c>
      <c r="H53" s="373"/>
      <c r="I53" s="383"/>
      <c r="J53" s="13"/>
      <c r="K53" s="384"/>
    </row>
    <row r="54" spans="1:11" ht="14.25" customHeight="1">
      <c r="A54" s="385">
        <v>292008</v>
      </c>
      <c r="B54" s="16"/>
      <c r="C54" s="16" t="s">
        <v>420</v>
      </c>
      <c r="D54" s="15">
        <v>571</v>
      </c>
      <c r="E54" s="15">
        <v>967</v>
      </c>
      <c r="F54" s="15">
        <v>2100</v>
      </c>
      <c r="G54" s="15">
        <v>6000</v>
      </c>
      <c r="H54" s="152">
        <v>6000</v>
      </c>
      <c r="I54" s="385">
        <v>6000</v>
      </c>
      <c r="J54" s="15">
        <v>6000</v>
      </c>
      <c r="K54" s="386">
        <v>6000</v>
      </c>
    </row>
    <row r="55" spans="1:11" ht="13.5" customHeight="1" hidden="1">
      <c r="A55" s="385">
        <v>292012</v>
      </c>
      <c r="B55" s="16"/>
      <c r="C55" s="16" t="s">
        <v>47</v>
      </c>
      <c r="D55" s="15">
        <v>0</v>
      </c>
      <c r="E55" s="15">
        <v>0</v>
      </c>
      <c r="F55" s="15">
        <v>0</v>
      </c>
      <c r="G55" s="15">
        <v>0</v>
      </c>
      <c r="H55" s="152"/>
      <c r="I55" s="385"/>
      <c r="J55" s="15"/>
      <c r="K55" s="386"/>
    </row>
    <row r="56" spans="1:11" ht="13.5" customHeight="1">
      <c r="A56" s="385">
        <v>292019</v>
      </c>
      <c r="B56" s="16"/>
      <c r="C56" s="16" t="s">
        <v>443</v>
      </c>
      <c r="D56" s="15"/>
      <c r="E56" s="15"/>
      <c r="F56" s="15"/>
      <c r="G56" s="15">
        <v>2500</v>
      </c>
      <c r="H56" s="152">
        <v>2500</v>
      </c>
      <c r="I56" s="385"/>
      <c r="J56" s="15"/>
      <c r="K56" s="386"/>
    </row>
    <row r="57" spans="1:11" ht="15">
      <c r="A57" s="385">
        <v>292027</v>
      </c>
      <c r="B57" s="16"/>
      <c r="C57" s="16" t="s">
        <v>45</v>
      </c>
      <c r="D57" s="15">
        <v>580</v>
      </c>
      <c r="E57" s="15">
        <v>309</v>
      </c>
      <c r="F57" s="15">
        <v>200</v>
      </c>
      <c r="G57" s="15">
        <v>200</v>
      </c>
      <c r="H57" s="152">
        <v>200</v>
      </c>
      <c r="I57" s="385"/>
      <c r="J57" s="15"/>
      <c r="K57" s="386"/>
    </row>
    <row r="58" spans="1:11" ht="15">
      <c r="A58" s="383">
        <v>292027</v>
      </c>
      <c r="B58" s="16">
        <v>1</v>
      </c>
      <c r="C58" s="16" t="s">
        <v>46</v>
      </c>
      <c r="D58" s="15">
        <v>713</v>
      </c>
      <c r="E58" s="15">
        <v>426</v>
      </c>
      <c r="F58" s="15">
        <v>400</v>
      </c>
      <c r="G58" s="15">
        <v>700</v>
      </c>
      <c r="H58" s="152">
        <v>400</v>
      </c>
      <c r="I58" s="385">
        <v>50</v>
      </c>
      <c r="J58" s="15"/>
      <c r="K58" s="386"/>
    </row>
    <row r="59" spans="1:11" ht="15.75" thickBot="1">
      <c r="A59" s="403">
        <v>292027</v>
      </c>
      <c r="B59" s="401">
        <v>3</v>
      </c>
      <c r="C59" s="401" t="s">
        <v>441</v>
      </c>
      <c r="D59" s="409">
        <v>6839</v>
      </c>
      <c r="E59" s="409">
        <v>0</v>
      </c>
      <c r="F59" s="240"/>
      <c r="G59" s="240"/>
      <c r="H59" s="402"/>
      <c r="I59" s="403"/>
      <c r="J59" s="240"/>
      <c r="K59" s="404"/>
    </row>
    <row r="60" spans="1:11" ht="15.75" thickBot="1">
      <c r="A60" s="113">
        <v>300</v>
      </c>
      <c r="B60" s="26"/>
      <c r="C60" s="26" t="s">
        <v>50</v>
      </c>
      <c r="D60" s="40">
        <f>SUM(D61:D78)</f>
        <v>345264</v>
      </c>
      <c r="E60" s="40">
        <f aca="true" t="shared" si="8" ref="E60:K60">SUM(E61:E78)</f>
        <v>347605</v>
      </c>
      <c r="F60" s="114">
        <f t="shared" si="8"/>
        <v>302172</v>
      </c>
      <c r="G60" s="114">
        <f t="shared" si="8"/>
        <v>348522</v>
      </c>
      <c r="H60" s="405">
        <f t="shared" si="8"/>
        <v>345991.53</v>
      </c>
      <c r="I60" s="113">
        <f t="shared" si="8"/>
        <v>478072</v>
      </c>
      <c r="J60" s="114">
        <f t="shared" si="8"/>
        <v>473072</v>
      </c>
      <c r="K60" s="93">
        <f t="shared" si="8"/>
        <v>473072</v>
      </c>
    </row>
    <row r="61" spans="1:11" ht="15">
      <c r="A61" s="398">
        <v>311000</v>
      </c>
      <c r="B61" s="42">
        <v>1</v>
      </c>
      <c r="C61" s="42" t="s">
        <v>51</v>
      </c>
      <c r="D61" s="13">
        <v>2300</v>
      </c>
      <c r="E61" s="13">
        <v>500</v>
      </c>
      <c r="F61" s="41">
        <v>1000</v>
      </c>
      <c r="G61" s="41">
        <v>1000</v>
      </c>
      <c r="H61" s="329">
        <v>0</v>
      </c>
      <c r="I61" s="398">
        <v>500</v>
      </c>
      <c r="J61" s="41">
        <v>500</v>
      </c>
      <c r="K61" s="399">
        <v>500</v>
      </c>
    </row>
    <row r="62" spans="1:11" ht="15">
      <c r="A62" s="383">
        <v>312001</v>
      </c>
      <c r="B62" s="14">
        <v>1</v>
      </c>
      <c r="C62" s="14" t="s">
        <v>52</v>
      </c>
      <c r="D62" s="13">
        <v>316301</v>
      </c>
      <c r="E62" s="13">
        <v>325623</v>
      </c>
      <c r="F62" s="13">
        <v>290000</v>
      </c>
      <c r="G62" s="13">
        <v>331000</v>
      </c>
      <c r="H62" s="373">
        <v>331000</v>
      </c>
      <c r="I62" s="383">
        <v>340000</v>
      </c>
      <c r="J62" s="13">
        <v>340000</v>
      </c>
      <c r="K62" s="384">
        <v>340000</v>
      </c>
    </row>
    <row r="63" spans="1:11" ht="15">
      <c r="A63" s="383">
        <v>312001</v>
      </c>
      <c r="B63" s="14">
        <v>2</v>
      </c>
      <c r="C63" s="14" t="s">
        <v>53</v>
      </c>
      <c r="D63" s="15">
        <v>2709</v>
      </c>
      <c r="E63" s="15">
        <v>2672</v>
      </c>
      <c r="F63" s="15">
        <v>2800</v>
      </c>
      <c r="G63" s="15">
        <v>2800</v>
      </c>
      <c r="H63" s="152">
        <v>2800</v>
      </c>
      <c r="I63" s="385">
        <v>2800</v>
      </c>
      <c r="J63" s="15">
        <v>2800</v>
      </c>
      <c r="K63" s="386">
        <v>2800</v>
      </c>
    </row>
    <row r="64" spans="1:11" ht="15">
      <c r="A64" s="383">
        <v>312001</v>
      </c>
      <c r="B64" s="14">
        <v>3</v>
      </c>
      <c r="C64" s="14" t="s">
        <v>54</v>
      </c>
      <c r="D64" s="15">
        <v>4498</v>
      </c>
      <c r="E64" s="15"/>
      <c r="F64" s="15"/>
      <c r="G64" s="15"/>
      <c r="H64" s="152"/>
      <c r="I64" s="385"/>
      <c r="J64" s="15"/>
      <c r="K64" s="386"/>
    </row>
    <row r="65" spans="1:11" ht="15">
      <c r="A65" s="383">
        <v>312001</v>
      </c>
      <c r="B65" s="14">
        <v>4</v>
      </c>
      <c r="C65" s="14" t="s">
        <v>444</v>
      </c>
      <c r="D65" s="15"/>
      <c r="E65" s="15"/>
      <c r="F65" s="15"/>
      <c r="G65" s="15">
        <v>3500</v>
      </c>
      <c r="H65" s="152">
        <v>3000</v>
      </c>
      <c r="I65" s="385">
        <v>3800</v>
      </c>
      <c r="J65" s="15"/>
      <c r="K65" s="386"/>
    </row>
    <row r="66" spans="1:11" ht="15">
      <c r="A66" s="385">
        <v>312001</v>
      </c>
      <c r="B66" s="16">
        <v>5</v>
      </c>
      <c r="C66" s="16" t="s">
        <v>55</v>
      </c>
      <c r="D66" s="15">
        <v>790</v>
      </c>
      <c r="E66" s="15">
        <v>841</v>
      </c>
      <c r="F66" s="15">
        <v>1200</v>
      </c>
      <c r="G66" s="15">
        <v>1200</v>
      </c>
      <c r="H66" s="152">
        <v>600</v>
      </c>
      <c r="I66" s="385">
        <v>1200</v>
      </c>
      <c r="J66" s="15">
        <v>1200</v>
      </c>
      <c r="K66" s="386">
        <v>1200</v>
      </c>
    </row>
    <row r="67" spans="1:11" ht="15">
      <c r="A67" s="396">
        <v>312001</v>
      </c>
      <c r="B67" s="24">
        <v>6</v>
      </c>
      <c r="C67" s="24" t="s">
        <v>56</v>
      </c>
      <c r="D67" s="15">
        <v>140</v>
      </c>
      <c r="E67" s="15">
        <v>113</v>
      </c>
      <c r="F67" s="15">
        <v>140</v>
      </c>
      <c r="G67" s="15">
        <v>140</v>
      </c>
      <c r="H67" s="152">
        <v>139.53</v>
      </c>
      <c r="I67" s="385">
        <v>140</v>
      </c>
      <c r="J67" s="15">
        <v>140</v>
      </c>
      <c r="K67" s="386">
        <v>140</v>
      </c>
    </row>
    <row r="68" spans="1:11" ht="15">
      <c r="A68" s="385">
        <v>312001</v>
      </c>
      <c r="B68" s="16">
        <v>7</v>
      </c>
      <c r="C68" s="16" t="s">
        <v>57</v>
      </c>
      <c r="D68" s="15">
        <v>100</v>
      </c>
      <c r="E68" s="15">
        <v>117</v>
      </c>
      <c r="F68" s="15">
        <v>200</v>
      </c>
      <c r="G68" s="15">
        <v>200</v>
      </c>
      <c r="H68" s="152">
        <v>150</v>
      </c>
      <c r="I68" s="385">
        <v>200</v>
      </c>
      <c r="J68" s="15">
        <v>200</v>
      </c>
      <c r="K68" s="386">
        <v>200</v>
      </c>
    </row>
    <row r="69" spans="1:11" ht="15">
      <c r="A69" s="385">
        <v>312001</v>
      </c>
      <c r="B69" s="16">
        <v>8</v>
      </c>
      <c r="C69" s="16" t="s">
        <v>466</v>
      </c>
      <c r="D69" s="15"/>
      <c r="E69" s="15"/>
      <c r="F69" s="15"/>
      <c r="G69" s="15"/>
      <c r="H69" s="152"/>
      <c r="I69" s="385">
        <v>1500</v>
      </c>
      <c r="J69" s="15">
        <v>1500</v>
      </c>
      <c r="K69" s="386">
        <v>1500</v>
      </c>
    </row>
    <row r="70" spans="1:11" ht="15">
      <c r="A70" s="385">
        <v>312001</v>
      </c>
      <c r="B70" s="16">
        <v>9</v>
      </c>
      <c r="C70" s="16" t="s">
        <v>58</v>
      </c>
      <c r="D70" s="15">
        <v>3680</v>
      </c>
      <c r="E70" s="15">
        <v>3732</v>
      </c>
      <c r="F70" s="15">
        <v>2800</v>
      </c>
      <c r="G70" s="15">
        <v>3800</v>
      </c>
      <c r="H70" s="152">
        <v>3800</v>
      </c>
      <c r="I70" s="385">
        <v>3900</v>
      </c>
      <c r="J70" s="15">
        <v>3900</v>
      </c>
      <c r="K70" s="386">
        <v>3900</v>
      </c>
    </row>
    <row r="71" spans="1:11" ht="14.25" customHeight="1">
      <c r="A71" s="385">
        <v>312001</v>
      </c>
      <c r="B71" s="16">
        <v>10</v>
      </c>
      <c r="C71" s="16" t="s">
        <v>59</v>
      </c>
      <c r="D71" s="283">
        <v>1506</v>
      </c>
      <c r="E71" s="283">
        <v>7680</v>
      </c>
      <c r="F71" s="15"/>
      <c r="G71" s="15">
        <v>850</v>
      </c>
      <c r="H71" s="152">
        <v>850</v>
      </c>
      <c r="I71" s="385">
        <v>1200</v>
      </c>
      <c r="J71" s="15"/>
      <c r="K71" s="386"/>
    </row>
    <row r="72" spans="1:11" ht="15" hidden="1">
      <c r="A72" s="523">
        <v>312001</v>
      </c>
      <c r="B72" s="44">
        <v>10</v>
      </c>
      <c r="C72" s="24" t="s">
        <v>60</v>
      </c>
      <c r="D72" s="15">
        <v>0</v>
      </c>
      <c r="E72" s="15">
        <v>0</v>
      </c>
      <c r="F72" s="20">
        <v>0</v>
      </c>
      <c r="G72" s="20">
        <v>0</v>
      </c>
      <c r="H72" s="43">
        <v>0</v>
      </c>
      <c r="I72" s="396"/>
      <c r="J72" s="20"/>
      <c r="K72" s="397"/>
    </row>
    <row r="73" spans="1:11" ht="15">
      <c r="A73" s="385">
        <v>312001</v>
      </c>
      <c r="B73" s="24">
        <v>11</v>
      </c>
      <c r="C73" s="16" t="s">
        <v>61</v>
      </c>
      <c r="D73" s="325">
        <v>553</v>
      </c>
      <c r="E73" s="325">
        <v>46</v>
      </c>
      <c r="F73" s="15">
        <v>500</v>
      </c>
      <c r="G73" s="15">
        <v>500</v>
      </c>
      <c r="H73" s="152">
        <v>120</v>
      </c>
      <c r="I73" s="385">
        <v>500</v>
      </c>
      <c r="J73" s="15">
        <v>500</v>
      </c>
      <c r="K73" s="386">
        <v>500</v>
      </c>
    </row>
    <row r="74" spans="1:11" ht="15">
      <c r="A74" s="385">
        <v>312001</v>
      </c>
      <c r="B74" s="45">
        <v>12</v>
      </c>
      <c r="C74" s="16" t="s">
        <v>62</v>
      </c>
      <c r="D74" s="15"/>
      <c r="E74" s="15">
        <v>752</v>
      </c>
      <c r="F74" s="15"/>
      <c r="G74" s="15"/>
      <c r="H74" s="152"/>
      <c r="I74" s="385"/>
      <c r="J74" s="15"/>
      <c r="K74" s="386"/>
    </row>
    <row r="75" spans="1:11" ht="15">
      <c r="A75" s="385">
        <v>312001</v>
      </c>
      <c r="B75" s="46">
        <v>13</v>
      </c>
      <c r="C75" s="16" t="s">
        <v>63</v>
      </c>
      <c r="D75" s="15">
        <v>382</v>
      </c>
      <c r="E75" s="15">
        <v>375</v>
      </c>
      <c r="F75" s="15">
        <v>332</v>
      </c>
      <c r="G75" s="15">
        <v>332</v>
      </c>
      <c r="H75" s="152">
        <v>332</v>
      </c>
      <c r="I75" s="385">
        <v>332</v>
      </c>
      <c r="J75" s="15">
        <v>332</v>
      </c>
      <c r="K75" s="386">
        <v>332</v>
      </c>
    </row>
    <row r="76" spans="1:11" ht="15">
      <c r="A76" s="383">
        <v>312001</v>
      </c>
      <c r="B76" s="45">
        <v>14</v>
      </c>
      <c r="C76" s="14" t="s">
        <v>64</v>
      </c>
      <c r="D76" s="13">
        <v>4949</v>
      </c>
      <c r="E76" s="13">
        <v>5154</v>
      </c>
      <c r="F76" s="13">
        <v>3200</v>
      </c>
      <c r="G76" s="13">
        <v>3200</v>
      </c>
      <c r="H76" s="373">
        <v>3200</v>
      </c>
      <c r="I76" s="383">
        <v>3000</v>
      </c>
      <c r="J76" s="13">
        <v>3000</v>
      </c>
      <c r="K76" s="384">
        <v>3000</v>
      </c>
    </row>
    <row r="77" spans="1:11" ht="12" customHeight="1">
      <c r="A77" s="385">
        <v>312001</v>
      </c>
      <c r="B77" s="16">
        <v>16</v>
      </c>
      <c r="C77" s="16" t="s">
        <v>467</v>
      </c>
      <c r="D77" s="15"/>
      <c r="E77" s="15"/>
      <c r="F77" s="15"/>
      <c r="G77" s="15"/>
      <c r="H77" s="152"/>
      <c r="I77" s="385">
        <v>119000</v>
      </c>
      <c r="J77" s="15">
        <v>119000</v>
      </c>
      <c r="K77" s="386">
        <v>119000</v>
      </c>
    </row>
    <row r="78" spans="1:11" ht="15.75" thickBot="1">
      <c r="A78" s="549">
        <v>312001</v>
      </c>
      <c r="B78" s="47">
        <v>15</v>
      </c>
      <c r="C78" s="48" t="s">
        <v>65</v>
      </c>
      <c r="D78" s="20">
        <v>7356</v>
      </c>
      <c r="E78" s="20"/>
      <c r="F78" s="49"/>
      <c r="G78" s="49"/>
      <c r="H78" s="65"/>
      <c r="I78" s="396"/>
      <c r="J78" s="49"/>
      <c r="K78" s="400"/>
    </row>
    <row r="79" spans="1:11" ht="15.75" thickBot="1">
      <c r="A79" s="50"/>
      <c r="B79" s="51"/>
      <c r="C79" s="52" t="s">
        <v>66</v>
      </c>
      <c r="D79" s="53">
        <f>SUM(D4+D18+D60)</f>
        <v>1178926</v>
      </c>
      <c r="E79" s="53">
        <f>SUM(E4+E18+E60)</f>
        <v>1193438</v>
      </c>
      <c r="F79" s="53">
        <f aca="true" t="shared" si="9" ref="F79:K79">F60+F18+F4</f>
        <v>1107798</v>
      </c>
      <c r="G79" s="53">
        <f t="shared" si="9"/>
        <v>1246337</v>
      </c>
      <c r="H79" s="320">
        <f t="shared" si="9"/>
        <v>1242506.53</v>
      </c>
      <c r="I79" s="326">
        <f t="shared" si="9"/>
        <v>1520990</v>
      </c>
      <c r="J79" s="53">
        <f t="shared" si="9"/>
        <v>1446640</v>
      </c>
      <c r="K79" s="319">
        <f t="shared" si="9"/>
        <v>1456640</v>
      </c>
    </row>
    <row r="80" spans="1:11" ht="15.75" thickBot="1">
      <c r="A80" s="54"/>
      <c r="B80" s="54"/>
      <c r="C80" s="55"/>
      <c r="F80" s="56"/>
      <c r="G80" s="56"/>
      <c r="H80" s="56"/>
      <c r="I80" s="56"/>
      <c r="J80" s="56"/>
      <c r="K80" s="56"/>
    </row>
    <row r="81" spans="1:11" ht="15.75" thickBot="1">
      <c r="A81" s="54"/>
      <c r="B81" s="57"/>
      <c r="C81" s="58" t="s">
        <v>67</v>
      </c>
      <c r="D81" s="59">
        <v>0</v>
      </c>
      <c r="E81" s="59">
        <v>0</v>
      </c>
      <c r="F81" s="60"/>
      <c r="G81" s="60"/>
      <c r="H81" s="60"/>
      <c r="I81" s="60"/>
      <c r="J81" s="60"/>
      <c r="K81" s="557"/>
    </row>
    <row r="82" spans="1:11" ht="15.75" thickBot="1">
      <c r="A82" s="54"/>
      <c r="B82" s="57"/>
      <c r="C82" s="574" t="s">
        <v>68</v>
      </c>
      <c r="D82" s="573">
        <f>D79+D81</f>
        <v>1178926</v>
      </c>
      <c r="E82" s="573">
        <f aca="true" t="shared" si="10" ref="E82:K82">E79+E81</f>
        <v>1193438</v>
      </c>
      <c r="F82" s="575">
        <f t="shared" si="10"/>
        <v>1107798</v>
      </c>
      <c r="G82" s="575">
        <f t="shared" si="10"/>
        <v>1246337</v>
      </c>
      <c r="H82" s="575">
        <f t="shared" si="10"/>
        <v>1242506.53</v>
      </c>
      <c r="I82" s="575">
        <f t="shared" si="10"/>
        <v>1520990</v>
      </c>
      <c r="J82" s="575">
        <f t="shared" si="10"/>
        <v>1446640</v>
      </c>
      <c r="K82" s="576">
        <f t="shared" si="10"/>
        <v>1456640</v>
      </c>
    </row>
    <row r="83" spans="1:11" ht="15.75" thickBot="1">
      <c r="A83" s="54"/>
      <c r="B83" s="54"/>
      <c r="C83" s="570"/>
      <c r="F83" s="62"/>
      <c r="G83" s="62"/>
      <c r="H83" s="63"/>
      <c r="I83" s="62"/>
      <c r="J83" s="62"/>
      <c r="K83" s="62"/>
    </row>
    <row r="84" spans="1:11" ht="15.75" thickBot="1">
      <c r="A84" s="555"/>
      <c r="B84" s="64"/>
      <c r="C84" s="569" t="s">
        <v>69</v>
      </c>
      <c r="D84" s="571"/>
      <c r="F84" s="65"/>
      <c r="G84" s="65"/>
      <c r="H84" s="66"/>
      <c r="I84" s="65"/>
      <c r="J84" s="65"/>
      <c r="K84" s="65"/>
    </row>
    <row r="85" spans="1:11" ht="15.75" thickBot="1">
      <c r="A85" s="52">
        <v>230</v>
      </c>
      <c r="B85" s="67"/>
      <c r="C85" s="68" t="s">
        <v>70</v>
      </c>
      <c r="D85" s="53"/>
      <c r="E85" s="53"/>
      <c r="F85" s="69"/>
      <c r="G85" s="69"/>
      <c r="H85" s="70"/>
      <c r="I85" s="69"/>
      <c r="J85" s="69"/>
      <c r="K85" s="69"/>
    </row>
    <row r="86" spans="1:11" ht="15">
      <c r="A86" s="398">
        <v>233001</v>
      </c>
      <c r="B86" s="71"/>
      <c r="C86" s="45" t="s">
        <v>71</v>
      </c>
      <c r="D86" s="15">
        <v>20570</v>
      </c>
      <c r="E86" s="15">
        <v>67</v>
      </c>
      <c r="F86" s="15"/>
      <c r="G86" s="15">
        <v>10000</v>
      </c>
      <c r="H86" s="15">
        <v>10000</v>
      </c>
      <c r="I86" s="15"/>
      <c r="J86" s="15"/>
      <c r="K86" s="386"/>
    </row>
    <row r="87" spans="1:11" ht="15">
      <c r="A87" s="385">
        <v>322001</v>
      </c>
      <c r="B87" s="16">
        <v>16</v>
      </c>
      <c r="C87" s="16" t="s">
        <v>72</v>
      </c>
      <c r="D87" s="15">
        <v>12000</v>
      </c>
      <c r="E87" s="15"/>
      <c r="F87" s="72"/>
      <c r="G87" s="72">
        <v>193920</v>
      </c>
      <c r="H87" s="72">
        <v>193920</v>
      </c>
      <c r="I87" s="72"/>
      <c r="J87" s="72"/>
      <c r="K87" s="457"/>
    </row>
    <row r="88" spans="1:11" ht="15.75" thickBot="1">
      <c r="A88" s="523">
        <v>231000</v>
      </c>
      <c r="B88" s="24"/>
      <c r="C88" s="48" t="s">
        <v>73</v>
      </c>
      <c r="D88" s="20"/>
      <c r="E88" s="20"/>
      <c r="F88" s="49"/>
      <c r="G88" s="49"/>
      <c r="H88" s="49"/>
      <c r="I88" s="49"/>
      <c r="J88" s="49"/>
      <c r="K88" s="400"/>
    </row>
    <row r="89" spans="1:11" ht="15.75" thickBot="1">
      <c r="A89" s="50"/>
      <c r="B89" s="51"/>
      <c r="C89" s="96" t="s">
        <v>74</v>
      </c>
      <c r="D89" s="75">
        <v>32570</v>
      </c>
      <c r="E89" s="558">
        <v>67</v>
      </c>
      <c r="F89" s="559">
        <f aca="true" t="shared" si="11" ref="F89:K89">SUM(F86:F88)</f>
        <v>0</v>
      </c>
      <c r="G89" s="560">
        <f t="shared" si="11"/>
        <v>203920</v>
      </c>
      <c r="H89" s="560">
        <f t="shared" si="11"/>
        <v>203920</v>
      </c>
      <c r="I89" s="560">
        <f t="shared" si="11"/>
        <v>0</v>
      </c>
      <c r="J89" s="97">
        <f t="shared" si="11"/>
        <v>0</v>
      </c>
      <c r="K89" s="340">
        <f t="shared" si="11"/>
        <v>0</v>
      </c>
    </row>
    <row r="90" spans="1:11" ht="15.75" thickBot="1">
      <c r="A90" s="76"/>
      <c r="B90" s="76"/>
      <c r="C90" s="77"/>
      <c r="F90" s="65"/>
      <c r="G90" s="65"/>
      <c r="H90" s="66"/>
      <c r="I90" s="65"/>
      <c r="J90" s="65"/>
      <c r="K90" s="65"/>
    </row>
    <row r="91" spans="1:13" ht="15.75" thickBot="1">
      <c r="A91" s="565"/>
      <c r="B91" s="309"/>
      <c r="C91" s="566" t="s">
        <v>75</v>
      </c>
      <c r="D91" s="554"/>
      <c r="E91" s="556"/>
      <c r="F91" s="65"/>
      <c r="G91" s="65"/>
      <c r="H91" s="66"/>
      <c r="I91" s="65"/>
      <c r="J91" s="65"/>
      <c r="K91" s="65"/>
      <c r="M91" s="572"/>
    </row>
    <row r="92" spans="1:11" ht="15">
      <c r="A92" s="534">
        <v>454</v>
      </c>
      <c r="B92" s="42"/>
      <c r="C92" s="567" t="s">
        <v>76</v>
      </c>
      <c r="D92" s="568">
        <v>53850</v>
      </c>
      <c r="E92" s="568">
        <v>65609</v>
      </c>
      <c r="F92" s="41">
        <v>66588</v>
      </c>
      <c r="G92" s="41">
        <v>89885</v>
      </c>
      <c r="H92" s="41">
        <v>89805</v>
      </c>
      <c r="I92" s="41">
        <v>80000</v>
      </c>
      <c r="J92" s="41"/>
      <c r="K92" s="399"/>
    </row>
    <row r="93" spans="1:11" ht="15">
      <c r="A93" s="534">
        <v>453</v>
      </c>
      <c r="B93" s="80"/>
      <c r="C93" s="81" t="s">
        <v>308</v>
      </c>
      <c r="D93" s="22"/>
      <c r="E93" s="85"/>
      <c r="F93" s="49"/>
      <c r="G93" s="49">
        <v>4115</v>
      </c>
      <c r="H93" s="49">
        <v>4115</v>
      </c>
      <c r="I93" s="49"/>
      <c r="J93" s="49"/>
      <c r="K93" s="397"/>
    </row>
    <row r="94" spans="1:11" ht="15">
      <c r="A94" s="429">
        <v>513</v>
      </c>
      <c r="B94" s="45">
        <v>40</v>
      </c>
      <c r="C94" s="16" t="s">
        <v>437</v>
      </c>
      <c r="D94" s="85"/>
      <c r="E94" s="22"/>
      <c r="F94" s="83">
        <v>10450</v>
      </c>
      <c r="G94" s="83">
        <v>10450</v>
      </c>
      <c r="H94" s="83"/>
      <c r="I94" s="83"/>
      <c r="J94" s="83"/>
      <c r="K94" s="459"/>
    </row>
    <row r="95" spans="1:11" ht="0.75" customHeight="1" thickBot="1">
      <c r="A95" s="429">
        <v>514</v>
      </c>
      <c r="B95" s="48">
        <v>50</v>
      </c>
      <c r="C95" s="24" t="s">
        <v>77</v>
      </c>
      <c r="D95" s="408"/>
      <c r="E95" s="408"/>
      <c r="F95" s="84"/>
      <c r="G95" s="84"/>
      <c r="H95" s="84"/>
      <c r="I95" s="84"/>
      <c r="J95" s="84"/>
      <c r="K95" s="386"/>
    </row>
    <row r="96" spans="1:11" ht="15.75" customHeight="1" hidden="1" thickBot="1">
      <c r="A96" s="535">
        <v>513</v>
      </c>
      <c r="B96" s="16">
        <v>50</v>
      </c>
      <c r="C96" s="16" t="s">
        <v>78</v>
      </c>
      <c r="D96" s="85"/>
      <c r="E96" s="85"/>
      <c r="F96" s="49"/>
      <c r="G96" s="49"/>
      <c r="H96" s="15"/>
      <c r="I96" s="15"/>
      <c r="J96" s="49"/>
      <c r="K96" s="397"/>
    </row>
    <row r="97" spans="1:11" ht="15.75" thickBot="1">
      <c r="A97" s="50"/>
      <c r="B97" s="561"/>
      <c r="C97" s="37" t="s">
        <v>79</v>
      </c>
      <c r="D97" s="411">
        <v>12084</v>
      </c>
      <c r="E97" s="411">
        <v>10854</v>
      </c>
      <c r="F97" s="23"/>
      <c r="G97" s="23"/>
      <c r="H97" s="38">
        <v>10000</v>
      </c>
      <c r="I97" s="38"/>
      <c r="J97" s="23"/>
      <c r="K97" s="510"/>
    </row>
    <row r="98" spans="1:11" ht="15.75" thickBot="1">
      <c r="A98" s="54"/>
      <c r="B98" s="51"/>
      <c r="C98" s="86" t="s">
        <v>80</v>
      </c>
      <c r="D98" s="406">
        <v>53850</v>
      </c>
      <c r="E98" s="406">
        <v>65609</v>
      </c>
      <c r="F98" s="562">
        <f>SUM(F92:F96)</f>
        <v>77038</v>
      </c>
      <c r="G98" s="563">
        <f>SUM(G92:G96)</f>
        <v>104450</v>
      </c>
      <c r="H98" s="406">
        <f>SUM(H92:H97)</f>
        <v>103920</v>
      </c>
      <c r="I98" s="564">
        <f>SUM(I92:I96)</f>
        <v>80000</v>
      </c>
      <c r="J98" s="563">
        <f>SUM(J92:J96)</f>
        <v>0</v>
      </c>
      <c r="K98" s="406">
        <f>SUM(K92:K97)</f>
        <v>0</v>
      </c>
    </row>
    <row r="99" spans="1:11" ht="15.75" thickBot="1">
      <c r="A99" s="54"/>
      <c r="B99" s="54"/>
      <c r="C99" s="87"/>
      <c r="F99" s="56"/>
      <c r="G99" s="56"/>
      <c r="H99" s="88"/>
      <c r="I99" s="56"/>
      <c r="J99" s="56"/>
      <c r="K99" s="56"/>
    </row>
    <row r="100" spans="1:11" ht="15.75" thickBot="1">
      <c r="A100" s="54"/>
      <c r="B100" s="57"/>
      <c r="C100" s="89" t="s">
        <v>81</v>
      </c>
      <c r="D100" s="412"/>
      <c r="E100" s="412"/>
      <c r="F100" s="90"/>
      <c r="G100" s="90"/>
      <c r="H100" s="91"/>
      <c r="I100" s="90"/>
      <c r="J100" s="90"/>
      <c r="K100" s="90"/>
    </row>
    <row r="101" spans="1:11" ht="15.75" thickBot="1">
      <c r="A101" s="54"/>
      <c r="B101" s="57"/>
      <c r="C101" s="92" t="s">
        <v>82</v>
      </c>
      <c r="D101" s="573">
        <v>1179056</v>
      </c>
      <c r="E101" s="573">
        <v>1193438</v>
      </c>
      <c r="F101" s="93">
        <f aca="true" t="shared" si="12" ref="F101:K101">F79</f>
        <v>1107798</v>
      </c>
      <c r="G101" s="93">
        <f t="shared" si="12"/>
        <v>1246337</v>
      </c>
      <c r="H101" s="93">
        <f t="shared" si="12"/>
        <v>1242506.53</v>
      </c>
      <c r="I101" s="93">
        <f t="shared" si="12"/>
        <v>1520990</v>
      </c>
      <c r="J101" s="93">
        <f t="shared" si="12"/>
        <v>1446640</v>
      </c>
      <c r="K101" s="93">
        <f t="shared" si="12"/>
        <v>1456640</v>
      </c>
    </row>
    <row r="102" spans="1:11" ht="15.75" thickBot="1">
      <c r="A102" s="54"/>
      <c r="B102" s="57"/>
      <c r="C102" s="94" t="s">
        <v>83</v>
      </c>
      <c r="D102" s="59">
        <v>0</v>
      </c>
      <c r="E102" s="59">
        <v>0</v>
      </c>
      <c r="F102" s="95">
        <f aca="true" t="shared" si="13" ref="F102:K102">F81</f>
        <v>0</v>
      </c>
      <c r="G102" s="95">
        <f t="shared" si="13"/>
        <v>0</v>
      </c>
      <c r="H102" s="95">
        <f t="shared" si="13"/>
        <v>0</v>
      </c>
      <c r="I102" s="95">
        <f t="shared" si="13"/>
        <v>0</v>
      </c>
      <c r="J102" s="95">
        <f t="shared" si="13"/>
        <v>0</v>
      </c>
      <c r="K102" s="95">
        <f t="shared" si="13"/>
        <v>0</v>
      </c>
    </row>
    <row r="103" spans="1:11" ht="15.75" thickBot="1">
      <c r="A103" s="54"/>
      <c r="B103" s="57"/>
      <c r="C103" s="96" t="s">
        <v>84</v>
      </c>
      <c r="D103" s="97">
        <v>32570</v>
      </c>
      <c r="E103" s="97">
        <v>67</v>
      </c>
      <c r="F103" s="97">
        <f aca="true" t="shared" si="14" ref="F103:K103">F89</f>
        <v>0</v>
      </c>
      <c r="G103" s="97">
        <f t="shared" si="14"/>
        <v>203920</v>
      </c>
      <c r="H103" s="97">
        <f t="shared" si="14"/>
        <v>203920</v>
      </c>
      <c r="I103" s="97">
        <f t="shared" si="14"/>
        <v>0</v>
      </c>
      <c r="J103" s="97">
        <f t="shared" si="14"/>
        <v>0</v>
      </c>
      <c r="K103" s="97">
        <f t="shared" si="14"/>
        <v>0</v>
      </c>
    </row>
    <row r="104" spans="1:11" ht="15.75" thickBot="1">
      <c r="A104" s="98"/>
      <c r="B104" s="57"/>
      <c r="C104" s="99" t="s">
        <v>85</v>
      </c>
      <c r="D104" s="406">
        <v>53850</v>
      </c>
      <c r="E104" s="406">
        <v>65609</v>
      </c>
      <c r="F104" s="100">
        <f aca="true" t="shared" si="15" ref="F104:K104">F98</f>
        <v>77038</v>
      </c>
      <c r="G104" s="100">
        <f t="shared" si="15"/>
        <v>104450</v>
      </c>
      <c r="H104" s="100">
        <f t="shared" si="15"/>
        <v>103920</v>
      </c>
      <c r="I104" s="100">
        <f t="shared" si="15"/>
        <v>80000</v>
      </c>
      <c r="J104" s="100">
        <f t="shared" si="15"/>
        <v>0</v>
      </c>
      <c r="K104" s="100">
        <f t="shared" si="15"/>
        <v>0</v>
      </c>
    </row>
    <row r="105" spans="1:11" ht="15.75" thickBot="1">
      <c r="A105" s="101"/>
      <c r="B105" s="102"/>
      <c r="C105" s="89" t="s">
        <v>86</v>
      </c>
      <c r="D105" s="407">
        <v>1265476</v>
      </c>
      <c r="E105" s="407">
        <f>E101+E103+E104</f>
        <v>1259114</v>
      </c>
      <c r="F105" s="103">
        <f aca="true" t="shared" si="16" ref="F105:K105">F101+F102+F103+F104</f>
        <v>1184836</v>
      </c>
      <c r="G105" s="103">
        <f t="shared" si="16"/>
        <v>1554707</v>
      </c>
      <c r="H105" s="103">
        <f t="shared" si="16"/>
        <v>1550346.53</v>
      </c>
      <c r="I105" s="103">
        <f t="shared" si="16"/>
        <v>1600990</v>
      </c>
      <c r="J105" s="103">
        <f t="shared" si="16"/>
        <v>1446640</v>
      </c>
      <c r="K105" s="103">
        <f t="shared" si="16"/>
        <v>1456640</v>
      </c>
    </row>
    <row r="106" ht="15">
      <c r="A106" s="556"/>
    </row>
    <row r="107" ht="15">
      <c r="A107" s="556"/>
    </row>
    <row r="108" ht="15">
      <c r="A108" s="556"/>
    </row>
    <row r="109" ht="15">
      <c r="A109" s="556"/>
    </row>
    <row r="110" ht="15">
      <c r="A110" s="554"/>
    </row>
  </sheetData>
  <sheetProtection/>
  <mergeCells count="12">
    <mergeCell ref="C2:C3"/>
    <mergeCell ref="D2:D3"/>
    <mergeCell ref="E2:E3"/>
    <mergeCell ref="F2:F3"/>
    <mergeCell ref="G2:G3"/>
    <mergeCell ref="J2:J3"/>
    <mergeCell ref="K2:K3"/>
    <mergeCell ref="D1:E1"/>
    <mergeCell ref="F1:H1"/>
    <mergeCell ref="I1:K1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9"/>
  <sheetViews>
    <sheetView zoomScale="130" zoomScaleNormal="130" zoomScalePageLayoutView="0" workbookViewId="0" topLeftCell="A584">
      <selection activeCell="A1" sqref="A1:L595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5.421875" style="0" customWidth="1"/>
    <col min="4" max="4" width="33.140625" style="0" customWidth="1"/>
    <col min="5" max="5" width="11.57421875" style="0" customWidth="1"/>
    <col min="6" max="6" width="9.7109375" style="0" customWidth="1"/>
    <col min="7" max="7" width="9.28125" style="0" customWidth="1"/>
    <col min="8" max="9" width="9.7109375" style="0" customWidth="1"/>
    <col min="10" max="10" width="10.8515625" style="0" customWidth="1"/>
    <col min="11" max="11" width="9.140625" style="0" customWidth="1"/>
    <col min="12" max="12" width="9.57421875" style="0" customWidth="1"/>
  </cols>
  <sheetData>
    <row r="1" spans="1:12" ht="16.5" thickBot="1">
      <c r="A1" s="104"/>
      <c r="B1" s="87"/>
      <c r="C1" s="105"/>
      <c r="D1" s="106" t="s">
        <v>87</v>
      </c>
      <c r="E1" s="1505" t="s">
        <v>1</v>
      </c>
      <c r="F1" s="1506"/>
      <c r="G1" s="1505" t="s">
        <v>471</v>
      </c>
      <c r="H1" s="1507"/>
      <c r="I1" s="1507"/>
      <c r="J1" s="1508" t="s">
        <v>470</v>
      </c>
      <c r="K1" s="1509"/>
      <c r="L1" s="1510"/>
    </row>
    <row r="2" spans="1:12" ht="15">
      <c r="A2" s="1525" t="s">
        <v>6</v>
      </c>
      <c r="B2" s="107" t="s">
        <v>2</v>
      </c>
      <c r="C2" s="108" t="s">
        <v>88</v>
      </c>
      <c r="D2" s="1527" t="s">
        <v>3</v>
      </c>
      <c r="E2" s="1529" t="s">
        <v>409</v>
      </c>
      <c r="F2" s="1529" t="s">
        <v>445</v>
      </c>
      <c r="G2" s="1521" t="s">
        <v>4</v>
      </c>
      <c r="H2" s="1521" t="s">
        <v>5</v>
      </c>
      <c r="I2" s="1521" t="s">
        <v>423</v>
      </c>
      <c r="J2" s="1521" t="s">
        <v>410</v>
      </c>
      <c r="K2" s="1521" t="s">
        <v>411</v>
      </c>
      <c r="L2" s="1523" t="s">
        <v>439</v>
      </c>
    </row>
    <row r="3" spans="1:12" ht="15.75" thickBot="1">
      <c r="A3" s="1526"/>
      <c r="B3" s="109" t="s">
        <v>7</v>
      </c>
      <c r="C3" s="110" t="s">
        <v>89</v>
      </c>
      <c r="D3" s="1528"/>
      <c r="E3" s="1529"/>
      <c r="F3" s="1529"/>
      <c r="G3" s="1522"/>
      <c r="H3" s="1522"/>
      <c r="I3" s="1522"/>
      <c r="J3" s="1522"/>
      <c r="K3" s="1522"/>
      <c r="L3" s="1524"/>
    </row>
    <row r="4" spans="1:12" ht="15.75" thickBot="1">
      <c r="A4" s="413" t="s">
        <v>426</v>
      </c>
      <c r="B4" s="26"/>
      <c r="C4" s="112"/>
      <c r="D4" s="26" t="s">
        <v>90</v>
      </c>
      <c r="E4" s="113">
        <f>E5+E6+E16+E18+E24+E47+E57+E67+E70+E104</f>
        <v>266720</v>
      </c>
      <c r="F4" s="113">
        <f>F5+F6+F16+F18+F24+F47+F57+F67+F70+F104</f>
        <v>260047</v>
      </c>
      <c r="G4" s="114">
        <f>G5+G6+G18+G24+G47+G57+G70+G104+G16+G67</f>
        <v>264236</v>
      </c>
      <c r="H4" s="114">
        <f>H5+H6+H18+H24+H47+H57+H70+H104+H16+H67+H68</f>
        <v>274168</v>
      </c>
      <c r="I4" s="114">
        <f>I5+I6+I16+I18+I24+I47+I57+I67+I70+I104</f>
        <v>267762</v>
      </c>
      <c r="J4" s="114">
        <f>J5+J6+J16+J18+J24+J47+J57+J68+J70+J104</f>
        <v>311777</v>
      </c>
      <c r="K4" s="114">
        <f>K5+K6+K16+K18+K24+K47+K57+K67+K70+K104</f>
        <v>260530</v>
      </c>
      <c r="L4" s="93">
        <f>L5+L6+L16+L18+L24+L47+L57+L67+L70+L104</f>
        <v>262916.72</v>
      </c>
    </row>
    <row r="5" spans="1:12" ht="15">
      <c r="A5" s="441">
        <v>611000</v>
      </c>
      <c r="B5" s="116"/>
      <c r="C5" s="117" t="s">
        <v>91</v>
      </c>
      <c r="D5" s="116" t="s">
        <v>92</v>
      </c>
      <c r="E5" s="118">
        <v>147391</v>
      </c>
      <c r="F5" s="118">
        <v>145565</v>
      </c>
      <c r="G5" s="118">
        <v>147000</v>
      </c>
      <c r="H5" s="118">
        <v>147000</v>
      </c>
      <c r="I5" s="118">
        <v>147000</v>
      </c>
      <c r="J5" s="118">
        <v>160000</v>
      </c>
      <c r="K5" s="118">
        <v>140000</v>
      </c>
      <c r="L5" s="456">
        <v>140000</v>
      </c>
    </row>
    <row r="6" spans="1:12" ht="15">
      <c r="A6" s="378">
        <v>62</v>
      </c>
      <c r="B6" s="10"/>
      <c r="C6" s="117"/>
      <c r="D6" s="10" t="s">
        <v>93</v>
      </c>
      <c r="E6" s="12">
        <f>SUM(E7:E15)</f>
        <v>52525</v>
      </c>
      <c r="F6" s="12">
        <f aca="true" t="shared" si="0" ref="F6:L6">SUM(F7:F15)</f>
        <v>52033</v>
      </c>
      <c r="G6" s="12">
        <f t="shared" si="0"/>
        <v>52578</v>
      </c>
      <c r="H6" s="12">
        <f t="shared" si="0"/>
        <v>52578</v>
      </c>
      <c r="I6" s="12">
        <f t="shared" si="0"/>
        <v>52578</v>
      </c>
      <c r="J6" s="12">
        <f t="shared" si="0"/>
        <v>58685</v>
      </c>
      <c r="K6" s="12">
        <f t="shared" si="0"/>
        <v>50240</v>
      </c>
      <c r="L6" s="382">
        <f t="shared" si="0"/>
        <v>50240</v>
      </c>
    </row>
    <row r="7" spans="1:12" ht="15">
      <c r="A7" s="383">
        <v>621000</v>
      </c>
      <c r="B7" s="14"/>
      <c r="C7" s="119" t="s">
        <v>91</v>
      </c>
      <c r="D7" s="14" t="s">
        <v>94</v>
      </c>
      <c r="E7" s="13">
        <v>7981</v>
      </c>
      <c r="F7" s="13">
        <v>7157</v>
      </c>
      <c r="G7" s="31">
        <v>6700</v>
      </c>
      <c r="H7" s="31">
        <v>6700</v>
      </c>
      <c r="I7" s="31">
        <v>6700</v>
      </c>
      <c r="J7" s="31">
        <v>7900</v>
      </c>
      <c r="K7" s="31">
        <v>6100</v>
      </c>
      <c r="L7" s="395">
        <v>6100</v>
      </c>
    </row>
    <row r="8" spans="1:12" ht="15">
      <c r="A8" s="385">
        <v>623000</v>
      </c>
      <c r="B8" s="16"/>
      <c r="C8" s="120" t="s">
        <v>91</v>
      </c>
      <c r="D8" s="16" t="s">
        <v>95</v>
      </c>
      <c r="E8" s="15">
        <v>6103</v>
      </c>
      <c r="F8" s="15">
        <v>6631</v>
      </c>
      <c r="G8" s="15">
        <v>7600</v>
      </c>
      <c r="H8" s="15">
        <v>7600</v>
      </c>
      <c r="I8" s="15">
        <v>7600</v>
      </c>
      <c r="J8" s="15">
        <v>8500</v>
      </c>
      <c r="K8" s="15">
        <v>8000</v>
      </c>
      <c r="L8" s="386">
        <v>8000</v>
      </c>
    </row>
    <row r="9" spans="1:16" ht="15">
      <c r="A9" s="385">
        <v>625001</v>
      </c>
      <c r="B9" s="16"/>
      <c r="C9" s="121" t="s">
        <v>91</v>
      </c>
      <c r="D9" s="16" t="s">
        <v>96</v>
      </c>
      <c r="E9" s="15">
        <v>2062</v>
      </c>
      <c r="F9" s="15">
        <v>2055</v>
      </c>
      <c r="G9" s="15">
        <v>2130</v>
      </c>
      <c r="H9" s="15">
        <v>2130</v>
      </c>
      <c r="I9" s="15">
        <v>2130</v>
      </c>
      <c r="J9" s="15">
        <v>2360</v>
      </c>
      <c r="K9" s="15">
        <v>2000</v>
      </c>
      <c r="L9" s="386">
        <v>2000</v>
      </c>
      <c r="N9" s="415"/>
      <c r="P9" s="415"/>
    </row>
    <row r="10" spans="1:12" ht="15">
      <c r="A10" s="385">
        <v>625002</v>
      </c>
      <c r="B10" s="16"/>
      <c r="C10" s="121" t="s">
        <v>91</v>
      </c>
      <c r="D10" s="16" t="s">
        <v>97</v>
      </c>
      <c r="E10" s="15">
        <v>21475</v>
      </c>
      <c r="F10" s="15">
        <v>21381</v>
      </c>
      <c r="G10" s="15">
        <v>21270</v>
      </c>
      <c r="H10" s="15">
        <v>21270</v>
      </c>
      <c r="I10" s="15">
        <v>21270</v>
      </c>
      <c r="J10" s="15">
        <v>23050</v>
      </c>
      <c r="K10" s="15">
        <v>20000</v>
      </c>
      <c r="L10" s="386">
        <v>20000</v>
      </c>
    </row>
    <row r="11" spans="1:12" ht="15">
      <c r="A11" s="383">
        <v>625003</v>
      </c>
      <c r="B11" s="80"/>
      <c r="C11" s="121" t="s">
        <v>91</v>
      </c>
      <c r="D11" s="14" t="s">
        <v>98</v>
      </c>
      <c r="E11" s="13">
        <v>1230</v>
      </c>
      <c r="F11" s="13">
        <v>1220</v>
      </c>
      <c r="G11" s="15">
        <v>1220</v>
      </c>
      <c r="H11" s="15">
        <v>1220</v>
      </c>
      <c r="I11" s="15">
        <v>1220</v>
      </c>
      <c r="J11" s="15">
        <v>1435</v>
      </c>
      <c r="K11" s="15">
        <v>1200</v>
      </c>
      <c r="L11" s="386">
        <v>1200</v>
      </c>
    </row>
    <row r="12" spans="1:12" ht="15">
      <c r="A12" s="385">
        <v>625004</v>
      </c>
      <c r="B12" s="45"/>
      <c r="C12" s="121" t="s">
        <v>91</v>
      </c>
      <c r="D12" s="16" t="s">
        <v>99</v>
      </c>
      <c r="E12" s="15">
        <v>4491</v>
      </c>
      <c r="F12" s="15">
        <v>4435</v>
      </c>
      <c r="G12" s="15">
        <v>4570</v>
      </c>
      <c r="H12" s="15">
        <v>4570</v>
      </c>
      <c r="I12" s="15">
        <v>4570</v>
      </c>
      <c r="J12" s="15">
        <v>5150</v>
      </c>
      <c r="K12" s="15">
        <v>4300</v>
      </c>
      <c r="L12" s="386">
        <v>4300</v>
      </c>
    </row>
    <row r="13" spans="1:12" ht="15">
      <c r="A13" s="396">
        <v>625005</v>
      </c>
      <c r="B13" s="48"/>
      <c r="C13" s="121" t="s">
        <v>91</v>
      </c>
      <c r="D13" s="24" t="s">
        <v>100</v>
      </c>
      <c r="E13" s="20">
        <v>1538</v>
      </c>
      <c r="F13" s="20">
        <v>1543</v>
      </c>
      <c r="G13" s="15">
        <v>1500</v>
      </c>
      <c r="H13" s="15">
        <v>1500</v>
      </c>
      <c r="I13" s="15">
        <v>1500</v>
      </c>
      <c r="J13" s="15">
        <v>2050</v>
      </c>
      <c r="K13" s="15">
        <v>1500</v>
      </c>
      <c r="L13" s="386">
        <v>1500</v>
      </c>
    </row>
    <row r="14" spans="1:12" ht="15">
      <c r="A14" s="385">
        <v>625007</v>
      </c>
      <c r="B14" s="45"/>
      <c r="C14" s="119" t="s">
        <v>91</v>
      </c>
      <c r="D14" s="16" t="s">
        <v>101</v>
      </c>
      <c r="E14" s="15">
        <v>7287</v>
      </c>
      <c r="F14" s="15">
        <v>7253</v>
      </c>
      <c r="G14" s="15">
        <v>7230</v>
      </c>
      <c r="H14" s="15">
        <v>7230</v>
      </c>
      <c r="I14" s="15">
        <v>7230</v>
      </c>
      <c r="J14" s="15">
        <v>8000</v>
      </c>
      <c r="K14" s="15">
        <v>6900</v>
      </c>
      <c r="L14" s="386">
        <v>6900</v>
      </c>
    </row>
    <row r="15" spans="1:12" ht="15">
      <c r="A15" s="387">
        <v>627000</v>
      </c>
      <c r="B15" s="74"/>
      <c r="C15" s="122" t="s">
        <v>91</v>
      </c>
      <c r="D15" s="18" t="s">
        <v>102</v>
      </c>
      <c r="E15" s="17">
        <v>358</v>
      </c>
      <c r="F15" s="17">
        <v>358</v>
      </c>
      <c r="G15" s="17">
        <v>358</v>
      </c>
      <c r="H15" s="17">
        <v>358</v>
      </c>
      <c r="I15" s="17">
        <v>358</v>
      </c>
      <c r="J15" s="17">
        <v>240</v>
      </c>
      <c r="K15" s="17">
        <v>240</v>
      </c>
      <c r="L15" s="388">
        <v>240</v>
      </c>
    </row>
    <row r="16" spans="1:12" ht="15">
      <c r="A16" s="428">
        <v>631</v>
      </c>
      <c r="B16" s="123"/>
      <c r="C16" s="117"/>
      <c r="D16" s="10" t="s">
        <v>421</v>
      </c>
      <c r="E16" s="11">
        <v>74</v>
      </c>
      <c r="F16" s="11">
        <v>89</v>
      </c>
      <c r="G16" s="11">
        <v>70</v>
      </c>
      <c r="H16" s="11">
        <v>500</v>
      </c>
      <c r="I16" s="11">
        <v>500</v>
      </c>
      <c r="J16" s="11">
        <f>J17</f>
        <v>800</v>
      </c>
      <c r="K16" s="11">
        <f>K17</f>
        <v>500</v>
      </c>
      <c r="L16" s="379">
        <f>L17</f>
        <v>500</v>
      </c>
    </row>
    <row r="17" spans="1:12" ht="15">
      <c r="A17" s="432">
        <v>631001</v>
      </c>
      <c r="B17" s="125"/>
      <c r="C17" s="126" t="s">
        <v>91</v>
      </c>
      <c r="D17" s="124" t="s">
        <v>424</v>
      </c>
      <c r="E17" s="127">
        <v>90</v>
      </c>
      <c r="F17" s="127">
        <v>89</v>
      </c>
      <c r="G17" s="128">
        <v>70</v>
      </c>
      <c r="H17" s="128">
        <v>500</v>
      </c>
      <c r="I17" s="128">
        <v>500</v>
      </c>
      <c r="J17" s="128">
        <v>800</v>
      </c>
      <c r="K17" s="128">
        <v>500</v>
      </c>
      <c r="L17" s="381">
        <v>500</v>
      </c>
    </row>
    <row r="18" spans="1:12" ht="15">
      <c r="A18" s="378">
        <v>632</v>
      </c>
      <c r="B18" s="123"/>
      <c r="C18" s="129"/>
      <c r="D18" s="10" t="s">
        <v>103</v>
      </c>
      <c r="E18" s="12">
        <f>SUM(E19:E23)</f>
        <v>5794</v>
      </c>
      <c r="F18" s="12">
        <f aca="true" t="shared" si="1" ref="F18:L18">SUM(F19:F23)</f>
        <v>5693</v>
      </c>
      <c r="G18" s="11">
        <f t="shared" si="1"/>
        <v>5450</v>
      </c>
      <c r="H18" s="11">
        <f t="shared" si="1"/>
        <v>5450</v>
      </c>
      <c r="I18" s="11">
        <f t="shared" si="1"/>
        <v>5450</v>
      </c>
      <c r="J18" s="11">
        <f t="shared" si="1"/>
        <v>5450</v>
      </c>
      <c r="K18" s="11">
        <f t="shared" si="1"/>
        <v>5050</v>
      </c>
      <c r="L18" s="379">
        <f t="shared" si="1"/>
        <v>5050</v>
      </c>
    </row>
    <row r="19" spans="1:12" ht="0.75" customHeight="1">
      <c r="A19" s="383">
        <v>632001</v>
      </c>
      <c r="B19" s="80">
        <v>1</v>
      </c>
      <c r="C19" s="130" t="s">
        <v>104</v>
      </c>
      <c r="D19" s="80" t="s">
        <v>105</v>
      </c>
      <c r="E19" s="13">
        <v>0</v>
      </c>
      <c r="F19" s="13">
        <v>0</v>
      </c>
      <c r="G19" s="13"/>
      <c r="H19" s="13">
        <v>0</v>
      </c>
      <c r="I19" s="13"/>
      <c r="J19" s="13">
        <v>0</v>
      </c>
      <c r="K19" s="13">
        <v>0</v>
      </c>
      <c r="L19" s="384"/>
    </row>
    <row r="20" spans="1:12" ht="0.75" customHeight="1">
      <c r="A20" s="385">
        <v>632001</v>
      </c>
      <c r="B20" s="45">
        <v>2</v>
      </c>
      <c r="C20" s="131" t="s">
        <v>104</v>
      </c>
      <c r="D20" s="45" t="s">
        <v>106</v>
      </c>
      <c r="E20" s="15"/>
      <c r="F20" s="15"/>
      <c r="G20" s="72"/>
      <c r="H20" s="72"/>
      <c r="I20" s="72"/>
      <c r="J20" s="72"/>
      <c r="K20" s="72"/>
      <c r="L20" s="457"/>
    </row>
    <row r="21" spans="1:12" ht="15">
      <c r="A21" s="385">
        <v>632003</v>
      </c>
      <c r="B21" s="45">
        <v>1</v>
      </c>
      <c r="C21" s="131" t="s">
        <v>104</v>
      </c>
      <c r="D21" s="45" t="s">
        <v>107</v>
      </c>
      <c r="E21" s="15">
        <v>2991</v>
      </c>
      <c r="F21" s="15">
        <v>3139</v>
      </c>
      <c r="G21" s="72">
        <v>2800</v>
      </c>
      <c r="H21" s="72">
        <v>2800</v>
      </c>
      <c r="I21" s="72">
        <v>2800</v>
      </c>
      <c r="J21" s="72">
        <v>2800</v>
      </c>
      <c r="K21" s="72">
        <v>2800</v>
      </c>
      <c r="L21" s="457">
        <v>2800</v>
      </c>
    </row>
    <row r="22" spans="1:12" ht="15">
      <c r="A22" s="385">
        <v>632003</v>
      </c>
      <c r="B22" s="16">
        <v>2</v>
      </c>
      <c r="C22" s="131" t="s">
        <v>104</v>
      </c>
      <c r="D22" s="45" t="s">
        <v>108</v>
      </c>
      <c r="E22" s="15">
        <v>2803</v>
      </c>
      <c r="F22" s="15">
        <v>2540</v>
      </c>
      <c r="G22" s="49">
        <v>2600</v>
      </c>
      <c r="H22" s="49">
        <v>2600</v>
      </c>
      <c r="I22" s="49">
        <v>2600</v>
      </c>
      <c r="J22" s="49">
        <v>2600</v>
      </c>
      <c r="K22" s="49">
        <v>2200</v>
      </c>
      <c r="L22" s="400">
        <v>2200</v>
      </c>
    </row>
    <row r="23" spans="1:12" ht="15">
      <c r="A23" s="393">
        <v>632003</v>
      </c>
      <c r="B23" s="44">
        <v>3</v>
      </c>
      <c r="C23" s="132" t="s">
        <v>104</v>
      </c>
      <c r="D23" s="133" t="s">
        <v>109</v>
      </c>
      <c r="E23" s="134"/>
      <c r="F23" s="134">
        <v>14</v>
      </c>
      <c r="G23" s="33">
        <v>50</v>
      </c>
      <c r="H23" s="33">
        <v>50</v>
      </c>
      <c r="I23" s="33">
        <v>50</v>
      </c>
      <c r="J23" s="33">
        <v>50</v>
      </c>
      <c r="K23" s="33">
        <v>50</v>
      </c>
      <c r="L23" s="458">
        <v>50</v>
      </c>
    </row>
    <row r="24" spans="1:12" ht="15">
      <c r="A24" s="378">
        <v>633</v>
      </c>
      <c r="B24" s="123"/>
      <c r="C24" s="129"/>
      <c r="D24" s="123" t="s">
        <v>110</v>
      </c>
      <c r="E24" s="11">
        <f>SUM(E25:E46)</f>
        <v>7272</v>
      </c>
      <c r="F24" s="11">
        <f aca="true" t="shared" si="2" ref="F24:L24">SUM(F25:F46)</f>
        <v>9379</v>
      </c>
      <c r="G24" s="12">
        <f t="shared" si="2"/>
        <v>6254</v>
      </c>
      <c r="H24" s="12">
        <f t="shared" si="2"/>
        <v>11025</v>
      </c>
      <c r="I24" s="12">
        <f t="shared" si="2"/>
        <v>10331</v>
      </c>
      <c r="J24" s="12">
        <f t="shared" si="2"/>
        <v>11400</v>
      </c>
      <c r="K24" s="12">
        <f t="shared" si="2"/>
        <v>6948</v>
      </c>
      <c r="L24" s="382">
        <f t="shared" si="2"/>
        <v>6948</v>
      </c>
    </row>
    <row r="25" spans="1:12" ht="15">
      <c r="A25" s="394">
        <v>633001</v>
      </c>
      <c r="B25" s="32"/>
      <c r="C25" s="135" t="s">
        <v>91</v>
      </c>
      <c r="D25" s="32" t="s">
        <v>111</v>
      </c>
      <c r="E25" s="365">
        <v>145</v>
      </c>
      <c r="F25" s="31">
        <v>672</v>
      </c>
      <c r="G25" s="31">
        <v>100</v>
      </c>
      <c r="H25" s="31">
        <v>100</v>
      </c>
      <c r="I25" s="31">
        <v>100</v>
      </c>
      <c r="J25" s="31"/>
      <c r="K25" s="31"/>
      <c r="L25" s="395"/>
    </row>
    <row r="26" spans="1:12" ht="15">
      <c r="A26" s="385">
        <v>633002</v>
      </c>
      <c r="B26" s="16"/>
      <c r="C26" s="121" t="s">
        <v>91</v>
      </c>
      <c r="D26" s="16" t="s">
        <v>112</v>
      </c>
      <c r="E26" s="15">
        <v>916</v>
      </c>
      <c r="F26" s="15">
        <v>1577</v>
      </c>
      <c r="G26" s="15">
        <v>500</v>
      </c>
      <c r="H26" s="49">
        <v>1500</v>
      </c>
      <c r="I26" s="15">
        <v>1500</v>
      </c>
      <c r="J26" s="15">
        <v>3000</v>
      </c>
      <c r="K26" s="15"/>
      <c r="L26" s="386"/>
    </row>
    <row r="27" spans="1:12" ht="15">
      <c r="A27" s="396">
        <v>633003</v>
      </c>
      <c r="B27" s="16"/>
      <c r="C27" s="121" t="s">
        <v>91</v>
      </c>
      <c r="D27" s="16" t="s">
        <v>113</v>
      </c>
      <c r="E27" s="15"/>
      <c r="F27" s="15">
        <v>107</v>
      </c>
      <c r="G27" s="49"/>
      <c r="H27" s="15">
        <v>1</v>
      </c>
      <c r="I27" s="15">
        <v>1</v>
      </c>
      <c r="J27" s="15"/>
      <c r="K27" s="49"/>
      <c r="L27" s="386"/>
    </row>
    <row r="28" spans="1:12" ht="15">
      <c r="A28" s="385">
        <v>633004</v>
      </c>
      <c r="B28" s="48">
        <v>1</v>
      </c>
      <c r="C28" s="119" t="s">
        <v>91</v>
      </c>
      <c r="D28" s="48" t="s">
        <v>114</v>
      </c>
      <c r="E28" s="49">
        <v>241</v>
      </c>
      <c r="F28" s="49"/>
      <c r="G28" s="15"/>
      <c r="H28" s="15"/>
      <c r="I28" s="49"/>
      <c r="J28" s="49"/>
      <c r="K28" s="15"/>
      <c r="L28" s="400"/>
    </row>
    <row r="29" spans="1:12" ht="15">
      <c r="A29" s="385">
        <v>633004</v>
      </c>
      <c r="B29" s="16">
        <v>2</v>
      </c>
      <c r="C29" s="121" t="s">
        <v>91</v>
      </c>
      <c r="D29" s="16" t="s">
        <v>115</v>
      </c>
      <c r="E29" s="15">
        <v>623</v>
      </c>
      <c r="F29" s="15">
        <v>292</v>
      </c>
      <c r="G29" s="15">
        <v>300</v>
      </c>
      <c r="H29" s="15">
        <v>1500</v>
      </c>
      <c r="I29" s="15">
        <v>1500</v>
      </c>
      <c r="J29" s="15">
        <v>1000</v>
      </c>
      <c r="K29" s="15">
        <v>1000</v>
      </c>
      <c r="L29" s="386">
        <v>1000</v>
      </c>
    </row>
    <row r="30" spans="1:12" ht="15">
      <c r="A30" s="385">
        <v>633004</v>
      </c>
      <c r="B30" s="16">
        <v>3</v>
      </c>
      <c r="C30" s="121" t="s">
        <v>91</v>
      </c>
      <c r="D30" s="16" t="s">
        <v>116</v>
      </c>
      <c r="E30" s="15"/>
      <c r="F30" s="15">
        <v>18</v>
      </c>
      <c r="G30" s="15"/>
      <c r="H30" s="15"/>
      <c r="I30" s="15"/>
      <c r="J30" s="15">
        <v>200</v>
      </c>
      <c r="K30" s="15"/>
      <c r="L30" s="386"/>
    </row>
    <row r="31" spans="1:15" ht="15">
      <c r="A31" s="385">
        <v>633006</v>
      </c>
      <c r="B31" s="16">
        <v>1</v>
      </c>
      <c r="C31" s="119" t="s">
        <v>91</v>
      </c>
      <c r="D31" s="16" t="s">
        <v>117</v>
      </c>
      <c r="E31" s="15">
        <v>1614</v>
      </c>
      <c r="F31" s="15">
        <v>1392</v>
      </c>
      <c r="G31" s="15">
        <v>1600</v>
      </c>
      <c r="H31" s="15">
        <v>1600</v>
      </c>
      <c r="I31" s="15">
        <v>1600</v>
      </c>
      <c r="J31" s="15">
        <v>1200</v>
      </c>
      <c r="K31" s="15">
        <v>1200</v>
      </c>
      <c r="L31" s="386">
        <v>1200</v>
      </c>
      <c r="O31" s="363"/>
    </row>
    <row r="32" spans="1:12" ht="15">
      <c r="A32" s="385">
        <v>633006</v>
      </c>
      <c r="B32" s="16">
        <v>2</v>
      </c>
      <c r="C32" s="121" t="s">
        <v>91</v>
      </c>
      <c r="D32" s="16" t="s">
        <v>118</v>
      </c>
      <c r="E32" s="15">
        <v>510</v>
      </c>
      <c r="F32" s="15">
        <v>574</v>
      </c>
      <c r="G32" s="15">
        <v>500</v>
      </c>
      <c r="H32" s="15">
        <v>1000</v>
      </c>
      <c r="I32" s="15">
        <v>1000</v>
      </c>
      <c r="J32" s="15">
        <v>1000</v>
      </c>
      <c r="K32" s="15">
        <v>1000</v>
      </c>
      <c r="L32" s="386">
        <v>1000</v>
      </c>
    </row>
    <row r="33" spans="1:12" ht="15">
      <c r="A33" s="385">
        <v>633006</v>
      </c>
      <c r="B33" s="16">
        <v>3</v>
      </c>
      <c r="C33" s="121" t="s">
        <v>91</v>
      </c>
      <c r="D33" s="16" t="s">
        <v>451</v>
      </c>
      <c r="E33" s="15">
        <v>781</v>
      </c>
      <c r="F33" s="15">
        <v>645</v>
      </c>
      <c r="G33" s="15">
        <v>850</v>
      </c>
      <c r="H33" s="15">
        <v>850</v>
      </c>
      <c r="I33" s="15">
        <v>650</v>
      </c>
      <c r="J33" s="15">
        <v>600</v>
      </c>
      <c r="K33" s="15">
        <v>600</v>
      </c>
      <c r="L33" s="386">
        <v>600</v>
      </c>
    </row>
    <row r="34" spans="1:12" ht="15">
      <c r="A34" s="385">
        <v>633006</v>
      </c>
      <c r="B34" s="16">
        <v>4</v>
      </c>
      <c r="C34" s="119" t="s">
        <v>91</v>
      </c>
      <c r="D34" s="45" t="s">
        <v>120</v>
      </c>
      <c r="E34" s="15">
        <v>55</v>
      </c>
      <c r="F34" s="15">
        <v>101</v>
      </c>
      <c r="G34" s="15">
        <v>176</v>
      </c>
      <c r="H34" s="15">
        <v>176</v>
      </c>
      <c r="I34" s="15">
        <v>100</v>
      </c>
      <c r="J34" s="15">
        <v>100</v>
      </c>
      <c r="K34" s="15">
        <v>100</v>
      </c>
      <c r="L34" s="386">
        <v>100</v>
      </c>
    </row>
    <row r="35" spans="1:12" ht="15">
      <c r="A35" s="385">
        <v>633006</v>
      </c>
      <c r="B35" s="16">
        <v>5</v>
      </c>
      <c r="C35" s="121" t="s">
        <v>91</v>
      </c>
      <c r="D35" s="45" t="s">
        <v>121</v>
      </c>
      <c r="E35" s="15">
        <v>28</v>
      </c>
      <c r="F35" s="15">
        <v>25</v>
      </c>
      <c r="G35" s="15">
        <v>10</v>
      </c>
      <c r="H35" s="15">
        <v>180</v>
      </c>
      <c r="I35" s="15">
        <v>170</v>
      </c>
      <c r="J35" s="15">
        <v>30</v>
      </c>
      <c r="K35" s="15">
        <v>30</v>
      </c>
      <c r="L35" s="386">
        <v>30</v>
      </c>
    </row>
    <row r="36" spans="1:12" ht="15">
      <c r="A36" s="385">
        <v>633006</v>
      </c>
      <c r="B36" s="16">
        <v>6</v>
      </c>
      <c r="C36" s="136" t="s">
        <v>104</v>
      </c>
      <c r="D36" s="137" t="s">
        <v>122</v>
      </c>
      <c r="E36" s="15">
        <v>94</v>
      </c>
      <c r="F36" s="15">
        <v>110</v>
      </c>
      <c r="G36" s="15">
        <v>100</v>
      </c>
      <c r="H36" s="15">
        <v>100</v>
      </c>
      <c r="I36" s="15">
        <v>100</v>
      </c>
      <c r="J36" s="15">
        <v>100</v>
      </c>
      <c r="K36" s="15">
        <v>100</v>
      </c>
      <c r="L36" s="386">
        <v>100</v>
      </c>
    </row>
    <row r="37" spans="1:12" ht="15">
      <c r="A37" s="385">
        <v>633006</v>
      </c>
      <c r="B37" s="45">
        <v>7</v>
      </c>
      <c r="C37" s="138" t="s">
        <v>91</v>
      </c>
      <c r="D37" s="45" t="s">
        <v>123</v>
      </c>
      <c r="E37" s="15">
        <v>569</v>
      </c>
      <c r="F37" s="15">
        <v>1805</v>
      </c>
      <c r="G37" s="72">
        <v>600</v>
      </c>
      <c r="H37" s="72">
        <v>600</v>
      </c>
      <c r="I37" s="72">
        <v>600</v>
      </c>
      <c r="J37" s="72">
        <v>600</v>
      </c>
      <c r="K37" s="72">
        <v>600</v>
      </c>
      <c r="L37" s="457">
        <v>600</v>
      </c>
    </row>
    <row r="38" spans="1:12" ht="13.5" customHeight="1">
      <c r="A38" s="385">
        <v>633006</v>
      </c>
      <c r="B38" s="45">
        <v>8</v>
      </c>
      <c r="C38" s="138" t="s">
        <v>124</v>
      </c>
      <c r="D38" s="45" t="s">
        <v>450</v>
      </c>
      <c r="E38" s="72"/>
      <c r="F38" s="72"/>
      <c r="G38" s="72"/>
      <c r="H38" s="72">
        <v>500</v>
      </c>
      <c r="I38" s="72">
        <v>500</v>
      </c>
      <c r="J38" s="72">
        <v>600</v>
      </c>
      <c r="K38" s="72">
        <v>500</v>
      </c>
      <c r="L38" s="457">
        <v>500</v>
      </c>
    </row>
    <row r="39" spans="1:12" ht="13.5" customHeight="1">
      <c r="A39" s="385">
        <v>633006</v>
      </c>
      <c r="B39" s="45">
        <v>9</v>
      </c>
      <c r="C39" s="138" t="s">
        <v>91</v>
      </c>
      <c r="D39" s="45" t="s">
        <v>452</v>
      </c>
      <c r="E39" s="72"/>
      <c r="F39" s="72"/>
      <c r="G39" s="72"/>
      <c r="H39" s="72">
        <v>600</v>
      </c>
      <c r="I39" s="72">
        <v>500</v>
      </c>
      <c r="J39" s="72">
        <v>50</v>
      </c>
      <c r="K39" s="72"/>
      <c r="L39" s="457"/>
    </row>
    <row r="40" spans="1:12" ht="15">
      <c r="A40" s="385">
        <v>633006</v>
      </c>
      <c r="B40" s="16">
        <v>12</v>
      </c>
      <c r="C40" s="121" t="s">
        <v>124</v>
      </c>
      <c r="D40" s="16" t="s">
        <v>125</v>
      </c>
      <c r="E40" s="72">
        <v>150</v>
      </c>
      <c r="F40" s="72">
        <v>210</v>
      </c>
      <c r="G40" s="15">
        <v>50</v>
      </c>
      <c r="H40" s="15">
        <v>50</v>
      </c>
      <c r="I40" s="15">
        <v>40</v>
      </c>
      <c r="J40" s="15">
        <v>50</v>
      </c>
      <c r="K40" s="15">
        <v>50</v>
      </c>
      <c r="L40" s="386">
        <v>50</v>
      </c>
    </row>
    <row r="41" spans="1:12" ht="15">
      <c r="A41" s="383">
        <v>633006</v>
      </c>
      <c r="B41" s="80">
        <v>13</v>
      </c>
      <c r="C41" s="139" t="s">
        <v>126</v>
      </c>
      <c r="D41" s="80" t="s">
        <v>127</v>
      </c>
      <c r="E41" s="13">
        <v>314</v>
      </c>
      <c r="F41" s="13">
        <v>160</v>
      </c>
      <c r="G41" s="13">
        <v>100</v>
      </c>
      <c r="H41" s="13">
        <v>250</v>
      </c>
      <c r="I41" s="13">
        <v>200</v>
      </c>
      <c r="J41" s="13">
        <v>200</v>
      </c>
      <c r="K41" s="13">
        <v>200</v>
      </c>
      <c r="L41" s="384">
        <v>200</v>
      </c>
    </row>
    <row r="42" spans="1:12" ht="15">
      <c r="A42" s="383">
        <v>633006</v>
      </c>
      <c r="B42" s="80">
        <v>14</v>
      </c>
      <c r="C42" s="139" t="s">
        <v>153</v>
      </c>
      <c r="D42" s="80" t="s">
        <v>453</v>
      </c>
      <c r="E42" s="13"/>
      <c r="F42" s="13"/>
      <c r="G42" s="13"/>
      <c r="H42" s="13">
        <v>500</v>
      </c>
      <c r="I42" s="13">
        <v>400</v>
      </c>
      <c r="J42" s="13">
        <v>200</v>
      </c>
      <c r="K42" s="13">
        <v>200</v>
      </c>
      <c r="L42" s="384">
        <v>200</v>
      </c>
    </row>
    <row r="43" spans="1:12" ht="15">
      <c r="A43" s="385">
        <v>633009</v>
      </c>
      <c r="B43" s="16">
        <v>1</v>
      </c>
      <c r="C43" s="121" t="s">
        <v>91</v>
      </c>
      <c r="D43" s="16" t="s">
        <v>128</v>
      </c>
      <c r="E43" s="13">
        <v>414</v>
      </c>
      <c r="F43" s="13">
        <v>728</v>
      </c>
      <c r="G43" s="15">
        <v>300</v>
      </c>
      <c r="H43" s="15">
        <v>400</v>
      </c>
      <c r="I43" s="15">
        <v>400</v>
      </c>
      <c r="J43" s="15">
        <v>600</v>
      </c>
      <c r="K43" s="15">
        <v>300</v>
      </c>
      <c r="L43" s="386">
        <v>300</v>
      </c>
    </row>
    <row r="44" spans="1:12" ht="15">
      <c r="A44" s="383">
        <v>633010</v>
      </c>
      <c r="B44" s="80"/>
      <c r="C44" s="139" t="s">
        <v>91</v>
      </c>
      <c r="D44" s="80" t="s">
        <v>129</v>
      </c>
      <c r="E44" s="13">
        <v>555</v>
      </c>
      <c r="F44" s="13">
        <v>650</v>
      </c>
      <c r="G44" s="13">
        <v>500</v>
      </c>
      <c r="H44" s="13">
        <v>550</v>
      </c>
      <c r="I44" s="13">
        <v>550</v>
      </c>
      <c r="J44" s="13">
        <v>800</v>
      </c>
      <c r="K44" s="13">
        <v>500</v>
      </c>
      <c r="L44" s="384">
        <v>500</v>
      </c>
    </row>
    <row r="45" spans="1:12" ht="15">
      <c r="A45" s="389">
        <v>633011</v>
      </c>
      <c r="B45" s="140"/>
      <c r="C45" s="141" t="s">
        <v>91</v>
      </c>
      <c r="D45" s="140" t="s">
        <v>130</v>
      </c>
      <c r="E45" s="85">
        <v>55</v>
      </c>
      <c r="F45" s="85"/>
      <c r="G45" s="85">
        <v>70</v>
      </c>
      <c r="H45" s="85">
        <v>70</v>
      </c>
      <c r="I45" s="85">
        <v>70</v>
      </c>
      <c r="J45" s="85">
        <v>70</v>
      </c>
      <c r="K45" s="85">
        <v>70</v>
      </c>
      <c r="L45" s="390">
        <v>70</v>
      </c>
    </row>
    <row r="46" spans="1:12" ht="15">
      <c r="A46" s="387">
        <v>633016</v>
      </c>
      <c r="B46" s="74"/>
      <c r="C46" s="126" t="s">
        <v>131</v>
      </c>
      <c r="D46" s="74" t="s">
        <v>132</v>
      </c>
      <c r="E46" s="17">
        <v>208</v>
      </c>
      <c r="F46" s="17">
        <v>313</v>
      </c>
      <c r="G46" s="17">
        <v>498</v>
      </c>
      <c r="H46" s="17">
        <v>498</v>
      </c>
      <c r="I46" s="17">
        <v>350</v>
      </c>
      <c r="J46" s="17">
        <v>1000</v>
      </c>
      <c r="K46" s="17">
        <v>498</v>
      </c>
      <c r="L46" s="388">
        <v>498</v>
      </c>
    </row>
    <row r="47" spans="1:12" ht="15">
      <c r="A47" s="378">
        <v>634</v>
      </c>
      <c r="B47" s="123"/>
      <c r="C47" s="129"/>
      <c r="D47" s="123" t="s">
        <v>133</v>
      </c>
      <c r="E47" s="11">
        <f>SUM(E48:E56)</f>
        <v>6977</v>
      </c>
      <c r="F47" s="11">
        <f aca="true" t="shared" si="3" ref="F47:L47">SUM(F48:F56)</f>
        <v>5469</v>
      </c>
      <c r="G47" s="11">
        <f t="shared" si="3"/>
        <v>5602</v>
      </c>
      <c r="H47" s="11">
        <f t="shared" si="3"/>
        <v>7082</v>
      </c>
      <c r="I47" s="11">
        <f t="shared" si="3"/>
        <v>5610</v>
      </c>
      <c r="J47" s="11">
        <f t="shared" si="3"/>
        <v>6732</v>
      </c>
      <c r="K47" s="11">
        <f t="shared" si="3"/>
        <v>6232</v>
      </c>
      <c r="L47" s="379">
        <f t="shared" si="3"/>
        <v>6518.72</v>
      </c>
    </row>
    <row r="48" spans="1:12" ht="15">
      <c r="A48" s="383">
        <v>634001</v>
      </c>
      <c r="B48" s="80">
        <v>1</v>
      </c>
      <c r="C48" s="139" t="s">
        <v>134</v>
      </c>
      <c r="D48" s="80" t="s">
        <v>135</v>
      </c>
      <c r="E48" s="13">
        <v>1423</v>
      </c>
      <c r="F48" s="13">
        <v>1439</v>
      </c>
      <c r="G48" s="13">
        <v>1200</v>
      </c>
      <c r="H48" s="13">
        <v>2000</v>
      </c>
      <c r="I48" s="13">
        <v>1500</v>
      </c>
      <c r="J48" s="13">
        <v>2000</v>
      </c>
      <c r="K48" s="13">
        <v>1500</v>
      </c>
      <c r="L48" s="384">
        <v>1500</v>
      </c>
    </row>
    <row r="49" spans="1:12" ht="15">
      <c r="A49" s="385">
        <v>634001</v>
      </c>
      <c r="B49" s="45">
        <v>2</v>
      </c>
      <c r="C49" s="139" t="s">
        <v>134</v>
      </c>
      <c r="D49" s="45" t="s">
        <v>136</v>
      </c>
      <c r="E49" s="15">
        <v>3028</v>
      </c>
      <c r="F49" s="15">
        <v>2117</v>
      </c>
      <c r="G49" s="15">
        <v>2600</v>
      </c>
      <c r="H49" s="15">
        <v>2600</v>
      </c>
      <c r="I49" s="15">
        <v>2300</v>
      </c>
      <c r="J49" s="15">
        <v>2600</v>
      </c>
      <c r="K49" s="15">
        <v>2600</v>
      </c>
      <c r="L49" s="386">
        <v>2700</v>
      </c>
    </row>
    <row r="50" spans="1:12" ht="15">
      <c r="A50" s="385">
        <v>634001</v>
      </c>
      <c r="B50" s="45">
        <v>3</v>
      </c>
      <c r="C50" s="139" t="s">
        <v>134</v>
      </c>
      <c r="D50" s="45" t="s">
        <v>137</v>
      </c>
      <c r="E50" s="15">
        <v>67</v>
      </c>
      <c r="F50" s="15">
        <v>58</v>
      </c>
      <c r="G50" s="15">
        <v>100</v>
      </c>
      <c r="H50" s="15">
        <v>150</v>
      </c>
      <c r="I50" s="15">
        <v>150</v>
      </c>
      <c r="J50" s="15">
        <v>120</v>
      </c>
      <c r="K50" s="15">
        <v>120</v>
      </c>
      <c r="L50" s="386">
        <v>120</v>
      </c>
    </row>
    <row r="51" spans="1:12" ht="15">
      <c r="A51" s="385">
        <v>634002</v>
      </c>
      <c r="B51" s="45">
        <v>1</v>
      </c>
      <c r="C51" s="139" t="s">
        <v>134</v>
      </c>
      <c r="D51" s="45" t="s">
        <v>138</v>
      </c>
      <c r="E51" s="15">
        <v>71</v>
      </c>
      <c r="F51" s="15"/>
      <c r="G51" s="15">
        <v>150</v>
      </c>
      <c r="H51" s="15">
        <v>500</v>
      </c>
      <c r="I51" s="15">
        <v>500</v>
      </c>
      <c r="J51" s="15">
        <v>200</v>
      </c>
      <c r="K51" s="15">
        <v>200</v>
      </c>
      <c r="L51" s="386">
        <v>200</v>
      </c>
    </row>
    <row r="52" spans="1:12" ht="15">
      <c r="A52" s="385">
        <v>634002</v>
      </c>
      <c r="B52" s="45">
        <v>2</v>
      </c>
      <c r="C52" s="139" t="s">
        <v>134</v>
      </c>
      <c r="D52" s="45" t="s">
        <v>139</v>
      </c>
      <c r="E52" s="15">
        <v>1516</v>
      </c>
      <c r="F52" s="15">
        <v>1272</v>
      </c>
      <c r="G52" s="15">
        <v>1000</v>
      </c>
      <c r="H52" s="15">
        <v>1000</v>
      </c>
      <c r="I52" s="15">
        <v>500</v>
      </c>
      <c r="J52" s="15">
        <v>1000</v>
      </c>
      <c r="K52" s="15">
        <v>1000</v>
      </c>
      <c r="L52" s="386">
        <v>1186.72</v>
      </c>
    </row>
    <row r="53" spans="1:12" ht="15">
      <c r="A53" s="385">
        <v>634003</v>
      </c>
      <c r="B53" s="16">
        <v>1</v>
      </c>
      <c r="C53" s="139" t="s">
        <v>134</v>
      </c>
      <c r="D53" s="16" t="s">
        <v>140</v>
      </c>
      <c r="E53" s="15">
        <v>765</v>
      </c>
      <c r="F53" s="15">
        <v>513</v>
      </c>
      <c r="G53" s="15">
        <v>432</v>
      </c>
      <c r="H53" s="15">
        <v>432</v>
      </c>
      <c r="I53" s="15">
        <v>300</v>
      </c>
      <c r="J53" s="15">
        <v>432</v>
      </c>
      <c r="K53" s="15">
        <v>432</v>
      </c>
      <c r="L53" s="386">
        <v>432</v>
      </c>
    </row>
    <row r="54" spans="1:12" ht="11.25" customHeight="1">
      <c r="A54" s="385">
        <v>634003</v>
      </c>
      <c r="B54" s="16">
        <v>2</v>
      </c>
      <c r="C54" s="139" t="s">
        <v>134</v>
      </c>
      <c r="D54" s="16" t="s">
        <v>141</v>
      </c>
      <c r="E54" s="15"/>
      <c r="F54" s="15"/>
      <c r="G54" s="15"/>
      <c r="H54" s="15">
        <v>280</v>
      </c>
      <c r="I54" s="15">
        <v>280</v>
      </c>
      <c r="J54" s="15">
        <v>280</v>
      </c>
      <c r="K54" s="15">
        <v>280</v>
      </c>
      <c r="L54" s="386">
        <v>280</v>
      </c>
    </row>
    <row r="55" spans="1:12" ht="0.75" customHeight="1">
      <c r="A55" s="442">
        <v>634002</v>
      </c>
      <c r="B55" s="137"/>
      <c r="C55" s="139" t="s">
        <v>134</v>
      </c>
      <c r="D55" s="137" t="s">
        <v>142</v>
      </c>
      <c r="E55" s="34"/>
      <c r="F55" s="34"/>
      <c r="G55" s="34">
        <v>0</v>
      </c>
      <c r="H55" s="34">
        <v>0</v>
      </c>
      <c r="I55" s="34"/>
      <c r="J55" s="34">
        <v>0</v>
      </c>
      <c r="K55" s="34">
        <v>0</v>
      </c>
      <c r="L55" s="459"/>
    </row>
    <row r="56" spans="1:12" ht="15">
      <c r="A56" s="393">
        <v>634005</v>
      </c>
      <c r="B56" s="133"/>
      <c r="C56" s="142" t="s">
        <v>134</v>
      </c>
      <c r="D56" s="133" t="s">
        <v>143</v>
      </c>
      <c r="E56" s="33">
        <v>107</v>
      </c>
      <c r="F56" s="33">
        <v>70</v>
      </c>
      <c r="G56" s="33">
        <v>120</v>
      </c>
      <c r="H56" s="33">
        <v>120</v>
      </c>
      <c r="I56" s="33">
        <v>80</v>
      </c>
      <c r="J56" s="33">
        <v>100</v>
      </c>
      <c r="K56" s="33">
        <v>100</v>
      </c>
      <c r="L56" s="458">
        <v>100</v>
      </c>
    </row>
    <row r="57" spans="1:12" ht="15">
      <c r="A57" s="378">
        <v>635</v>
      </c>
      <c r="B57" s="143"/>
      <c r="C57" s="144"/>
      <c r="D57" s="143" t="s">
        <v>144</v>
      </c>
      <c r="E57" s="11">
        <f>SUM(E58:E66)</f>
        <v>1454</v>
      </c>
      <c r="F57" s="11">
        <f aca="true" t="shared" si="4" ref="F57:L57">SUM(F58:F66)</f>
        <v>3624</v>
      </c>
      <c r="G57" s="11">
        <f t="shared" si="4"/>
        <v>2372</v>
      </c>
      <c r="H57" s="11">
        <f t="shared" si="4"/>
        <v>5594</v>
      </c>
      <c r="I57" s="11">
        <f t="shared" si="4"/>
        <v>4260</v>
      </c>
      <c r="J57" s="11">
        <f t="shared" si="4"/>
        <v>3090</v>
      </c>
      <c r="K57" s="11">
        <f t="shared" si="4"/>
        <v>3040</v>
      </c>
      <c r="L57" s="379">
        <f t="shared" si="4"/>
        <v>3040</v>
      </c>
    </row>
    <row r="58" spans="1:12" ht="15">
      <c r="A58" s="383">
        <v>635002</v>
      </c>
      <c r="B58" s="80"/>
      <c r="C58" s="145" t="s">
        <v>145</v>
      </c>
      <c r="D58" s="146" t="s">
        <v>146</v>
      </c>
      <c r="E58" s="13">
        <v>634</v>
      </c>
      <c r="F58" s="13">
        <v>2769</v>
      </c>
      <c r="G58" s="13">
        <v>748</v>
      </c>
      <c r="H58" s="13">
        <v>3000</v>
      </c>
      <c r="I58" s="13">
        <v>2400</v>
      </c>
      <c r="J58" s="13">
        <v>1500</v>
      </c>
      <c r="K58" s="13">
        <v>1500</v>
      </c>
      <c r="L58" s="384">
        <v>1500</v>
      </c>
    </row>
    <row r="59" spans="1:12" ht="15">
      <c r="A59" s="383">
        <v>635003</v>
      </c>
      <c r="B59" s="80"/>
      <c r="C59" s="147" t="s">
        <v>145</v>
      </c>
      <c r="D59" s="146" t="s">
        <v>147</v>
      </c>
      <c r="E59" s="13"/>
      <c r="F59" s="13"/>
      <c r="G59" s="15">
        <v>50</v>
      </c>
      <c r="H59" s="15">
        <v>50</v>
      </c>
      <c r="I59" s="15">
        <v>20</v>
      </c>
      <c r="J59" s="15">
        <v>50</v>
      </c>
      <c r="K59" s="15"/>
      <c r="L59" s="386"/>
    </row>
    <row r="60" spans="1:12" ht="15">
      <c r="A60" s="385">
        <v>635004</v>
      </c>
      <c r="B60" s="16">
        <v>2</v>
      </c>
      <c r="C60" s="121" t="s">
        <v>104</v>
      </c>
      <c r="D60" s="148" t="s">
        <v>148</v>
      </c>
      <c r="E60" s="13">
        <v>120</v>
      </c>
      <c r="F60" s="13">
        <v>156</v>
      </c>
      <c r="G60" s="15">
        <v>150</v>
      </c>
      <c r="H60" s="15">
        <v>1000</v>
      </c>
      <c r="I60" s="15">
        <v>1000</v>
      </c>
      <c r="J60" s="15">
        <v>900</v>
      </c>
      <c r="K60" s="15">
        <v>900</v>
      </c>
      <c r="L60" s="386">
        <v>900</v>
      </c>
    </row>
    <row r="61" spans="1:12" ht="15">
      <c r="A61" s="385">
        <v>635004</v>
      </c>
      <c r="B61" s="16">
        <v>3</v>
      </c>
      <c r="C61" s="121" t="s">
        <v>104</v>
      </c>
      <c r="D61" s="148" t="s">
        <v>149</v>
      </c>
      <c r="E61" s="15"/>
      <c r="F61" s="15">
        <v>466</v>
      </c>
      <c r="G61" s="15"/>
      <c r="H61" s="15"/>
      <c r="I61" s="15"/>
      <c r="J61" s="15"/>
      <c r="K61" s="15"/>
      <c r="L61" s="386"/>
    </row>
    <row r="62" spans="1:12" ht="15">
      <c r="A62" s="385">
        <v>635004</v>
      </c>
      <c r="B62" s="16">
        <v>8</v>
      </c>
      <c r="C62" s="121" t="s">
        <v>104</v>
      </c>
      <c r="D62" s="148" t="s">
        <v>150</v>
      </c>
      <c r="E62" s="13"/>
      <c r="F62" s="13"/>
      <c r="G62" s="15">
        <v>20</v>
      </c>
      <c r="H62" s="15">
        <v>20</v>
      </c>
      <c r="I62" s="15">
        <v>20</v>
      </c>
      <c r="J62" s="15">
        <v>20</v>
      </c>
      <c r="K62" s="15">
        <v>20</v>
      </c>
      <c r="L62" s="386">
        <v>20</v>
      </c>
    </row>
    <row r="63" spans="1:12" ht="15">
      <c r="A63" s="385">
        <v>635004</v>
      </c>
      <c r="B63" s="16">
        <v>4</v>
      </c>
      <c r="C63" s="121" t="s">
        <v>104</v>
      </c>
      <c r="D63" s="148" t="s">
        <v>151</v>
      </c>
      <c r="E63" s="13"/>
      <c r="F63" s="13">
        <v>132</v>
      </c>
      <c r="G63" s="15"/>
      <c r="H63" s="15">
        <v>120</v>
      </c>
      <c r="I63" s="15">
        <v>120</v>
      </c>
      <c r="J63" s="15">
        <v>120</v>
      </c>
      <c r="K63" s="15">
        <v>120</v>
      </c>
      <c r="L63" s="386">
        <v>120</v>
      </c>
    </row>
    <row r="64" spans="1:12" ht="15">
      <c r="A64" s="385">
        <v>635006</v>
      </c>
      <c r="B64" s="16">
        <v>1</v>
      </c>
      <c r="C64" s="121" t="s">
        <v>104</v>
      </c>
      <c r="D64" s="148" t="s">
        <v>152</v>
      </c>
      <c r="E64" s="13">
        <v>700</v>
      </c>
      <c r="F64" s="13">
        <v>101</v>
      </c>
      <c r="G64" s="35">
        <v>892</v>
      </c>
      <c r="H64" s="35">
        <v>892</v>
      </c>
      <c r="I64" s="35">
        <v>400</v>
      </c>
      <c r="J64" s="35">
        <v>300</v>
      </c>
      <c r="K64" s="35">
        <v>300</v>
      </c>
      <c r="L64" s="460">
        <v>300</v>
      </c>
    </row>
    <row r="65" spans="1:12" ht="0.75" customHeight="1">
      <c r="A65" s="385">
        <v>635006</v>
      </c>
      <c r="B65" s="16">
        <v>10</v>
      </c>
      <c r="C65" s="121" t="s">
        <v>153</v>
      </c>
      <c r="D65" s="148" t="s">
        <v>154</v>
      </c>
      <c r="E65" s="13"/>
      <c r="F65" s="13"/>
      <c r="G65" s="15">
        <v>0</v>
      </c>
      <c r="H65" s="15">
        <v>0</v>
      </c>
      <c r="I65" s="15"/>
      <c r="J65" s="15">
        <v>0</v>
      </c>
      <c r="K65" s="15">
        <v>0</v>
      </c>
      <c r="L65" s="386"/>
    </row>
    <row r="66" spans="1:12" ht="15">
      <c r="A66" s="387">
        <v>635006</v>
      </c>
      <c r="B66" s="18">
        <v>8</v>
      </c>
      <c r="C66" s="126" t="s">
        <v>124</v>
      </c>
      <c r="D66" s="74" t="s">
        <v>155</v>
      </c>
      <c r="E66" s="17"/>
      <c r="F66" s="17"/>
      <c r="G66" s="17">
        <v>512</v>
      </c>
      <c r="H66" s="17">
        <v>512</v>
      </c>
      <c r="I66" s="17">
        <v>300</v>
      </c>
      <c r="J66" s="149">
        <v>200</v>
      </c>
      <c r="K66" s="17">
        <v>200</v>
      </c>
      <c r="L66" s="388">
        <v>200</v>
      </c>
    </row>
    <row r="67" spans="1:13" ht="15" customHeight="1" hidden="1">
      <c r="A67" s="522">
        <v>636</v>
      </c>
      <c r="B67" s="10"/>
      <c r="C67" s="144" t="s">
        <v>104</v>
      </c>
      <c r="D67" s="150" t="s">
        <v>156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379">
        <v>0</v>
      </c>
      <c r="M67" s="364"/>
    </row>
    <row r="68" spans="1:13" ht="15" customHeight="1">
      <c r="A68" s="378">
        <v>636</v>
      </c>
      <c r="B68" s="10"/>
      <c r="C68" s="144"/>
      <c r="D68" s="10" t="s">
        <v>156</v>
      </c>
      <c r="E68" s="11"/>
      <c r="F68" s="11"/>
      <c r="G68" s="11"/>
      <c r="H68" s="11">
        <v>50</v>
      </c>
      <c r="I68" s="11">
        <v>40</v>
      </c>
      <c r="J68" s="11"/>
      <c r="K68" s="11"/>
      <c r="L68" s="379"/>
      <c r="M68" s="415"/>
    </row>
    <row r="69" spans="1:13" ht="15" customHeight="1">
      <c r="A69" s="523">
        <v>636001</v>
      </c>
      <c r="B69" s="124"/>
      <c r="C69" s="144" t="s">
        <v>91</v>
      </c>
      <c r="D69" s="195" t="s">
        <v>299</v>
      </c>
      <c r="E69" s="196"/>
      <c r="F69" s="196"/>
      <c r="G69" s="196"/>
      <c r="H69" s="196">
        <v>50</v>
      </c>
      <c r="I69" s="196">
        <v>40</v>
      </c>
      <c r="J69" s="196"/>
      <c r="K69" s="196"/>
      <c r="L69" s="381"/>
      <c r="M69" s="415"/>
    </row>
    <row r="70" spans="1:12" ht="15">
      <c r="A70" s="378">
        <v>637</v>
      </c>
      <c r="B70" s="10"/>
      <c r="C70" s="144"/>
      <c r="D70" s="10" t="s">
        <v>157</v>
      </c>
      <c r="E70" s="11">
        <f>SUM(E71:E103)</f>
        <v>42016</v>
      </c>
      <c r="F70" s="11">
        <f aca="true" t="shared" si="5" ref="F70:L70">SUM(F71:F103)</f>
        <v>34978</v>
      </c>
      <c r="G70" s="11">
        <f t="shared" si="5"/>
        <v>41410</v>
      </c>
      <c r="H70" s="11">
        <f t="shared" si="5"/>
        <v>41389</v>
      </c>
      <c r="I70" s="11">
        <f t="shared" si="5"/>
        <v>38533</v>
      </c>
      <c r="J70" s="11">
        <f t="shared" si="5"/>
        <v>57920</v>
      </c>
      <c r="K70" s="11">
        <f t="shared" si="5"/>
        <v>41920</v>
      </c>
      <c r="L70" s="379">
        <f t="shared" si="5"/>
        <v>44020</v>
      </c>
    </row>
    <row r="71" spans="1:12" ht="15">
      <c r="A71" s="523">
        <v>637004</v>
      </c>
      <c r="B71" s="32"/>
      <c r="C71" s="135" t="s">
        <v>104</v>
      </c>
      <c r="D71" s="32" t="s">
        <v>158</v>
      </c>
      <c r="E71" s="31">
        <v>75</v>
      </c>
      <c r="F71" s="31">
        <v>146</v>
      </c>
      <c r="G71" s="20">
        <v>40</v>
      </c>
      <c r="H71" s="31">
        <v>40</v>
      </c>
      <c r="I71" s="31">
        <v>20</v>
      </c>
      <c r="J71" s="20">
        <v>40</v>
      </c>
      <c r="K71" s="31">
        <v>40</v>
      </c>
      <c r="L71" s="395">
        <v>40</v>
      </c>
    </row>
    <row r="72" spans="1:12" ht="12.75" customHeight="1">
      <c r="A72" s="524">
        <v>637004</v>
      </c>
      <c r="B72" s="16">
        <v>1</v>
      </c>
      <c r="C72" s="153" t="s">
        <v>91</v>
      </c>
      <c r="D72" s="14" t="s">
        <v>454</v>
      </c>
      <c r="E72" s="15"/>
      <c r="F72" s="15"/>
      <c r="G72" s="15"/>
      <c r="H72" s="13">
        <v>2000</v>
      </c>
      <c r="I72" s="13">
        <v>2000</v>
      </c>
      <c r="J72" s="15"/>
      <c r="K72" s="13"/>
      <c r="L72" s="384"/>
    </row>
    <row r="73" spans="1:12" ht="15">
      <c r="A73" s="385">
        <v>637001</v>
      </c>
      <c r="B73" s="45"/>
      <c r="C73" s="141" t="s">
        <v>91</v>
      </c>
      <c r="D73" s="16" t="s">
        <v>159</v>
      </c>
      <c r="E73" s="15">
        <v>800</v>
      </c>
      <c r="F73" s="15"/>
      <c r="G73" s="15">
        <v>200</v>
      </c>
      <c r="H73" s="15">
        <v>500</v>
      </c>
      <c r="I73" s="15">
        <v>500</v>
      </c>
      <c r="J73" s="15">
        <v>200</v>
      </c>
      <c r="K73" s="15">
        <v>200</v>
      </c>
      <c r="L73" s="386">
        <v>200</v>
      </c>
    </row>
    <row r="74" spans="1:12" ht="15">
      <c r="A74" s="383">
        <v>637004</v>
      </c>
      <c r="B74" s="14">
        <v>2</v>
      </c>
      <c r="C74" s="139" t="s">
        <v>124</v>
      </c>
      <c r="D74" s="14" t="s">
        <v>160</v>
      </c>
      <c r="E74" s="154">
        <v>3124</v>
      </c>
      <c r="F74" s="154">
        <v>3106</v>
      </c>
      <c r="G74" s="13">
        <v>3000</v>
      </c>
      <c r="H74" s="13">
        <v>3000</v>
      </c>
      <c r="I74" s="13">
        <v>3000</v>
      </c>
      <c r="J74" s="13">
        <v>3000</v>
      </c>
      <c r="K74" s="13">
        <v>3000</v>
      </c>
      <c r="L74" s="384">
        <v>3000</v>
      </c>
    </row>
    <row r="75" spans="1:12" ht="15">
      <c r="A75" s="385">
        <v>637004</v>
      </c>
      <c r="B75" s="16">
        <v>5</v>
      </c>
      <c r="C75" s="138" t="s">
        <v>91</v>
      </c>
      <c r="D75" s="148" t="s">
        <v>161</v>
      </c>
      <c r="E75" s="13">
        <v>718</v>
      </c>
      <c r="F75" s="13">
        <v>851</v>
      </c>
      <c r="G75" s="15">
        <v>500</v>
      </c>
      <c r="H75" s="15">
        <v>2000</v>
      </c>
      <c r="I75" s="15">
        <v>2000</v>
      </c>
      <c r="J75" s="15">
        <v>900</v>
      </c>
      <c r="K75" s="15">
        <v>800</v>
      </c>
      <c r="L75" s="386">
        <v>800</v>
      </c>
    </row>
    <row r="76" spans="1:12" ht="15">
      <c r="A76" s="385">
        <v>637004</v>
      </c>
      <c r="B76" s="16">
        <v>6</v>
      </c>
      <c r="C76" s="138" t="s">
        <v>162</v>
      </c>
      <c r="D76" s="45" t="s">
        <v>163</v>
      </c>
      <c r="E76" s="13">
        <v>136</v>
      </c>
      <c r="F76" s="13">
        <v>1</v>
      </c>
      <c r="G76" s="15">
        <v>100</v>
      </c>
      <c r="H76" s="15">
        <v>100</v>
      </c>
      <c r="I76" s="15">
        <v>50</v>
      </c>
      <c r="J76" s="15">
        <v>50</v>
      </c>
      <c r="K76" s="15">
        <v>50</v>
      </c>
      <c r="L76" s="386">
        <v>50</v>
      </c>
    </row>
    <row r="77" spans="1:12" ht="15">
      <c r="A77" s="385">
        <v>637004</v>
      </c>
      <c r="B77" s="16">
        <v>7</v>
      </c>
      <c r="C77" s="155" t="s">
        <v>164</v>
      </c>
      <c r="D77" s="140" t="s">
        <v>165</v>
      </c>
      <c r="E77" s="156"/>
      <c r="F77" s="156">
        <v>1200</v>
      </c>
      <c r="G77" s="72"/>
      <c r="H77" s="72"/>
      <c r="I77" s="72"/>
      <c r="J77" s="72"/>
      <c r="K77" s="72"/>
      <c r="L77" s="457"/>
    </row>
    <row r="78" spans="1:12" ht="15">
      <c r="A78" s="385">
        <v>637005</v>
      </c>
      <c r="B78" s="16">
        <v>1</v>
      </c>
      <c r="C78" s="138" t="s">
        <v>126</v>
      </c>
      <c r="D78" s="45" t="s">
        <v>166</v>
      </c>
      <c r="E78" s="13"/>
      <c r="F78" s="13">
        <v>4257</v>
      </c>
      <c r="G78" s="72"/>
      <c r="H78" s="72"/>
      <c r="I78" s="72"/>
      <c r="J78" s="72"/>
      <c r="K78" s="72"/>
      <c r="L78" s="457"/>
    </row>
    <row r="79" spans="1:12" ht="15" hidden="1">
      <c r="A79" s="385">
        <v>637005</v>
      </c>
      <c r="B79" s="16"/>
      <c r="C79" s="138" t="s">
        <v>91</v>
      </c>
      <c r="D79" s="45" t="s">
        <v>167</v>
      </c>
      <c r="E79" s="13"/>
      <c r="F79" s="13"/>
      <c r="G79" s="15"/>
      <c r="H79" s="15"/>
      <c r="I79" s="15"/>
      <c r="J79" s="15"/>
      <c r="K79" s="15"/>
      <c r="L79" s="386"/>
    </row>
    <row r="80" spans="1:12" ht="15">
      <c r="A80" s="385">
        <v>637005</v>
      </c>
      <c r="B80" s="16">
        <v>2</v>
      </c>
      <c r="C80" s="138" t="s">
        <v>168</v>
      </c>
      <c r="D80" s="45" t="s">
        <v>169</v>
      </c>
      <c r="E80" s="13">
        <v>11683</v>
      </c>
      <c r="F80" s="13">
        <v>1200</v>
      </c>
      <c r="G80" s="15">
        <v>11440</v>
      </c>
      <c r="H80" s="15">
        <v>5786</v>
      </c>
      <c r="I80" s="15">
        <v>3000</v>
      </c>
      <c r="J80" s="15">
        <v>20000</v>
      </c>
      <c r="K80" s="15">
        <v>10000</v>
      </c>
      <c r="L80" s="386">
        <v>12000</v>
      </c>
    </row>
    <row r="81" spans="1:12" ht="15">
      <c r="A81" s="385">
        <v>637005</v>
      </c>
      <c r="B81" s="16">
        <v>4</v>
      </c>
      <c r="C81" s="138" t="s">
        <v>170</v>
      </c>
      <c r="D81" s="45" t="s">
        <v>171</v>
      </c>
      <c r="E81" s="13">
        <v>1020</v>
      </c>
      <c r="F81" s="13">
        <v>1080</v>
      </c>
      <c r="G81" s="15">
        <v>1050</v>
      </c>
      <c r="H81" s="15">
        <v>1050</v>
      </c>
      <c r="I81" s="15">
        <v>1050</v>
      </c>
      <c r="J81" s="15">
        <v>1050</v>
      </c>
      <c r="K81" s="15">
        <v>1050</v>
      </c>
      <c r="L81" s="386">
        <v>1050</v>
      </c>
    </row>
    <row r="82" spans="1:12" ht="15">
      <c r="A82" s="385">
        <v>637006</v>
      </c>
      <c r="B82" s="16"/>
      <c r="C82" s="138" t="s">
        <v>91</v>
      </c>
      <c r="D82" s="45" t="s">
        <v>172</v>
      </c>
      <c r="E82" s="13"/>
      <c r="F82" s="13">
        <v>130</v>
      </c>
      <c r="G82" s="15"/>
      <c r="H82" s="15">
        <v>50</v>
      </c>
      <c r="I82" s="15">
        <v>50</v>
      </c>
      <c r="J82" s="15"/>
      <c r="K82" s="15"/>
      <c r="L82" s="386"/>
    </row>
    <row r="83" spans="1:12" ht="15">
      <c r="A83" s="385">
        <v>637011</v>
      </c>
      <c r="B83" s="16"/>
      <c r="C83" s="138" t="s">
        <v>126</v>
      </c>
      <c r="D83" s="45" t="s">
        <v>173</v>
      </c>
      <c r="E83" s="13">
        <v>90</v>
      </c>
      <c r="F83" s="13"/>
      <c r="G83" s="15"/>
      <c r="H83" s="15">
        <v>780</v>
      </c>
      <c r="I83" s="15">
        <v>780</v>
      </c>
      <c r="J83" s="15">
        <v>4500</v>
      </c>
      <c r="K83" s="15"/>
      <c r="L83" s="386"/>
    </row>
    <row r="84" spans="1:12" ht="15">
      <c r="A84" s="385">
        <v>637012</v>
      </c>
      <c r="B84" s="16">
        <v>3</v>
      </c>
      <c r="C84" s="138" t="s">
        <v>91</v>
      </c>
      <c r="D84" s="45" t="s">
        <v>174</v>
      </c>
      <c r="E84" s="13">
        <v>272</v>
      </c>
      <c r="F84" s="13">
        <v>258</v>
      </c>
      <c r="G84" s="15">
        <v>280</v>
      </c>
      <c r="H84" s="15">
        <v>280</v>
      </c>
      <c r="I84" s="15">
        <v>280</v>
      </c>
      <c r="J84" s="15">
        <v>280</v>
      </c>
      <c r="K84" s="15">
        <v>280</v>
      </c>
      <c r="L84" s="386">
        <v>280</v>
      </c>
    </row>
    <row r="85" spans="1:12" ht="15">
      <c r="A85" s="385">
        <v>637014</v>
      </c>
      <c r="B85" s="16"/>
      <c r="C85" s="138" t="s">
        <v>91</v>
      </c>
      <c r="D85" s="45" t="s">
        <v>175</v>
      </c>
      <c r="E85" s="13">
        <v>13381</v>
      </c>
      <c r="F85" s="13">
        <v>12782</v>
      </c>
      <c r="G85" s="15">
        <v>15000</v>
      </c>
      <c r="H85" s="15">
        <v>15000</v>
      </c>
      <c r="I85" s="15">
        <v>15000</v>
      </c>
      <c r="J85" s="15">
        <v>15600</v>
      </c>
      <c r="K85" s="15">
        <v>15600</v>
      </c>
      <c r="L85" s="386">
        <v>15600</v>
      </c>
    </row>
    <row r="86" spans="1:12" ht="15">
      <c r="A86" s="385">
        <v>637015</v>
      </c>
      <c r="B86" s="16"/>
      <c r="C86" s="138" t="s">
        <v>176</v>
      </c>
      <c r="D86" s="45" t="s">
        <v>177</v>
      </c>
      <c r="E86" s="13">
        <v>1673</v>
      </c>
      <c r="F86" s="13">
        <v>1792</v>
      </c>
      <c r="G86" s="15">
        <v>1200</v>
      </c>
      <c r="H86" s="15">
        <v>1500</v>
      </c>
      <c r="I86" s="15">
        <v>1500</v>
      </c>
      <c r="J86" s="15">
        <v>1500</v>
      </c>
      <c r="K86" s="15">
        <v>1500</v>
      </c>
      <c r="L86" s="386">
        <v>1500</v>
      </c>
    </row>
    <row r="87" spans="1:12" ht="15">
      <c r="A87" s="385">
        <v>637023</v>
      </c>
      <c r="B87" s="45"/>
      <c r="C87" s="138" t="s">
        <v>104</v>
      </c>
      <c r="D87" s="45" t="s">
        <v>178</v>
      </c>
      <c r="E87" s="13">
        <v>250</v>
      </c>
      <c r="F87" s="13">
        <v>200</v>
      </c>
      <c r="G87" s="13">
        <v>200</v>
      </c>
      <c r="H87" s="13">
        <v>200</v>
      </c>
      <c r="I87" s="13">
        <v>200</v>
      </c>
      <c r="J87" s="13">
        <v>100</v>
      </c>
      <c r="K87" s="13">
        <v>100</v>
      </c>
      <c r="L87" s="384">
        <v>100</v>
      </c>
    </row>
    <row r="88" spans="1:12" ht="15">
      <c r="A88" s="385">
        <v>637016</v>
      </c>
      <c r="B88" s="45"/>
      <c r="C88" s="138" t="s">
        <v>91</v>
      </c>
      <c r="D88" s="45" t="s">
        <v>179</v>
      </c>
      <c r="E88" s="13">
        <v>1716</v>
      </c>
      <c r="F88" s="13">
        <v>2041</v>
      </c>
      <c r="G88" s="13">
        <v>2100</v>
      </c>
      <c r="H88" s="13">
        <v>2100</v>
      </c>
      <c r="I88" s="13">
        <v>2100</v>
      </c>
      <c r="J88" s="13">
        <v>2100</v>
      </c>
      <c r="K88" s="13">
        <v>2100</v>
      </c>
      <c r="L88" s="384">
        <v>2200</v>
      </c>
    </row>
    <row r="89" spans="1:12" ht="15">
      <c r="A89" s="385">
        <v>637026</v>
      </c>
      <c r="B89" s="45">
        <v>1</v>
      </c>
      <c r="C89" s="138" t="s">
        <v>180</v>
      </c>
      <c r="D89" s="45" t="s">
        <v>181</v>
      </c>
      <c r="E89" s="13">
        <v>2729</v>
      </c>
      <c r="F89" s="13">
        <v>2528</v>
      </c>
      <c r="G89" s="15">
        <v>3000</v>
      </c>
      <c r="H89" s="15">
        <v>3000</v>
      </c>
      <c r="I89" s="15">
        <v>3000</v>
      </c>
      <c r="J89" s="15">
        <v>3000</v>
      </c>
      <c r="K89" s="15">
        <v>3000</v>
      </c>
      <c r="L89" s="386">
        <v>3000</v>
      </c>
    </row>
    <row r="90" spans="1:12" ht="15">
      <c r="A90" s="385">
        <v>637026</v>
      </c>
      <c r="B90" s="45">
        <v>2</v>
      </c>
      <c r="C90" s="138" t="s">
        <v>180</v>
      </c>
      <c r="D90" s="45" t="s">
        <v>182</v>
      </c>
      <c r="E90" s="13">
        <v>1485</v>
      </c>
      <c r="F90" s="13">
        <v>1266</v>
      </c>
      <c r="G90" s="72">
        <v>700</v>
      </c>
      <c r="H90" s="72">
        <v>700</v>
      </c>
      <c r="I90" s="72">
        <v>700</v>
      </c>
      <c r="J90" s="72">
        <v>700</v>
      </c>
      <c r="K90" s="72">
        <v>700</v>
      </c>
      <c r="L90" s="457">
        <v>700</v>
      </c>
    </row>
    <row r="91" spans="1:12" ht="15" customHeight="1" hidden="1">
      <c r="A91" s="385">
        <v>637031</v>
      </c>
      <c r="B91" s="45"/>
      <c r="C91" s="141" t="s">
        <v>91</v>
      </c>
      <c r="D91" s="45" t="s">
        <v>183</v>
      </c>
      <c r="E91" s="13"/>
      <c r="F91" s="13"/>
      <c r="G91" s="72">
        <v>0</v>
      </c>
      <c r="H91" s="72">
        <v>0</v>
      </c>
      <c r="I91" s="72"/>
      <c r="J91" s="72">
        <v>0</v>
      </c>
      <c r="K91" s="72">
        <v>0</v>
      </c>
      <c r="L91" s="457"/>
    </row>
    <row r="92" spans="1:12" ht="15">
      <c r="A92" s="385">
        <v>637031</v>
      </c>
      <c r="B92" s="45"/>
      <c r="C92" s="141" t="s">
        <v>91</v>
      </c>
      <c r="D92" s="45" t="s">
        <v>183</v>
      </c>
      <c r="E92" s="13"/>
      <c r="F92" s="13">
        <v>107</v>
      </c>
      <c r="G92" s="72"/>
      <c r="H92" s="72">
        <v>3</v>
      </c>
      <c r="I92" s="72">
        <v>3</v>
      </c>
      <c r="J92" s="72"/>
      <c r="K92" s="72"/>
      <c r="L92" s="457"/>
    </row>
    <row r="93" spans="1:12" ht="15">
      <c r="A93" s="385">
        <v>637027</v>
      </c>
      <c r="B93" s="45"/>
      <c r="C93" s="138" t="s">
        <v>91</v>
      </c>
      <c r="D93" s="45" t="s">
        <v>184</v>
      </c>
      <c r="E93" s="13">
        <v>2419</v>
      </c>
      <c r="F93" s="13">
        <v>1554</v>
      </c>
      <c r="G93" s="15">
        <v>2300</v>
      </c>
      <c r="H93" s="15">
        <v>2300</v>
      </c>
      <c r="I93" s="15">
        <v>2300</v>
      </c>
      <c r="J93" s="15">
        <v>3900</v>
      </c>
      <c r="K93" s="15">
        <v>2500</v>
      </c>
      <c r="L93" s="386">
        <v>2500</v>
      </c>
    </row>
    <row r="94" spans="1:12" ht="15" hidden="1">
      <c r="A94" s="383">
        <v>637006</v>
      </c>
      <c r="B94" s="80"/>
      <c r="C94" s="142"/>
      <c r="D94" s="80" t="s">
        <v>185</v>
      </c>
      <c r="E94" s="13"/>
      <c r="F94" s="13"/>
      <c r="G94" s="13"/>
      <c r="H94" s="13"/>
      <c r="I94" s="13"/>
      <c r="J94" s="13"/>
      <c r="K94" s="13"/>
      <c r="L94" s="384"/>
    </row>
    <row r="95" spans="1:12" ht="15" customHeight="1" hidden="1">
      <c r="A95" s="383">
        <v>621000</v>
      </c>
      <c r="B95" s="14"/>
      <c r="C95" s="119" t="s">
        <v>91</v>
      </c>
      <c r="D95" s="14" t="s">
        <v>94</v>
      </c>
      <c r="E95" s="13"/>
      <c r="F95" s="13"/>
      <c r="G95" s="13"/>
      <c r="H95" s="13"/>
      <c r="I95" s="13"/>
      <c r="J95" s="13"/>
      <c r="K95" s="13"/>
      <c r="L95" s="384"/>
    </row>
    <row r="96" spans="1:12" ht="15" customHeight="1" hidden="1">
      <c r="A96" s="385">
        <v>623000</v>
      </c>
      <c r="B96" s="16"/>
      <c r="C96" s="120" t="s">
        <v>91</v>
      </c>
      <c r="D96" s="16" t="s">
        <v>95</v>
      </c>
      <c r="E96" s="15"/>
      <c r="F96" s="15"/>
      <c r="G96" s="15"/>
      <c r="H96" s="15"/>
      <c r="I96" s="15"/>
      <c r="J96" s="15"/>
      <c r="K96" s="15"/>
      <c r="L96" s="386"/>
    </row>
    <row r="97" spans="1:12" ht="15" customHeight="1" hidden="1">
      <c r="A97" s="385">
        <v>625001</v>
      </c>
      <c r="B97" s="16"/>
      <c r="C97" s="121" t="s">
        <v>91</v>
      </c>
      <c r="D97" s="16" t="s">
        <v>96</v>
      </c>
      <c r="E97" s="15"/>
      <c r="F97" s="15"/>
      <c r="G97" s="15"/>
      <c r="H97" s="15"/>
      <c r="I97" s="15"/>
      <c r="J97" s="15"/>
      <c r="K97" s="15"/>
      <c r="L97" s="386"/>
    </row>
    <row r="98" spans="1:12" ht="15" customHeight="1" hidden="1">
      <c r="A98" s="385">
        <v>625002</v>
      </c>
      <c r="B98" s="16"/>
      <c r="C98" s="121" t="s">
        <v>91</v>
      </c>
      <c r="D98" s="16" t="s">
        <v>97</v>
      </c>
      <c r="E98" s="15"/>
      <c r="F98" s="15"/>
      <c r="G98" s="15"/>
      <c r="H98" s="15"/>
      <c r="I98" s="15"/>
      <c r="J98" s="15"/>
      <c r="K98" s="15"/>
      <c r="L98" s="386"/>
    </row>
    <row r="99" spans="1:12" ht="15" customHeight="1" hidden="1">
      <c r="A99" s="383">
        <v>625003</v>
      </c>
      <c r="B99" s="80"/>
      <c r="C99" s="121" t="s">
        <v>91</v>
      </c>
      <c r="D99" s="14" t="s">
        <v>98</v>
      </c>
      <c r="E99" s="13"/>
      <c r="F99" s="13"/>
      <c r="G99" s="15"/>
      <c r="H99" s="15"/>
      <c r="I99" s="15"/>
      <c r="J99" s="15"/>
      <c r="K99" s="15"/>
      <c r="L99" s="386"/>
    </row>
    <row r="100" spans="1:12" ht="15" customHeight="1" hidden="1">
      <c r="A100" s="385">
        <v>625004</v>
      </c>
      <c r="B100" s="45"/>
      <c r="C100" s="121" t="s">
        <v>91</v>
      </c>
      <c r="D100" s="16" t="s">
        <v>99</v>
      </c>
      <c r="E100" s="15"/>
      <c r="F100" s="15"/>
      <c r="G100" s="15"/>
      <c r="H100" s="15"/>
      <c r="I100" s="15"/>
      <c r="J100" s="15"/>
      <c r="K100" s="15"/>
      <c r="L100" s="386"/>
    </row>
    <row r="101" spans="1:12" ht="15" customHeight="1" hidden="1">
      <c r="A101" s="396">
        <v>625005</v>
      </c>
      <c r="B101" s="48"/>
      <c r="C101" s="121" t="s">
        <v>91</v>
      </c>
      <c r="D101" s="24" t="s">
        <v>100</v>
      </c>
      <c r="E101" s="20"/>
      <c r="F101" s="20"/>
      <c r="G101" s="15"/>
      <c r="H101" s="15"/>
      <c r="I101" s="15"/>
      <c r="J101" s="15"/>
      <c r="K101" s="15"/>
      <c r="L101" s="386"/>
    </row>
    <row r="102" spans="1:12" ht="15" customHeight="1" hidden="1">
      <c r="A102" s="385">
        <v>625007</v>
      </c>
      <c r="B102" s="45"/>
      <c r="C102" s="119" t="s">
        <v>91</v>
      </c>
      <c r="D102" s="16" t="s">
        <v>101</v>
      </c>
      <c r="E102" s="15"/>
      <c r="F102" s="15"/>
      <c r="G102" s="15"/>
      <c r="H102" s="15"/>
      <c r="I102" s="15"/>
      <c r="J102" s="15"/>
      <c r="K102" s="15"/>
      <c r="L102" s="386"/>
    </row>
    <row r="103" spans="1:12" ht="15">
      <c r="A103" s="442">
        <v>637003</v>
      </c>
      <c r="B103" s="16"/>
      <c r="C103" s="121" t="s">
        <v>124</v>
      </c>
      <c r="D103" s="16" t="s">
        <v>438</v>
      </c>
      <c r="E103" s="20">
        <v>445</v>
      </c>
      <c r="F103" s="20">
        <v>479</v>
      </c>
      <c r="G103" s="83">
        <v>300</v>
      </c>
      <c r="H103" s="83">
        <v>1000</v>
      </c>
      <c r="I103" s="83">
        <v>1000</v>
      </c>
      <c r="J103" s="83">
        <v>1000</v>
      </c>
      <c r="K103" s="83">
        <v>1000</v>
      </c>
      <c r="L103" s="461">
        <v>1000</v>
      </c>
    </row>
    <row r="104" spans="1:12" ht="15">
      <c r="A104" s="378">
        <v>641</v>
      </c>
      <c r="B104" s="123"/>
      <c r="C104" s="129"/>
      <c r="D104" s="123" t="s">
        <v>186</v>
      </c>
      <c r="E104" s="11">
        <v>3217</v>
      </c>
      <c r="F104" s="11">
        <v>3217</v>
      </c>
      <c r="G104" s="11">
        <v>3500</v>
      </c>
      <c r="H104" s="11">
        <v>3500</v>
      </c>
      <c r="I104" s="11">
        <v>3500</v>
      </c>
      <c r="J104" s="11">
        <v>7700</v>
      </c>
      <c r="K104" s="11">
        <f>K105</f>
        <v>6600</v>
      </c>
      <c r="L104" s="379">
        <f>L105</f>
        <v>6600</v>
      </c>
    </row>
    <row r="105" spans="1:12" ht="15">
      <c r="A105" s="394">
        <v>641012</v>
      </c>
      <c r="B105" s="32"/>
      <c r="C105" s="135" t="s">
        <v>91</v>
      </c>
      <c r="D105" s="157" t="s">
        <v>187</v>
      </c>
      <c r="E105" s="31">
        <v>3217</v>
      </c>
      <c r="F105" s="31">
        <v>2875</v>
      </c>
      <c r="G105" s="158">
        <v>3500</v>
      </c>
      <c r="H105" s="49">
        <v>3500</v>
      </c>
      <c r="I105" s="49">
        <v>3500</v>
      </c>
      <c r="J105" s="49">
        <v>6600</v>
      </c>
      <c r="K105" s="49">
        <v>6600</v>
      </c>
      <c r="L105" s="400">
        <v>6600</v>
      </c>
    </row>
    <row r="106" spans="1:12" ht="15">
      <c r="A106" s="393">
        <v>642013</v>
      </c>
      <c r="B106" s="44"/>
      <c r="C106" s="122" t="s">
        <v>91</v>
      </c>
      <c r="D106" s="159" t="s">
        <v>188</v>
      </c>
      <c r="E106" s="33"/>
      <c r="F106" s="33">
        <v>314</v>
      </c>
      <c r="G106" s="33"/>
      <c r="H106" s="33"/>
      <c r="I106" s="33"/>
      <c r="J106" s="33">
        <v>1100</v>
      </c>
      <c r="K106" s="33"/>
      <c r="L106" s="458"/>
    </row>
    <row r="107" spans="1:12" ht="15.75" thickBot="1">
      <c r="A107" s="525"/>
      <c r="B107" s="37"/>
      <c r="C107" s="160"/>
      <c r="D107" s="161"/>
      <c r="E107" s="163"/>
      <c r="F107" s="163"/>
      <c r="G107" s="162"/>
      <c r="H107" s="134"/>
      <c r="I107" s="134"/>
      <c r="J107" s="134"/>
      <c r="K107" s="134"/>
      <c r="L107" s="462"/>
    </row>
    <row r="108" spans="1:12" ht="15.75" thickBot="1">
      <c r="A108" s="25" t="s">
        <v>189</v>
      </c>
      <c r="B108" s="164"/>
      <c r="C108" s="165"/>
      <c r="D108" s="164" t="s">
        <v>190</v>
      </c>
      <c r="E108" s="111">
        <f>SUM(E109+E110+E118)</f>
        <v>5036</v>
      </c>
      <c r="F108" s="111">
        <f>SUM(F109+F110+F118)</f>
        <v>12351</v>
      </c>
      <c r="G108" s="111">
        <f aca="true" t="shared" si="6" ref="G108:L108">G109+G110+G118</f>
        <v>4718</v>
      </c>
      <c r="H108" s="111">
        <f t="shared" si="6"/>
        <v>6794</v>
      </c>
      <c r="I108" s="111">
        <f t="shared" si="6"/>
        <v>6794</v>
      </c>
      <c r="J108" s="111">
        <f t="shared" si="6"/>
        <v>5583</v>
      </c>
      <c r="K108" s="111">
        <f t="shared" si="6"/>
        <v>5383</v>
      </c>
      <c r="L108" s="28">
        <f t="shared" si="6"/>
        <v>5383</v>
      </c>
    </row>
    <row r="109" spans="1:12" ht="15">
      <c r="A109" s="526">
        <v>611000</v>
      </c>
      <c r="B109" s="167"/>
      <c r="C109" s="168" t="s">
        <v>162</v>
      </c>
      <c r="D109" s="167" t="s">
        <v>92</v>
      </c>
      <c r="E109" s="169">
        <v>3059</v>
      </c>
      <c r="F109" s="169">
        <v>8115</v>
      </c>
      <c r="G109" s="169">
        <v>2940</v>
      </c>
      <c r="H109" s="169">
        <v>4300</v>
      </c>
      <c r="I109" s="169">
        <v>4300</v>
      </c>
      <c r="J109" s="169">
        <v>3500</v>
      </c>
      <c r="K109" s="169">
        <v>3500</v>
      </c>
      <c r="L109" s="463">
        <v>3500</v>
      </c>
    </row>
    <row r="110" spans="1:12" ht="15">
      <c r="A110" s="428">
        <v>62</v>
      </c>
      <c r="B110" s="123"/>
      <c r="C110" s="129"/>
      <c r="D110" s="10" t="s">
        <v>93</v>
      </c>
      <c r="E110" s="11">
        <f>SUM(E111:E117)</f>
        <v>1124</v>
      </c>
      <c r="F110" s="11">
        <f aca="true" t="shared" si="7" ref="F110:L110">SUM(F111:F117)</f>
        <v>2858</v>
      </c>
      <c r="G110" s="11">
        <f t="shared" si="7"/>
        <v>1034</v>
      </c>
      <c r="H110" s="11">
        <f t="shared" si="7"/>
        <v>1500</v>
      </c>
      <c r="I110" s="11">
        <f t="shared" si="7"/>
        <v>1500</v>
      </c>
      <c r="J110" s="11">
        <f t="shared" si="7"/>
        <v>1243</v>
      </c>
      <c r="K110" s="11">
        <f t="shared" si="7"/>
        <v>1243</v>
      </c>
      <c r="L110" s="379">
        <f t="shared" si="7"/>
        <v>1243</v>
      </c>
    </row>
    <row r="111" spans="1:12" ht="15">
      <c r="A111" s="394">
        <v>623000</v>
      </c>
      <c r="B111" s="32"/>
      <c r="C111" s="170" t="s">
        <v>162</v>
      </c>
      <c r="D111" s="32" t="s">
        <v>95</v>
      </c>
      <c r="E111" s="158">
        <v>321</v>
      </c>
      <c r="F111" s="158">
        <v>817</v>
      </c>
      <c r="G111" s="31">
        <v>295</v>
      </c>
      <c r="H111" s="31">
        <v>430</v>
      </c>
      <c r="I111" s="31">
        <v>430</v>
      </c>
      <c r="J111" s="31">
        <v>350</v>
      </c>
      <c r="K111" s="31">
        <v>350</v>
      </c>
      <c r="L111" s="395">
        <v>350</v>
      </c>
    </row>
    <row r="112" spans="1:12" ht="15">
      <c r="A112" s="385">
        <v>625001</v>
      </c>
      <c r="B112" s="16"/>
      <c r="C112" s="120" t="s">
        <v>162</v>
      </c>
      <c r="D112" s="16" t="s">
        <v>96</v>
      </c>
      <c r="E112" s="34">
        <v>45</v>
      </c>
      <c r="F112" s="34">
        <v>117</v>
      </c>
      <c r="G112" s="15">
        <v>43</v>
      </c>
      <c r="H112" s="15">
        <v>61</v>
      </c>
      <c r="I112" s="15">
        <v>61</v>
      </c>
      <c r="J112" s="15">
        <v>50</v>
      </c>
      <c r="K112" s="15">
        <v>50</v>
      </c>
      <c r="L112" s="386">
        <v>50</v>
      </c>
    </row>
    <row r="113" spans="1:12" ht="15">
      <c r="A113" s="385">
        <v>625002</v>
      </c>
      <c r="B113" s="16"/>
      <c r="C113" s="171" t="s">
        <v>162</v>
      </c>
      <c r="D113" s="16" t="s">
        <v>97</v>
      </c>
      <c r="E113" s="34">
        <v>450</v>
      </c>
      <c r="F113" s="34">
        <v>1144</v>
      </c>
      <c r="G113" s="15">
        <v>412</v>
      </c>
      <c r="H113" s="15">
        <v>602</v>
      </c>
      <c r="I113" s="15">
        <v>602</v>
      </c>
      <c r="J113" s="15">
        <v>500</v>
      </c>
      <c r="K113" s="15">
        <v>500</v>
      </c>
      <c r="L113" s="386">
        <v>500</v>
      </c>
    </row>
    <row r="114" spans="1:12" ht="15">
      <c r="A114" s="385">
        <v>625003</v>
      </c>
      <c r="B114" s="16"/>
      <c r="C114" s="171" t="s">
        <v>162</v>
      </c>
      <c r="D114" s="16" t="s">
        <v>98</v>
      </c>
      <c r="E114" s="34">
        <v>26</v>
      </c>
      <c r="F114" s="34">
        <v>65</v>
      </c>
      <c r="G114" s="15">
        <v>24</v>
      </c>
      <c r="H114" s="15">
        <v>35</v>
      </c>
      <c r="I114" s="15">
        <v>35</v>
      </c>
      <c r="J114" s="15">
        <v>28</v>
      </c>
      <c r="K114" s="15">
        <v>28</v>
      </c>
      <c r="L114" s="386">
        <v>28</v>
      </c>
    </row>
    <row r="115" spans="1:12" ht="15">
      <c r="A115" s="385">
        <v>625004</v>
      </c>
      <c r="B115" s="16"/>
      <c r="C115" s="120" t="s">
        <v>162</v>
      </c>
      <c r="D115" s="16" t="s">
        <v>99</v>
      </c>
      <c r="E115" s="15">
        <v>97</v>
      </c>
      <c r="F115" s="15">
        <v>245</v>
      </c>
      <c r="G115" s="15">
        <v>90</v>
      </c>
      <c r="H115" s="15">
        <v>130</v>
      </c>
      <c r="I115" s="15">
        <v>130</v>
      </c>
      <c r="J115" s="15">
        <v>110</v>
      </c>
      <c r="K115" s="15">
        <v>110</v>
      </c>
      <c r="L115" s="386">
        <v>110</v>
      </c>
    </row>
    <row r="116" spans="1:12" ht="15">
      <c r="A116" s="385">
        <v>625005</v>
      </c>
      <c r="B116" s="16"/>
      <c r="C116" s="120" t="s">
        <v>162</v>
      </c>
      <c r="D116" s="16" t="s">
        <v>100</v>
      </c>
      <c r="E116" s="15">
        <v>32</v>
      </c>
      <c r="F116" s="15">
        <v>82</v>
      </c>
      <c r="G116" s="15">
        <v>30</v>
      </c>
      <c r="H116" s="15">
        <v>37</v>
      </c>
      <c r="I116" s="15">
        <v>37</v>
      </c>
      <c r="J116" s="15">
        <v>35</v>
      </c>
      <c r="K116" s="15">
        <v>35</v>
      </c>
      <c r="L116" s="386">
        <v>35</v>
      </c>
    </row>
    <row r="117" spans="1:12" ht="15">
      <c r="A117" s="387">
        <v>625007</v>
      </c>
      <c r="B117" s="18"/>
      <c r="C117" s="122" t="s">
        <v>162</v>
      </c>
      <c r="D117" s="18" t="s">
        <v>101</v>
      </c>
      <c r="E117" s="17">
        <v>153</v>
      </c>
      <c r="F117" s="17">
        <v>388</v>
      </c>
      <c r="G117" s="17">
        <v>140</v>
      </c>
      <c r="H117" s="17">
        <v>205</v>
      </c>
      <c r="I117" s="17">
        <v>205</v>
      </c>
      <c r="J117" s="17">
        <v>170</v>
      </c>
      <c r="K117" s="17">
        <v>170</v>
      </c>
      <c r="L117" s="388">
        <v>170</v>
      </c>
    </row>
    <row r="118" spans="1:12" ht="15">
      <c r="A118" s="428">
        <v>637</v>
      </c>
      <c r="B118" s="10"/>
      <c r="C118" s="144"/>
      <c r="D118" s="10" t="s">
        <v>191</v>
      </c>
      <c r="E118" s="11">
        <f>SUM(E120:E122)</f>
        <v>853</v>
      </c>
      <c r="F118" s="11">
        <f>SUM(F119:F122)</f>
        <v>1378</v>
      </c>
      <c r="G118" s="11">
        <f>SUM(G120:G121)</f>
        <v>744</v>
      </c>
      <c r="H118" s="11">
        <f>SUM(H119:H121)</f>
        <v>994</v>
      </c>
      <c r="I118" s="11">
        <f>SUM(I119:I121)</f>
        <v>994</v>
      </c>
      <c r="J118" s="11">
        <f>SUM(J119:J121)</f>
        <v>840</v>
      </c>
      <c r="K118" s="11">
        <f>SUM(K120:K121)</f>
        <v>640</v>
      </c>
      <c r="L118" s="379">
        <f>SUM(L120:L121)</f>
        <v>640</v>
      </c>
    </row>
    <row r="119" spans="1:12" ht="15">
      <c r="A119" s="527">
        <v>637014</v>
      </c>
      <c r="B119" s="172"/>
      <c r="C119" s="170" t="s">
        <v>162</v>
      </c>
      <c r="D119" s="172" t="s">
        <v>175</v>
      </c>
      <c r="E119" s="158"/>
      <c r="F119" s="158">
        <v>416</v>
      </c>
      <c r="G119" s="158"/>
      <c r="H119" s="158">
        <v>250</v>
      </c>
      <c r="I119" s="158">
        <v>250</v>
      </c>
      <c r="J119" s="158">
        <v>200</v>
      </c>
      <c r="K119" s="158">
        <v>200</v>
      </c>
      <c r="L119" s="464">
        <v>200</v>
      </c>
    </row>
    <row r="120" spans="1:12" ht="15">
      <c r="A120" s="394">
        <v>637012</v>
      </c>
      <c r="B120" s="32">
        <v>1</v>
      </c>
      <c r="C120" s="135" t="s">
        <v>91</v>
      </c>
      <c r="D120" s="32" t="s">
        <v>192</v>
      </c>
      <c r="E120" s="158">
        <v>813</v>
      </c>
      <c r="F120" s="158">
        <v>840</v>
      </c>
      <c r="G120" s="31">
        <v>700</v>
      </c>
      <c r="H120" s="31">
        <v>700</v>
      </c>
      <c r="I120" s="31">
        <v>700</v>
      </c>
      <c r="J120" s="31">
        <v>600</v>
      </c>
      <c r="K120" s="31">
        <v>600</v>
      </c>
      <c r="L120" s="395">
        <v>600</v>
      </c>
    </row>
    <row r="121" spans="1:12" ht="15">
      <c r="A121" s="387">
        <v>637016</v>
      </c>
      <c r="B121" s="18"/>
      <c r="C121" s="145" t="s">
        <v>162</v>
      </c>
      <c r="D121" s="44" t="s">
        <v>179</v>
      </c>
      <c r="E121" s="33">
        <v>40</v>
      </c>
      <c r="F121" s="33">
        <v>122</v>
      </c>
      <c r="G121" s="173">
        <v>44</v>
      </c>
      <c r="H121" s="173">
        <v>44</v>
      </c>
      <c r="I121" s="173">
        <v>44</v>
      </c>
      <c r="J121" s="173">
        <v>40</v>
      </c>
      <c r="K121" s="173">
        <v>40</v>
      </c>
      <c r="L121" s="465">
        <v>40</v>
      </c>
    </row>
    <row r="122" spans="1:12" ht="15.75" thickBot="1">
      <c r="A122" s="528"/>
      <c r="B122" s="161"/>
      <c r="C122" s="174"/>
      <c r="D122" s="161"/>
      <c r="G122" s="20"/>
      <c r="H122" s="20"/>
      <c r="I122" s="20"/>
      <c r="J122" s="20"/>
      <c r="K122" s="20"/>
      <c r="L122" s="397"/>
    </row>
    <row r="123" spans="1:12" ht="15.75" thickBot="1">
      <c r="A123" s="25" t="s">
        <v>193</v>
      </c>
      <c r="B123" s="26"/>
      <c r="C123" s="112"/>
      <c r="D123" s="26" t="s">
        <v>194</v>
      </c>
      <c r="E123" s="111">
        <f>SUM(E124+E125+E133+E140)</f>
        <v>3022.76</v>
      </c>
      <c r="F123" s="111">
        <f>SUM(F124+F125+F133+F140)</f>
        <v>2992.76</v>
      </c>
      <c r="G123" s="111">
        <f aca="true" t="shared" si="8" ref="G123:L123">G124+G125+G133+G140</f>
        <v>2800</v>
      </c>
      <c r="H123" s="111">
        <f t="shared" si="8"/>
        <v>2855</v>
      </c>
      <c r="I123" s="111">
        <f t="shared" si="8"/>
        <v>2842.58</v>
      </c>
      <c r="J123" s="111">
        <f t="shared" si="8"/>
        <v>3900</v>
      </c>
      <c r="K123" s="111">
        <f t="shared" si="8"/>
        <v>3950</v>
      </c>
      <c r="L123" s="28">
        <f t="shared" si="8"/>
        <v>3950</v>
      </c>
    </row>
    <row r="124" spans="1:12" ht="15">
      <c r="A124" s="526">
        <v>611000</v>
      </c>
      <c r="B124" s="166"/>
      <c r="C124" s="175" t="s">
        <v>195</v>
      </c>
      <c r="D124" s="166" t="s">
        <v>92</v>
      </c>
      <c r="E124" s="176">
        <v>1904</v>
      </c>
      <c r="F124" s="176">
        <v>2000</v>
      </c>
      <c r="G124" s="169">
        <v>2000</v>
      </c>
      <c r="H124" s="169">
        <v>2000</v>
      </c>
      <c r="I124" s="169">
        <v>2000</v>
      </c>
      <c r="J124" s="169">
        <v>2750</v>
      </c>
      <c r="K124" s="169">
        <v>2800</v>
      </c>
      <c r="L124" s="463">
        <v>2800</v>
      </c>
    </row>
    <row r="125" spans="1:12" ht="15">
      <c r="A125" s="428">
        <v>62</v>
      </c>
      <c r="B125" s="10"/>
      <c r="C125" s="144"/>
      <c r="D125" s="123" t="s">
        <v>93</v>
      </c>
      <c r="E125" s="11">
        <f>SUM(E126:E132)</f>
        <v>668.76</v>
      </c>
      <c r="F125" s="11">
        <f aca="true" t="shared" si="9" ref="F125:L125">SUM(F126:F132)</f>
        <v>667.76</v>
      </c>
      <c r="G125" s="12">
        <f t="shared" si="9"/>
        <v>633</v>
      </c>
      <c r="H125" s="12">
        <f t="shared" si="9"/>
        <v>633</v>
      </c>
      <c r="I125" s="12">
        <f t="shared" si="9"/>
        <v>633</v>
      </c>
      <c r="J125" s="12">
        <f t="shared" si="9"/>
        <v>970</v>
      </c>
      <c r="K125" s="12">
        <f t="shared" si="9"/>
        <v>970</v>
      </c>
      <c r="L125" s="382">
        <f t="shared" si="9"/>
        <v>970</v>
      </c>
    </row>
    <row r="126" spans="1:12" ht="15">
      <c r="A126" s="394">
        <v>623000</v>
      </c>
      <c r="B126" s="32"/>
      <c r="C126" s="145" t="s">
        <v>195</v>
      </c>
      <c r="D126" s="71" t="s">
        <v>95</v>
      </c>
      <c r="E126" s="158">
        <v>191.16</v>
      </c>
      <c r="F126" s="158">
        <v>191.16</v>
      </c>
      <c r="G126" s="31">
        <v>181</v>
      </c>
      <c r="H126" s="31">
        <v>181</v>
      </c>
      <c r="I126" s="31">
        <v>181</v>
      </c>
      <c r="J126" s="31">
        <v>275</v>
      </c>
      <c r="K126" s="31">
        <v>275</v>
      </c>
      <c r="L126" s="395">
        <v>275</v>
      </c>
    </row>
    <row r="127" spans="1:12" ht="15">
      <c r="A127" s="385">
        <v>625001</v>
      </c>
      <c r="B127" s="16"/>
      <c r="C127" s="121" t="s">
        <v>195</v>
      </c>
      <c r="D127" s="16" t="s">
        <v>96</v>
      </c>
      <c r="E127" s="34">
        <v>26.76</v>
      </c>
      <c r="F127" s="34">
        <v>26.76</v>
      </c>
      <c r="G127" s="15">
        <v>26</v>
      </c>
      <c r="H127" s="15">
        <v>26</v>
      </c>
      <c r="I127" s="15">
        <v>26</v>
      </c>
      <c r="J127" s="15">
        <v>40</v>
      </c>
      <c r="K127" s="15">
        <v>40</v>
      </c>
      <c r="L127" s="386">
        <v>40</v>
      </c>
    </row>
    <row r="128" spans="1:12" ht="15">
      <c r="A128" s="385">
        <v>625002</v>
      </c>
      <c r="B128" s="16"/>
      <c r="C128" s="121" t="s">
        <v>195</v>
      </c>
      <c r="D128" s="16" t="s">
        <v>97</v>
      </c>
      <c r="E128" s="34">
        <v>267.6</v>
      </c>
      <c r="F128" s="34">
        <v>267.6</v>
      </c>
      <c r="G128" s="15">
        <v>253</v>
      </c>
      <c r="H128" s="15">
        <v>253</v>
      </c>
      <c r="I128" s="15">
        <v>253</v>
      </c>
      <c r="J128" s="15">
        <v>385</v>
      </c>
      <c r="K128" s="15">
        <v>385</v>
      </c>
      <c r="L128" s="386">
        <v>385</v>
      </c>
    </row>
    <row r="129" spans="1:12" ht="15">
      <c r="A129" s="385">
        <v>625003</v>
      </c>
      <c r="B129" s="16"/>
      <c r="C129" s="121" t="s">
        <v>195</v>
      </c>
      <c r="D129" s="16" t="s">
        <v>98</v>
      </c>
      <c r="E129" s="34">
        <v>15.24</v>
      </c>
      <c r="F129" s="34">
        <v>15.24</v>
      </c>
      <c r="G129" s="15">
        <v>15</v>
      </c>
      <c r="H129" s="15">
        <v>15</v>
      </c>
      <c r="I129" s="15">
        <v>15</v>
      </c>
      <c r="J129" s="15">
        <v>25</v>
      </c>
      <c r="K129" s="15">
        <v>25</v>
      </c>
      <c r="L129" s="386">
        <v>25</v>
      </c>
    </row>
    <row r="130" spans="1:12" ht="15">
      <c r="A130" s="385">
        <v>625004</v>
      </c>
      <c r="B130" s="21"/>
      <c r="C130" s="121" t="s">
        <v>195</v>
      </c>
      <c r="D130" s="16" t="s">
        <v>99</v>
      </c>
      <c r="E130" s="15">
        <v>57</v>
      </c>
      <c r="F130" s="15">
        <v>57</v>
      </c>
      <c r="G130" s="15">
        <v>54</v>
      </c>
      <c r="H130" s="15">
        <v>54</v>
      </c>
      <c r="I130" s="15">
        <v>54</v>
      </c>
      <c r="J130" s="15">
        <v>85</v>
      </c>
      <c r="K130" s="15">
        <v>85</v>
      </c>
      <c r="L130" s="386">
        <v>85</v>
      </c>
    </row>
    <row r="131" spans="1:12" ht="15">
      <c r="A131" s="383">
        <v>625005</v>
      </c>
      <c r="B131" s="14"/>
      <c r="C131" s="121" t="s">
        <v>195</v>
      </c>
      <c r="D131" s="45" t="s">
        <v>100</v>
      </c>
      <c r="E131" s="20">
        <v>19</v>
      </c>
      <c r="F131" s="20">
        <v>19</v>
      </c>
      <c r="G131" s="15">
        <v>18</v>
      </c>
      <c r="H131" s="15">
        <v>18</v>
      </c>
      <c r="I131" s="15">
        <v>18</v>
      </c>
      <c r="J131" s="15">
        <v>27</v>
      </c>
      <c r="K131" s="15">
        <v>27</v>
      </c>
      <c r="L131" s="386">
        <v>27</v>
      </c>
    </row>
    <row r="132" spans="1:12" ht="15">
      <c r="A132" s="387">
        <v>625007</v>
      </c>
      <c r="B132" s="44"/>
      <c r="C132" s="117" t="s">
        <v>195</v>
      </c>
      <c r="D132" s="133" t="s">
        <v>101</v>
      </c>
      <c r="E132" s="33">
        <v>92</v>
      </c>
      <c r="F132" s="33">
        <v>91</v>
      </c>
      <c r="G132" s="33">
        <v>86</v>
      </c>
      <c r="H132" s="33">
        <v>86</v>
      </c>
      <c r="I132" s="33">
        <v>86</v>
      </c>
      <c r="J132" s="33">
        <v>133</v>
      </c>
      <c r="K132" s="33">
        <v>133</v>
      </c>
      <c r="L132" s="458">
        <v>133</v>
      </c>
    </row>
    <row r="133" spans="1:12" ht="15">
      <c r="A133" s="378">
        <v>63</v>
      </c>
      <c r="B133" s="10"/>
      <c r="C133" s="144"/>
      <c r="D133" s="10" t="s">
        <v>191</v>
      </c>
      <c r="E133" s="11">
        <f>SUM(E134:E139)</f>
        <v>442</v>
      </c>
      <c r="F133" s="11">
        <f aca="true" t="shared" si="10" ref="F133:L133">SUM(F134:F139)</f>
        <v>317</v>
      </c>
      <c r="G133" s="11">
        <f t="shared" si="10"/>
        <v>157</v>
      </c>
      <c r="H133" s="11">
        <f t="shared" si="10"/>
        <v>212</v>
      </c>
      <c r="I133" s="11">
        <f t="shared" si="10"/>
        <v>201.57999999999998</v>
      </c>
      <c r="J133" s="11">
        <f t="shared" si="10"/>
        <v>170</v>
      </c>
      <c r="K133" s="11">
        <f t="shared" si="10"/>
        <v>170</v>
      </c>
      <c r="L133" s="379">
        <f t="shared" si="10"/>
        <v>170</v>
      </c>
    </row>
    <row r="134" spans="1:12" ht="15">
      <c r="A134" s="394">
        <v>631001</v>
      </c>
      <c r="B134" s="32"/>
      <c r="C134" s="119" t="s">
        <v>195</v>
      </c>
      <c r="D134" s="32" t="s">
        <v>421</v>
      </c>
      <c r="E134" s="158">
        <v>3</v>
      </c>
      <c r="F134" s="158">
        <v>37</v>
      </c>
      <c r="G134" s="31">
        <v>17</v>
      </c>
      <c r="H134" s="31">
        <v>17</v>
      </c>
      <c r="I134" s="31">
        <v>17</v>
      </c>
      <c r="J134" s="31">
        <v>10</v>
      </c>
      <c r="K134" s="31">
        <v>10</v>
      </c>
      <c r="L134" s="395">
        <v>10</v>
      </c>
    </row>
    <row r="135" spans="1:12" ht="15">
      <c r="A135" s="385">
        <v>633006</v>
      </c>
      <c r="B135" s="16">
        <v>1</v>
      </c>
      <c r="C135" s="120" t="s">
        <v>195</v>
      </c>
      <c r="D135" s="16" t="s">
        <v>117</v>
      </c>
      <c r="E135" s="15">
        <v>150</v>
      </c>
      <c r="F135" s="15">
        <v>80</v>
      </c>
      <c r="G135" s="13">
        <v>20</v>
      </c>
      <c r="H135" s="13">
        <v>45</v>
      </c>
      <c r="I135" s="13">
        <v>45</v>
      </c>
      <c r="J135" s="13">
        <v>40</v>
      </c>
      <c r="K135" s="13">
        <v>40</v>
      </c>
      <c r="L135" s="384">
        <v>40</v>
      </c>
    </row>
    <row r="136" spans="1:12" ht="15">
      <c r="A136" s="385">
        <v>633006</v>
      </c>
      <c r="B136" s="16">
        <v>4</v>
      </c>
      <c r="C136" s="120" t="s">
        <v>195</v>
      </c>
      <c r="D136" s="16" t="s">
        <v>120</v>
      </c>
      <c r="E136" s="20">
        <v>109</v>
      </c>
      <c r="F136" s="20">
        <v>100</v>
      </c>
      <c r="G136" s="15">
        <v>10</v>
      </c>
      <c r="H136" s="15">
        <v>10</v>
      </c>
      <c r="I136" s="15">
        <v>10</v>
      </c>
      <c r="J136" s="15">
        <v>10</v>
      </c>
      <c r="K136" s="15">
        <v>10</v>
      </c>
      <c r="L136" s="386">
        <v>10</v>
      </c>
    </row>
    <row r="137" spans="1:12" ht="15">
      <c r="A137" s="385">
        <v>633009</v>
      </c>
      <c r="B137" s="16">
        <v>1</v>
      </c>
      <c r="C137" s="121" t="s">
        <v>195</v>
      </c>
      <c r="D137" s="45" t="s">
        <v>196</v>
      </c>
      <c r="E137" s="15">
        <v>80</v>
      </c>
      <c r="F137" s="15"/>
      <c r="G137" s="15">
        <v>10</v>
      </c>
      <c r="H137" s="15">
        <v>10</v>
      </c>
      <c r="I137" s="15"/>
      <c r="J137" s="15">
        <v>10</v>
      </c>
      <c r="K137" s="15">
        <v>10</v>
      </c>
      <c r="L137" s="386">
        <v>10</v>
      </c>
    </row>
    <row r="138" spans="1:12" ht="15">
      <c r="A138" s="385">
        <v>635002</v>
      </c>
      <c r="B138" s="24"/>
      <c r="C138" s="119" t="s">
        <v>195</v>
      </c>
      <c r="D138" s="48" t="s">
        <v>455</v>
      </c>
      <c r="E138" s="13"/>
      <c r="F138" s="13"/>
      <c r="G138" s="20"/>
      <c r="H138" s="20">
        <v>30</v>
      </c>
      <c r="I138" s="20">
        <v>30</v>
      </c>
      <c r="J138" s="20"/>
      <c r="K138" s="20"/>
      <c r="L138" s="397"/>
    </row>
    <row r="139" spans="1:12" ht="15">
      <c r="A139" s="387">
        <v>637013</v>
      </c>
      <c r="B139" s="44"/>
      <c r="C139" s="122" t="s">
        <v>195</v>
      </c>
      <c r="D139" s="44" t="s">
        <v>197</v>
      </c>
      <c r="E139" s="13">
        <v>100</v>
      </c>
      <c r="F139" s="13">
        <v>100</v>
      </c>
      <c r="G139" s="17">
        <v>100</v>
      </c>
      <c r="H139" s="17">
        <v>100</v>
      </c>
      <c r="I139" s="17">
        <v>99.58</v>
      </c>
      <c r="J139" s="17">
        <v>100</v>
      </c>
      <c r="K139" s="17">
        <v>100</v>
      </c>
      <c r="L139" s="388">
        <v>100</v>
      </c>
    </row>
    <row r="140" spans="1:12" ht="15">
      <c r="A140" s="378">
        <v>642</v>
      </c>
      <c r="B140" s="10"/>
      <c r="C140" s="129"/>
      <c r="D140" s="123" t="s">
        <v>198</v>
      </c>
      <c r="E140" s="11">
        <v>8</v>
      </c>
      <c r="F140" s="11">
        <v>8</v>
      </c>
      <c r="G140" s="11">
        <v>10</v>
      </c>
      <c r="H140" s="11">
        <v>10</v>
      </c>
      <c r="I140" s="11">
        <v>8</v>
      </c>
      <c r="J140" s="11">
        <f>J141</f>
        <v>10</v>
      </c>
      <c r="K140" s="11">
        <f>K141</f>
        <v>10</v>
      </c>
      <c r="L140" s="379">
        <f>L141</f>
        <v>10</v>
      </c>
    </row>
    <row r="141" spans="1:12" ht="15">
      <c r="A141" s="444">
        <v>642006</v>
      </c>
      <c r="B141" s="172"/>
      <c r="C141" s="177" t="s">
        <v>199</v>
      </c>
      <c r="D141" s="125" t="s">
        <v>200</v>
      </c>
      <c r="E141" s="128">
        <v>8</v>
      </c>
      <c r="F141" s="128">
        <v>8</v>
      </c>
      <c r="G141" s="128">
        <v>10</v>
      </c>
      <c r="H141" s="49">
        <v>10</v>
      </c>
      <c r="I141" s="49">
        <v>8</v>
      </c>
      <c r="J141" s="128">
        <v>10</v>
      </c>
      <c r="K141" s="128">
        <v>10</v>
      </c>
      <c r="L141" s="381">
        <v>10</v>
      </c>
    </row>
    <row r="142" spans="1:12" ht="15.75" thickBot="1">
      <c r="A142" s="435"/>
      <c r="B142" s="161"/>
      <c r="C142" s="178"/>
      <c r="D142" s="179"/>
      <c r="E142" s="163"/>
      <c r="F142" s="163"/>
      <c r="G142" s="180"/>
      <c r="H142" s="162"/>
      <c r="I142" s="162"/>
      <c r="J142" s="49"/>
      <c r="K142" s="49"/>
      <c r="L142" s="400"/>
    </row>
    <row r="143" spans="1:12" ht="15.75" thickBot="1">
      <c r="A143" s="113" t="s">
        <v>201</v>
      </c>
      <c r="B143" s="26"/>
      <c r="C143" s="165"/>
      <c r="D143" s="164" t="s">
        <v>202</v>
      </c>
      <c r="E143" s="111">
        <v>1522</v>
      </c>
      <c r="F143" s="111">
        <v>7804</v>
      </c>
      <c r="G143" s="111">
        <f>G144</f>
        <v>2500</v>
      </c>
      <c r="H143" s="111">
        <f>H144</f>
        <v>2500</v>
      </c>
      <c r="I143" s="111">
        <v>800</v>
      </c>
      <c r="J143" s="111">
        <v>1200</v>
      </c>
      <c r="K143" s="111">
        <f>K144</f>
        <v>2500</v>
      </c>
      <c r="L143" s="28">
        <f>L144</f>
        <v>5000</v>
      </c>
    </row>
    <row r="144" spans="1:12" ht="15">
      <c r="A144" s="441">
        <v>637</v>
      </c>
      <c r="B144" s="116"/>
      <c r="C144" s="181" t="s">
        <v>203</v>
      </c>
      <c r="D144" s="182" t="s">
        <v>204</v>
      </c>
      <c r="E144" s="115">
        <v>1522</v>
      </c>
      <c r="F144" s="115">
        <v>7804</v>
      </c>
      <c r="G144" s="115">
        <v>2500</v>
      </c>
      <c r="H144" s="115">
        <v>2500</v>
      </c>
      <c r="I144" s="115">
        <v>800</v>
      </c>
      <c r="J144" s="115">
        <v>1200</v>
      </c>
      <c r="K144" s="115">
        <v>2500</v>
      </c>
      <c r="L144" s="466">
        <v>5000</v>
      </c>
    </row>
    <row r="145" spans="1:12" ht="15.75" thickBot="1">
      <c r="A145" s="529"/>
      <c r="B145" s="183"/>
      <c r="C145" s="178"/>
      <c r="D145" s="184"/>
      <c r="E145" s="163"/>
      <c r="F145" s="163"/>
      <c r="G145" s="162"/>
      <c r="H145" s="49"/>
      <c r="I145" s="49"/>
      <c r="J145" s="49"/>
      <c r="K145" s="49"/>
      <c r="L145" s="400"/>
    </row>
    <row r="146" spans="1:12" ht="15.75" thickBot="1">
      <c r="A146" s="5" t="s">
        <v>205</v>
      </c>
      <c r="B146" s="6"/>
      <c r="C146" s="160"/>
      <c r="D146" s="185" t="s">
        <v>206</v>
      </c>
      <c r="E146" s="39">
        <f aca="true" t="shared" si="11" ref="E146:L146">E147</f>
        <v>23297</v>
      </c>
      <c r="F146" s="39">
        <f t="shared" si="11"/>
        <v>19876</v>
      </c>
      <c r="G146" s="93">
        <f t="shared" si="11"/>
        <v>24730</v>
      </c>
      <c r="H146" s="93">
        <f t="shared" si="11"/>
        <v>25930</v>
      </c>
      <c r="I146" s="93">
        <f t="shared" si="11"/>
        <v>17160</v>
      </c>
      <c r="J146" s="93">
        <f t="shared" si="11"/>
        <v>15300</v>
      </c>
      <c r="K146" s="93">
        <f t="shared" si="11"/>
        <v>15300</v>
      </c>
      <c r="L146" s="93">
        <f t="shared" si="11"/>
        <v>15300</v>
      </c>
    </row>
    <row r="147" spans="1:12" ht="15">
      <c r="A147" s="526">
        <v>65</v>
      </c>
      <c r="B147" s="166"/>
      <c r="C147" s="168"/>
      <c r="D147" s="167" t="s">
        <v>207</v>
      </c>
      <c r="E147" s="186">
        <f>E148+E149+E150+E151</f>
        <v>23297</v>
      </c>
      <c r="F147" s="186">
        <f>F148+F149+F150+F151</f>
        <v>19876</v>
      </c>
      <c r="G147" s="186">
        <f aca="true" t="shared" si="12" ref="G147:L147">SUM(G148:G151)</f>
        <v>24730</v>
      </c>
      <c r="H147" s="186">
        <f t="shared" si="12"/>
        <v>25930</v>
      </c>
      <c r="I147" s="186">
        <f t="shared" si="12"/>
        <v>17160</v>
      </c>
      <c r="J147" s="186">
        <f t="shared" si="12"/>
        <v>15300</v>
      </c>
      <c r="K147" s="186">
        <f t="shared" si="12"/>
        <v>15300</v>
      </c>
      <c r="L147" s="467">
        <f t="shared" si="12"/>
        <v>15300</v>
      </c>
    </row>
    <row r="148" spans="1:12" ht="15">
      <c r="A148" s="394">
        <v>651002</v>
      </c>
      <c r="B148" s="32"/>
      <c r="C148" s="426" t="s">
        <v>91</v>
      </c>
      <c r="D148" s="32" t="s">
        <v>208</v>
      </c>
      <c r="E148" s="187">
        <v>17297</v>
      </c>
      <c r="F148" s="187">
        <v>14343</v>
      </c>
      <c r="G148" s="187">
        <v>20000</v>
      </c>
      <c r="H148" s="187">
        <v>20000</v>
      </c>
      <c r="I148" s="187">
        <v>12000</v>
      </c>
      <c r="J148" s="187">
        <v>11000</v>
      </c>
      <c r="K148" s="187">
        <v>11000</v>
      </c>
      <c r="L148" s="468">
        <v>11000</v>
      </c>
    </row>
    <row r="149" spans="1:12" ht="15">
      <c r="A149" s="383">
        <v>651002</v>
      </c>
      <c r="B149" s="14">
        <v>40</v>
      </c>
      <c r="C149" s="427" t="s">
        <v>91</v>
      </c>
      <c r="D149" s="16" t="s">
        <v>209</v>
      </c>
      <c r="E149" s="85">
        <v>220</v>
      </c>
      <c r="F149" s="85">
        <v>26</v>
      </c>
      <c r="G149" s="85">
        <v>230</v>
      </c>
      <c r="H149" s="85">
        <v>230</v>
      </c>
      <c r="I149" s="85">
        <v>10</v>
      </c>
      <c r="J149" s="85"/>
      <c r="K149" s="85"/>
      <c r="L149" s="390"/>
    </row>
    <row r="150" spans="1:12" ht="15">
      <c r="A150" s="396">
        <v>651003</v>
      </c>
      <c r="B150" s="14">
        <v>50</v>
      </c>
      <c r="C150" s="194" t="s">
        <v>91</v>
      </c>
      <c r="D150" s="16" t="s">
        <v>210</v>
      </c>
      <c r="E150" s="22">
        <v>4358</v>
      </c>
      <c r="F150" s="22">
        <v>4227</v>
      </c>
      <c r="G150" s="85">
        <v>4500</v>
      </c>
      <c r="H150" s="85">
        <v>4500</v>
      </c>
      <c r="I150" s="85">
        <v>4000</v>
      </c>
      <c r="J150" s="85">
        <v>4300</v>
      </c>
      <c r="K150" s="85">
        <v>4300</v>
      </c>
      <c r="L150" s="390">
        <v>4300</v>
      </c>
    </row>
    <row r="151" spans="1:12" ht="15">
      <c r="A151" s="393">
        <v>653001</v>
      </c>
      <c r="B151" s="44"/>
      <c r="C151" s="119" t="s">
        <v>91</v>
      </c>
      <c r="D151" s="44" t="s">
        <v>211</v>
      </c>
      <c r="E151" s="188">
        <v>1422</v>
      </c>
      <c r="F151" s="188">
        <v>1280</v>
      </c>
      <c r="G151" s="149"/>
      <c r="H151" s="149">
        <v>1200</v>
      </c>
      <c r="I151" s="149">
        <v>1150</v>
      </c>
      <c r="J151" s="149"/>
      <c r="K151" s="149"/>
      <c r="L151" s="469"/>
    </row>
    <row r="152" spans="1:12" ht="15.75" thickBot="1">
      <c r="A152" s="396"/>
      <c r="B152" s="24"/>
      <c r="C152" s="170"/>
      <c r="D152" s="24"/>
      <c r="E152" s="205"/>
      <c r="F152" s="163"/>
      <c r="G152" s="20"/>
      <c r="H152" s="20"/>
      <c r="I152" s="20"/>
      <c r="J152" s="20"/>
      <c r="K152" s="20"/>
      <c r="L152" s="397"/>
    </row>
    <row r="153" spans="1:12" ht="15.75" thickBot="1">
      <c r="A153" s="25" t="s">
        <v>212</v>
      </c>
      <c r="B153" s="26"/>
      <c r="C153" s="112"/>
      <c r="D153" s="189" t="s">
        <v>213</v>
      </c>
      <c r="E153" s="40">
        <f>SUM(E154+E162)</f>
        <v>384</v>
      </c>
      <c r="F153" s="40">
        <f>SUM(F154+F162)</f>
        <v>383</v>
      </c>
      <c r="G153" s="28">
        <f aca="true" t="shared" si="13" ref="G153:L153">G154+G162</f>
        <v>440</v>
      </c>
      <c r="H153" s="28">
        <f t="shared" si="13"/>
        <v>440</v>
      </c>
      <c r="I153" s="28">
        <f t="shared" si="13"/>
        <v>440.18</v>
      </c>
      <c r="J153" s="190">
        <f t="shared" si="13"/>
        <v>332</v>
      </c>
      <c r="K153" s="190">
        <f t="shared" si="13"/>
        <v>332</v>
      </c>
      <c r="L153" s="190">
        <f t="shared" si="13"/>
        <v>332</v>
      </c>
    </row>
    <row r="154" spans="1:12" ht="15">
      <c r="A154" s="431">
        <v>62</v>
      </c>
      <c r="B154" s="116"/>
      <c r="C154" s="117"/>
      <c r="D154" s="116" t="s">
        <v>93</v>
      </c>
      <c r="E154" s="115">
        <f>SUM(F155:F161)</f>
        <v>62</v>
      </c>
      <c r="F154" s="115">
        <v>61</v>
      </c>
      <c r="G154" s="115">
        <f aca="true" t="shared" si="14" ref="G154:L154">SUM(G155:G161)</f>
        <v>118</v>
      </c>
      <c r="H154" s="115">
        <f t="shared" si="14"/>
        <v>118</v>
      </c>
      <c r="I154" s="115">
        <f t="shared" si="14"/>
        <v>118</v>
      </c>
      <c r="J154" s="115">
        <f t="shared" si="14"/>
        <v>117</v>
      </c>
      <c r="K154" s="115">
        <f t="shared" si="14"/>
        <v>117</v>
      </c>
      <c r="L154" s="466">
        <f t="shared" si="14"/>
        <v>117</v>
      </c>
    </row>
    <row r="155" spans="1:12" ht="15" customHeight="1">
      <c r="A155" s="394">
        <v>623000</v>
      </c>
      <c r="B155" s="32"/>
      <c r="C155" s="135" t="s">
        <v>214</v>
      </c>
      <c r="D155" s="71" t="s">
        <v>95</v>
      </c>
      <c r="E155" s="158">
        <v>20</v>
      </c>
      <c r="F155" s="158">
        <v>19</v>
      </c>
      <c r="G155" s="31">
        <v>33</v>
      </c>
      <c r="H155" s="31">
        <v>33</v>
      </c>
      <c r="I155" s="31">
        <v>33</v>
      </c>
      <c r="J155" s="31">
        <v>33</v>
      </c>
      <c r="K155" s="31">
        <v>33</v>
      </c>
      <c r="L155" s="395">
        <v>33</v>
      </c>
    </row>
    <row r="156" spans="1:12" ht="0.75" customHeight="1">
      <c r="A156" s="385">
        <v>625001</v>
      </c>
      <c r="B156" s="16"/>
      <c r="C156" s="121" t="s">
        <v>214</v>
      </c>
      <c r="D156" s="16" t="s">
        <v>96</v>
      </c>
      <c r="E156" s="34"/>
      <c r="F156" s="34"/>
      <c r="G156" s="15"/>
      <c r="H156" s="15"/>
      <c r="I156" s="15"/>
      <c r="J156" s="15"/>
      <c r="K156" s="15"/>
      <c r="L156" s="386"/>
    </row>
    <row r="157" spans="1:12" ht="15">
      <c r="A157" s="385">
        <v>625002</v>
      </c>
      <c r="B157" s="16"/>
      <c r="C157" s="121" t="s">
        <v>214</v>
      </c>
      <c r="D157" s="16" t="s">
        <v>97</v>
      </c>
      <c r="E157" s="34">
        <v>26</v>
      </c>
      <c r="F157" s="34">
        <v>26</v>
      </c>
      <c r="G157" s="15">
        <v>52</v>
      </c>
      <c r="H157" s="15">
        <v>52</v>
      </c>
      <c r="I157" s="15">
        <v>52</v>
      </c>
      <c r="J157" s="15">
        <v>51</v>
      </c>
      <c r="K157" s="15">
        <v>51</v>
      </c>
      <c r="L157" s="386">
        <v>51</v>
      </c>
    </row>
    <row r="158" spans="1:12" ht="15">
      <c r="A158" s="385">
        <v>625003</v>
      </c>
      <c r="B158" s="16"/>
      <c r="C158" s="121" t="s">
        <v>214</v>
      </c>
      <c r="D158" s="16" t="s">
        <v>98</v>
      </c>
      <c r="E158" s="34">
        <v>3</v>
      </c>
      <c r="F158" s="34">
        <v>2</v>
      </c>
      <c r="G158" s="15">
        <v>3</v>
      </c>
      <c r="H158" s="15">
        <v>3</v>
      </c>
      <c r="I158" s="15">
        <v>3</v>
      </c>
      <c r="J158" s="15">
        <v>3</v>
      </c>
      <c r="K158" s="15">
        <v>3</v>
      </c>
      <c r="L158" s="386">
        <v>3</v>
      </c>
    </row>
    <row r="159" spans="1:12" ht="15">
      <c r="A159" s="385">
        <v>625004</v>
      </c>
      <c r="B159" s="21"/>
      <c r="C159" s="121" t="s">
        <v>214</v>
      </c>
      <c r="D159" s="16" t="s">
        <v>99</v>
      </c>
      <c r="E159" s="15">
        <v>6</v>
      </c>
      <c r="F159" s="15">
        <v>6</v>
      </c>
      <c r="G159" s="15">
        <v>10</v>
      </c>
      <c r="H159" s="15">
        <v>10</v>
      </c>
      <c r="I159" s="15">
        <v>10</v>
      </c>
      <c r="J159" s="15">
        <v>10</v>
      </c>
      <c r="K159" s="15">
        <v>10</v>
      </c>
      <c r="L159" s="386">
        <v>10</v>
      </c>
    </row>
    <row r="160" spans="1:12" ht="0.75" customHeight="1">
      <c r="A160" s="383">
        <v>625005</v>
      </c>
      <c r="B160" s="14"/>
      <c r="C160" s="121" t="s">
        <v>214</v>
      </c>
      <c r="D160" s="45" t="s">
        <v>100</v>
      </c>
      <c r="E160" s="20"/>
      <c r="F160" s="20"/>
      <c r="G160" s="15"/>
      <c r="H160" s="15"/>
      <c r="I160" s="15"/>
      <c r="J160" s="15"/>
      <c r="K160" s="15"/>
      <c r="L160" s="386"/>
    </row>
    <row r="161" spans="1:12" ht="15">
      <c r="A161" s="387">
        <v>625007</v>
      </c>
      <c r="B161" s="44"/>
      <c r="C161" s="117" t="s">
        <v>214</v>
      </c>
      <c r="D161" s="133" t="s">
        <v>101</v>
      </c>
      <c r="E161" s="33">
        <v>9</v>
      </c>
      <c r="F161" s="33">
        <v>9</v>
      </c>
      <c r="G161" s="33">
        <v>20</v>
      </c>
      <c r="H161" s="33">
        <v>20</v>
      </c>
      <c r="I161" s="33">
        <v>20</v>
      </c>
      <c r="J161" s="33">
        <v>20</v>
      </c>
      <c r="K161" s="33">
        <v>20</v>
      </c>
      <c r="L161" s="458">
        <v>20</v>
      </c>
    </row>
    <row r="162" spans="1:12" ht="15">
      <c r="A162" s="378">
        <v>63</v>
      </c>
      <c r="B162" s="10"/>
      <c r="C162" s="144"/>
      <c r="D162" s="10" t="s">
        <v>191</v>
      </c>
      <c r="E162" s="30">
        <v>322</v>
      </c>
      <c r="F162" s="30">
        <v>322</v>
      </c>
      <c r="G162" s="11">
        <f>G163</f>
        <v>322</v>
      </c>
      <c r="H162" s="11">
        <f>H163</f>
        <v>322</v>
      </c>
      <c r="I162" s="11">
        <v>322.18</v>
      </c>
      <c r="J162" s="11">
        <v>215</v>
      </c>
      <c r="K162" s="11">
        <f>K163</f>
        <v>215</v>
      </c>
      <c r="L162" s="379">
        <f>L163</f>
        <v>215</v>
      </c>
    </row>
    <row r="163" spans="1:12" ht="15">
      <c r="A163" s="387">
        <v>637027</v>
      </c>
      <c r="B163" s="18"/>
      <c r="C163" s="117" t="s">
        <v>214</v>
      </c>
      <c r="D163" s="18" t="s">
        <v>215</v>
      </c>
      <c r="E163" s="128">
        <v>322</v>
      </c>
      <c r="F163" s="128">
        <v>322</v>
      </c>
      <c r="G163" s="17">
        <v>322</v>
      </c>
      <c r="H163" s="17">
        <v>322</v>
      </c>
      <c r="I163" s="17">
        <v>322.18</v>
      </c>
      <c r="J163" s="17">
        <v>215</v>
      </c>
      <c r="K163" s="17">
        <v>215</v>
      </c>
      <c r="L163" s="388">
        <v>215</v>
      </c>
    </row>
    <row r="164" spans="1:12" ht="15.75" thickBot="1">
      <c r="A164" s="525"/>
      <c r="B164" s="37"/>
      <c r="C164" s="191"/>
      <c r="D164" s="37"/>
      <c r="G164" s="30"/>
      <c r="H164" s="30"/>
      <c r="I164" s="30"/>
      <c r="J164" s="30"/>
      <c r="K164" s="30"/>
      <c r="L164" s="392"/>
    </row>
    <row r="165" spans="1:12" ht="15.75" thickBot="1">
      <c r="A165" s="25" t="s">
        <v>216</v>
      </c>
      <c r="B165" s="26"/>
      <c r="C165" s="112"/>
      <c r="D165" s="26" t="s">
        <v>427</v>
      </c>
      <c r="E165" s="114">
        <f>E166+E168+E174+E182+E180</f>
        <v>4187</v>
      </c>
      <c r="F165" s="114">
        <f>F166+F168+F174+F182+F180</f>
        <v>2392</v>
      </c>
      <c r="G165" s="114">
        <f>G166+G168+G174+G178+G182+G187+G180</f>
        <v>2136</v>
      </c>
      <c r="H165" s="114">
        <f>H166+H168+H174+H178+H180+H182+H187</f>
        <v>3986</v>
      </c>
      <c r="I165" s="114">
        <f>I166+I168+I174+I178+I180+I182+I187</f>
        <v>3136</v>
      </c>
      <c r="J165" s="114">
        <f>J166+J168+J174+J178+J180+J182+J187</f>
        <v>2786</v>
      </c>
      <c r="K165" s="114">
        <f>K166+K168+K174+K178+K180+K182+K187</f>
        <v>2786</v>
      </c>
      <c r="L165" s="93">
        <f>L166+L168+L174+L178+L180+L182+L187</f>
        <v>2796.94</v>
      </c>
    </row>
    <row r="166" spans="1:12" ht="15">
      <c r="A166" s="526">
        <v>632</v>
      </c>
      <c r="B166" s="166"/>
      <c r="C166" s="175"/>
      <c r="D166" s="166" t="s">
        <v>103</v>
      </c>
      <c r="E166" s="192">
        <v>123</v>
      </c>
      <c r="F166" s="192">
        <v>151</v>
      </c>
      <c r="G166" s="192">
        <v>150</v>
      </c>
      <c r="H166" s="192">
        <v>1000</v>
      </c>
      <c r="I166" s="192">
        <v>800</v>
      </c>
      <c r="J166" s="192">
        <f>J167</f>
        <v>1000</v>
      </c>
      <c r="K166" s="192">
        <f>K167</f>
        <v>1000</v>
      </c>
      <c r="L166" s="470">
        <f>L167</f>
        <v>1000</v>
      </c>
    </row>
    <row r="167" spans="1:12" ht="15">
      <c r="A167" s="430">
        <v>632001</v>
      </c>
      <c r="B167" s="74">
        <v>3</v>
      </c>
      <c r="C167" s="117" t="s">
        <v>217</v>
      </c>
      <c r="D167" s="124" t="s">
        <v>218</v>
      </c>
      <c r="E167" s="158">
        <v>123</v>
      </c>
      <c r="F167" s="158">
        <v>151</v>
      </c>
      <c r="G167" s="158">
        <v>150</v>
      </c>
      <c r="H167" s="158">
        <v>1000</v>
      </c>
      <c r="I167" s="158">
        <v>800</v>
      </c>
      <c r="J167" s="158">
        <v>1000</v>
      </c>
      <c r="K167" s="158">
        <v>1000</v>
      </c>
      <c r="L167" s="464">
        <v>1000</v>
      </c>
    </row>
    <row r="168" spans="1:12" ht="15">
      <c r="A168" s="428">
        <v>633</v>
      </c>
      <c r="B168" s="182"/>
      <c r="C168" s="144"/>
      <c r="D168" s="10" t="s">
        <v>191</v>
      </c>
      <c r="E168" s="12">
        <v>3187</v>
      </c>
      <c r="F168" s="12">
        <v>1432</v>
      </c>
      <c r="G168" s="11"/>
      <c r="H168" s="11">
        <f>SUM(H169:H173)</f>
        <v>1360</v>
      </c>
      <c r="I168" s="11">
        <f>SUM(I169:I173)</f>
        <v>1080</v>
      </c>
      <c r="J168" s="11">
        <f>SUM(J169:J173)</f>
        <v>500</v>
      </c>
      <c r="K168" s="11">
        <f>SUM(K169:K173)</f>
        <v>500</v>
      </c>
      <c r="L168" s="379">
        <f>SUM(L169:L173)</f>
        <v>500</v>
      </c>
    </row>
    <row r="169" spans="1:12" ht="15">
      <c r="A169" s="396">
        <v>633006</v>
      </c>
      <c r="B169" s="32"/>
      <c r="C169" s="170" t="s">
        <v>217</v>
      </c>
      <c r="D169" s="172" t="s">
        <v>446</v>
      </c>
      <c r="E169" s="31"/>
      <c r="F169" s="193">
        <v>268</v>
      </c>
      <c r="G169" s="193"/>
      <c r="H169" s="31">
        <v>680</v>
      </c>
      <c r="I169" s="158">
        <v>400</v>
      </c>
      <c r="J169" s="193"/>
      <c r="K169" s="31"/>
      <c r="L169" s="395"/>
    </row>
    <row r="170" spans="1:12" ht="15">
      <c r="A170" s="385">
        <v>633016</v>
      </c>
      <c r="B170" s="48"/>
      <c r="C170" s="121"/>
      <c r="D170" s="16" t="s">
        <v>219</v>
      </c>
      <c r="E170" s="13">
        <v>812</v>
      </c>
      <c r="F170" s="15"/>
      <c r="G170" s="15"/>
      <c r="H170" s="49">
        <v>570</v>
      </c>
      <c r="I170" s="15">
        <v>570</v>
      </c>
      <c r="J170" s="15">
        <v>500</v>
      </c>
      <c r="K170" s="49">
        <v>500</v>
      </c>
      <c r="L170" s="400">
        <v>500</v>
      </c>
    </row>
    <row r="171" spans="1:12" ht="15">
      <c r="A171" s="429">
        <v>633006</v>
      </c>
      <c r="B171" s="16">
        <v>8</v>
      </c>
      <c r="C171" s="121" t="s">
        <v>217</v>
      </c>
      <c r="D171" s="16" t="s">
        <v>220</v>
      </c>
      <c r="E171" s="15"/>
      <c r="F171" s="15">
        <v>24</v>
      </c>
      <c r="G171" s="34"/>
      <c r="H171" s="34"/>
      <c r="I171" s="15"/>
      <c r="J171" s="15"/>
      <c r="K171" s="15"/>
      <c r="L171" s="459"/>
    </row>
    <row r="172" spans="1:12" ht="15">
      <c r="A172" s="396">
        <v>633006</v>
      </c>
      <c r="B172" s="48"/>
      <c r="C172" s="142" t="s">
        <v>217</v>
      </c>
      <c r="D172" s="24" t="s">
        <v>447</v>
      </c>
      <c r="E172" s="49"/>
      <c r="F172" s="49">
        <v>1140</v>
      </c>
      <c r="G172" s="34"/>
      <c r="H172" s="34"/>
      <c r="I172" s="49"/>
      <c r="J172" s="15"/>
      <c r="K172" s="49"/>
      <c r="L172" s="459"/>
    </row>
    <row r="173" spans="1:12" ht="15">
      <c r="A173" s="430">
        <v>633006</v>
      </c>
      <c r="B173" s="74">
        <v>7</v>
      </c>
      <c r="C173" s="126" t="s">
        <v>217</v>
      </c>
      <c r="D173" s="44" t="s">
        <v>221</v>
      </c>
      <c r="E173" s="33">
        <v>2375</v>
      </c>
      <c r="F173" s="33"/>
      <c r="G173" s="33"/>
      <c r="H173" s="33">
        <v>110</v>
      </c>
      <c r="I173" s="33">
        <v>110</v>
      </c>
      <c r="J173" s="134"/>
      <c r="K173" s="33"/>
      <c r="L173" s="458"/>
    </row>
    <row r="174" spans="1:12" ht="15">
      <c r="A174" s="431">
        <v>634</v>
      </c>
      <c r="B174" s="182"/>
      <c r="C174" s="126"/>
      <c r="D174" s="10" t="s">
        <v>133</v>
      </c>
      <c r="E174" s="11">
        <f>E175+E176+E177</f>
        <v>562</v>
      </c>
      <c r="F174" s="11">
        <f aca="true" t="shared" si="15" ref="F174:L174">F175+F176+F177</f>
        <v>430</v>
      </c>
      <c r="G174" s="12">
        <f t="shared" si="15"/>
        <v>1656</v>
      </c>
      <c r="H174" s="12">
        <f t="shared" si="15"/>
        <v>826</v>
      </c>
      <c r="I174" s="12">
        <f t="shared" si="15"/>
        <v>566</v>
      </c>
      <c r="J174" s="12">
        <f t="shared" si="15"/>
        <v>966</v>
      </c>
      <c r="K174" s="12">
        <f t="shared" si="15"/>
        <v>966</v>
      </c>
      <c r="L174" s="382">
        <f t="shared" si="15"/>
        <v>966</v>
      </c>
    </row>
    <row r="175" spans="1:12" ht="15">
      <c r="A175" s="394">
        <v>634001</v>
      </c>
      <c r="B175" s="32">
        <v>1</v>
      </c>
      <c r="C175" s="135" t="s">
        <v>217</v>
      </c>
      <c r="D175" s="32" t="s">
        <v>222</v>
      </c>
      <c r="E175" s="13">
        <v>50</v>
      </c>
      <c r="F175" s="13">
        <v>248</v>
      </c>
      <c r="G175" s="31">
        <v>100</v>
      </c>
      <c r="H175" s="31">
        <v>350</v>
      </c>
      <c r="I175" s="31">
        <v>350</v>
      </c>
      <c r="J175" s="31">
        <v>350</v>
      </c>
      <c r="K175" s="31">
        <v>350</v>
      </c>
      <c r="L175" s="395">
        <v>350</v>
      </c>
    </row>
    <row r="176" spans="1:12" ht="15">
      <c r="A176" s="385">
        <v>634002</v>
      </c>
      <c r="B176" s="16"/>
      <c r="C176" s="194" t="s">
        <v>217</v>
      </c>
      <c r="D176" s="16" t="s">
        <v>223</v>
      </c>
      <c r="E176" s="20">
        <v>410</v>
      </c>
      <c r="F176" s="20">
        <v>78</v>
      </c>
      <c r="G176" s="35">
        <v>1440</v>
      </c>
      <c r="H176" s="35">
        <v>360</v>
      </c>
      <c r="I176" s="35">
        <v>100</v>
      </c>
      <c r="J176" s="35">
        <v>500</v>
      </c>
      <c r="K176" s="35">
        <v>500</v>
      </c>
      <c r="L176" s="460">
        <v>500</v>
      </c>
    </row>
    <row r="177" spans="1:12" ht="15">
      <c r="A177" s="387">
        <v>634003</v>
      </c>
      <c r="B177" s="18">
        <v>1</v>
      </c>
      <c r="C177" s="126" t="s">
        <v>217</v>
      </c>
      <c r="D177" s="74" t="s">
        <v>140</v>
      </c>
      <c r="E177" s="33">
        <v>102</v>
      </c>
      <c r="F177" s="33">
        <v>104</v>
      </c>
      <c r="G177" s="17">
        <v>116</v>
      </c>
      <c r="H177" s="17">
        <v>116</v>
      </c>
      <c r="I177" s="17">
        <v>116</v>
      </c>
      <c r="J177" s="17">
        <v>116</v>
      </c>
      <c r="K177" s="35">
        <v>116</v>
      </c>
      <c r="L177" s="458">
        <v>116</v>
      </c>
    </row>
    <row r="178" spans="1:12" ht="15">
      <c r="A178" s="428">
        <v>635</v>
      </c>
      <c r="B178" s="10"/>
      <c r="C178" s="144"/>
      <c r="D178" s="10" t="s">
        <v>144</v>
      </c>
      <c r="E178" s="118"/>
      <c r="F178" s="118"/>
      <c r="G178" s="11">
        <v>20</v>
      </c>
      <c r="H178" s="11">
        <v>20</v>
      </c>
      <c r="I178" s="11">
        <v>20</v>
      </c>
      <c r="J178" s="11">
        <f>J179</f>
        <v>20</v>
      </c>
      <c r="K178" s="11">
        <f>K179</f>
        <v>20</v>
      </c>
      <c r="L178" s="379">
        <f>L179</f>
        <v>20</v>
      </c>
    </row>
    <row r="179" spans="1:12" ht="15">
      <c r="A179" s="432">
        <v>635006</v>
      </c>
      <c r="B179" s="124">
        <v>1</v>
      </c>
      <c r="C179" s="144" t="s">
        <v>217</v>
      </c>
      <c r="D179" s="195" t="s">
        <v>224</v>
      </c>
      <c r="E179" s="128"/>
      <c r="F179" s="128"/>
      <c r="G179" s="196">
        <v>20</v>
      </c>
      <c r="H179" s="196">
        <v>20</v>
      </c>
      <c r="I179" s="196">
        <v>20</v>
      </c>
      <c r="J179" s="196">
        <v>20</v>
      </c>
      <c r="K179" s="196">
        <v>20</v>
      </c>
      <c r="L179" s="381">
        <v>20</v>
      </c>
    </row>
    <row r="180" spans="1:13" ht="15">
      <c r="A180" s="428">
        <v>636</v>
      </c>
      <c r="B180" s="10"/>
      <c r="C180" s="144"/>
      <c r="D180" s="150" t="s">
        <v>225</v>
      </c>
      <c r="E180" s="151">
        <v>154</v>
      </c>
      <c r="F180" s="151"/>
      <c r="G180" s="151">
        <v>160</v>
      </c>
      <c r="H180" s="151">
        <v>160</v>
      </c>
      <c r="I180" s="151">
        <v>50</v>
      </c>
      <c r="J180" s="151"/>
      <c r="K180" s="151"/>
      <c r="L180" s="379"/>
      <c r="M180" s="415"/>
    </row>
    <row r="181" spans="1:14" ht="15">
      <c r="A181" s="387">
        <v>636001</v>
      </c>
      <c r="B181" s="74"/>
      <c r="C181" s="126" t="s">
        <v>104</v>
      </c>
      <c r="D181" s="197" t="s">
        <v>226</v>
      </c>
      <c r="E181" s="128">
        <v>154</v>
      </c>
      <c r="F181" s="128"/>
      <c r="G181" s="79">
        <v>160</v>
      </c>
      <c r="H181" s="128">
        <v>160</v>
      </c>
      <c r="I181" s="79">
        <v>50</v>
      </c>
      <c r="J181" s="196"/>
      <c r="K181" s="196"/>
      <c r="L181" s="381"/>
      <c r="N181" s="415"/>
    </row>
    <row r="182" spans="1:12" ht="15">
      <c r="A182" s="431">
        <v>637</v>
      </c>
      <c r="B182" s="182"/>
      <c r="C182" s="126"/>
      <c r="D182" s="182" t="s">
        <v>157</v>
      </c>
      <c r="E182" s="118">
        <f>E183+E184+E185</f>
        <v>161</v>
      </c>
      <c r="F182" s="118">
        <f>F183+F184+F185</f>
        <v>379</v>
      </c>
      <c r="G182" s="118">
        <f>G183+G184+G185</f>
        <v>150</v>
      </c>
      <c r="H182" s="118">
        <v>470</v>
      </c>
      <c r="I182" s="118">
        <f>I183+I184+I185+I186</f>
        <v>470</v>
      </c>
      <c r="J182" s="118">
        <f>J183+J184+J185+J186</f>
        <v>150</v>
      </c>
      <c r="K182" s="118">
        <f>K183+K184+K185+K186</f>
        <v>150</v>
      </c>
      <c r="L182" s="456">
        <f>L183+L184+L185+L186</f>
        <v>160.94</v>
      </c>
    </row>
    <row r="183" spans="1:12" ht="15">
      <c r="A183" s="394">
        <v>637002</v>
      </c>
      <c r="B183" s="32"/>
      <c r="C183" s="135" t="s">
        <v>217</v>
      </c>
      <c r="D183" s="32" t="s">
        <v>227</v>
      </c>
      <c r="E183" s="31">
        <v>161</v>
      </c>
      <c r="F183" s="31">
        <v>330</v>
      </c>
      <c r="G183" s="82">
        <v>150</v>
      </c>
      <c r="H183" s="82">
        <v>350</v>
      </c>
      <c r="I183" s="82">
        <v>350</v>
      </c>
      <c r="J183" s="82">
        <v>150</v>
      </c>
      <c r="K183" s="82">
        <v>150</v>
      </c>
      <c r="L183" s="471">
        <v>160.94</v>
      </c>
    </row>
    <row r="184" spans="1:12" ht="15">
      <c r="A184" s="396">
        <v>637001</v>
      </c>
      <c r="B184" s="24"/>
      <c r="C184" s="198" t="s">
        <v>217</v>
      </c>
      <c r="D184" s="48" t="s">
        <v>353</v>
      </c>
      <c r="E184" s="13"/>
      <c r="F184" s="13">
        <v>49</v>
      </c>
      <c r="G184" s="15"/>
      <c r="H184" s="15">
        <v>120</v>
      </c>
      <c r="I184" s="15">
        <v>120</v>
      </c>
      <c r="J184" s="15"/>
      <c r="K184" s="15"/>
      <c r="L184" s="386"/>
    </row>
    <row r="185" spans="1:12" ht="16.5" customHeight="1" hidden="1">
      <c r="A185" s="433">
        <v>637026</v>
      </c>
      <c r="B185" s="199"/>
      <c r="C185" s="200" t="s">
        <v>217</v>
      </c>
      <c r="D185" s="201" t="s">
        <v>184</v>
      </c>
      <c r="E185" s="202">
        <v>0</v>
      </c>
      <c r="F185" s="202">
        <v>0</v>
      </c>
      <c r="G185" s="149">
        <v>0</v>
      </c>
      <c r="H185" s="149">
        <v>0</v>
      </c>
      <c r="I185" s="149">
        <v>0</v>
      </c>
      <c r="J185" s="149">
        <v>0</v>
      </c>
      <c r="K185" s="149">
        <v>0</v>
      </c>
      <c r="L185" s="469">
        <v>0</v>
      </c>
    </row>
    <row r="186" spans="1:12" ht="0.75" customHeight="1" hidden="1">
      <c r="A186" s="434">
        <v>637016</v>
      </c>
      <c r="B186" s="203"/>
      <c r="C186" s="181" t="s">
        <v>217</v>
      </c>
      <c r="D186" s="204" t="s">
        <v>219</v>
      </c>
      <c r="E186" s="202"/>
      <c r="F186" s="202"/>
      <c r="G186" s="149"/>
      <c r="H186" s="149"/>
      <c r="I186" s="149"/>
      <c r="J186" s="149"/>
      <c r="K186" s="149">
        <v>0</v>
      </c>
      <c r="L186" s="469">
        <v>0</v>
      </c>
    </row>
    <row r="187" spans="1:12" ht="16.5" customHeight="1">
      <c r="A187" s="378">
        <v>642</v>
      </c>
      <c r="B187" s="10"/>
      <c r="C187" s="129" t="s">
        <v>217</v>
      </c>
      <c r="D187" s="123" t="s">
        <v>200</v>
      </c>
      <c r="E187" s="11"/>
      <c r="F187" s="11"/>
      <c r="G187" s="11"/>
      <c r="H187" s="11">
        <v>150</v>
      </c>
      <c r="I187" s="11">
        <v>150</v>
      </c>
      <c r="J187" s="11">
        <v>150</v>
      </c>
      <c r="K187" s="11">
        <v>150</v>
      </c>
      <c r="L187" s="379">
        <v>150</v>
      </c>
    </row>
    <row r="188" spans="1:12" ht="16.5" customHeight="1">
      <c r="A188" s="396">
        <v>642006</v>
      </c>
      <c r="B188" s="124"/>
      <c r="C188" s="142" t="s">
        <v>217</v>
      </c>
      <c r="D188" s="48" t="s">
        <v>456</v>
      </c>
      <c r="E188" s="287"/>
      <c r="F188" s="287"/>
      <c r="G188" s="158"/>
      <c r="H188" s="49">
        <v>150</v>
      </c>
      <c r="I188" s="128">
        <v>150</v>
      </c>
      <c r="J188" s="49">
        <v>150</v>
      </c>
      <c r="K188" s="128">
        <v>150</v>
      </c>
      <c r="L188" s="381">
        <v>150</v>
      </c>
    </row>
    <row r="189" spans="1:12" ht="15.75" thickBot="1">
      <c r="A189" s="435"/>
      <c r="B189" s="37"/>
      <c r="C189" s="174"/>
      <c r="D189" s="161"/>
      <c r="E189" s="205"/>
      <c r="F189" s="205"/>
      <c r="G189" s="162"/>
      <c r="H189" s="162"/>
      <c r="I189" s="38"/>
      <c r="J189" s="162"/>
      <c r="K189" s="38"/>
      <c r="L189" s="472"/>
    </row>
    <row r="190" spans="1:12" ht="15.75" thickBot="1">
      <c r="A190" s="413" t="s">
        <v>428</v>
      </c>
      <c r="B190" s="164"/>
      <c r="C190" s="165"/>
      <c r="D190" s="164" t="s">
        <v>228</v>
      </c>
      <c r="E190" s="284"/>
      <c r="F190" s="111">
        <v>1208</v>
      </c>
      <c r="G190" s="114">
        <f aca="true" t="shared" si="16" ref="G190:L191">G191</f>
        <v>1500</v>
      </c>
      <c r="H190" s="114">
        <f t="shared" si="16"/>
        <v>1500</v>
      </c>
      <c r="I190" s="114">
        <f t="shared" si="16"/>
        <v>1300</v>
      </c>
      <c r="J190" s="114">
        <f t="shared" si="16"/>
        <v>1000</v>
      </c>
      <c r="K190" s="114">
        <f t="shared" si="16"/>
        <v>1000</v>
      </c>
      <c r="L190" s="93">
        <f t="shared" si="16"/>
        <v>1000</v>
      </c>
    </row>
    <row r="191" spans="1:12" ht="15">
      <c r="A191" s="431">
        <v>63</v>
      </c>
      <c r="B191" s="116"/>
      <c r="C191" s="126"/>
      <c r="D191" s="182" t="s">
        <v>191</v>
      </c>
      <c r="E191" s="8"/>
      <c r="F191" s="118">
        <v>1208</v>
      </c>
      <c r="G191" s="118">
        <f t="shared" si="16"/>
        <v>1500</v>
      </c>
      <c r="H191" s="118">
        <f t="shared" si="16"/>
        <v>1500</v>
      </c>
      <c r="I191" s="118">
        <f t="shared" si="16"/>
        <v>1300</v>
      </c>
      <c r="J191" s="118">
        <f t="shared" si="16"/>
        <v>1000</v>
      </c>
      <c r="K191" s="118">
        <f t="shared" si="16"/>
        <v>1000</v>
      </c>
      <c r="L191" s="456">
        <f t="shared" si="16"/>
        <v>1000</v>
      </c>
    </row>
    <row r="192" spans="1:12" ht="15">
      <c r="A192" s="380">
        <v>637004</v>
      </c>
      <c r="B192" s="124">
        <v>4</v>
      </c>
      <c r="C192" s="129" t="s">
        <v>229</v>
      </c>
      <c r="D192" s="125" t="s">
        <v>230</v>
      </c>
      <c r="E192" s="118"/>
      <c r="F192" s="134">
        <v>1208</v>
      </c>
      <c r="G192" s="127">
        <v>1500</v>
      </c>
      <c r="H192" s="127">
        <v>1500</v>
      </c>
      <c r="I192" s="127">
        <v>1300</v>
      </c>
      <c r="J192" s="127">
        <v>1000</v>
      </c>
      <c r="K192" s="127">
        <v>1000</v>
      </c>
      <c r="L192" s="473">
        <v>1000</v>
      </c>
    </row>
    <row r="193" spans="1:12" ht="15.75" thickBot="1">
      <c r="A193" s="436"/>
      <c r="B193" s="37"/>
      <c r="C193" s="160"/>
      <c r="D193" s="47"/>
      <c r="E193" s="163"/>
      <c r="F193" s="163"/>
      <c r="G193" s="162"/>
      <c r="H193" s="38"/>
      <c r="I193" s="38"/>
      <c r="J193" s="38"/>
      <c r="K193" s="38"/>
      <c r="L193" s="472"/>
    </row>
    <row r="194" spans="1:12" ht="15.75" thickBot="1">
      <c r="A194" s="113" t="s">
        <v>231</v>
      </c>
      <c r="B194" s="26"/>
      <c r="C194" s="165"/>
      <c r="D194" s="164" t="s">
        <v>232</v>
      </c>
      <c r="E194" s="114">
        <v>5938</v>
      </c>
      <c r="F194" s="114">
        <v>2457</v>
      </c>
      <c r="G194" s="93">
        <f aca="true" t="shared" si="17" ref="G194:L194">G195</f>
        <v>2100</v>
      </c>
      <c r="H194" s="93">
        <f t="shared" si="17"/>
        <v>2100</v>
      </c>
      <c r="I194" s="93">
        <f t="shared" si="17"/>
        <v>2100</v>
      </c>
      <c r="J194" s="93">
        <v>144804</v>
      </c>
      <c r="K194" s="93">
        <f t="shared" si="17"/>
        <v>1550</v>
      </c>
      <c r="L194" s="93">
        <f t="shared" si="17"/>
        <v>1400</v>
      </c>
    </row>
    <row r="195" spans="1:12" ht="15">
      <c r="A195" s="428">
        <v>633</v>
      </c>
      <c r="B195" s="166"/>
      <c r="C195" s="207"/>
      <c r="D195" s="10" t="s">
        <v>191</v>
      </c>
      <c r="E195" s="12">
        <f>SUM(E196:E203)</f>
        <v>5938</v>
      </c>
      <c r="F195" s="12">
        <f>SUM(F196:F203)</f>
        <v>2457</v>
      </c>
      <c r="G195" s="30">
        <f aca="true" t="shared" si="18" ref="G195:L195">G196+G197+G202+G203</f>
        <v>2100</v>
      </c>
      <c r="H195" s="30">
        <f t="shared" si="18"/>
        <v>2100</v>
      </c>
      <c r="I195" s="30">
        <f t="shared" si="18"/>
        <v>2100</v>
      </c>
      <c r="J195" s="30">
        <f>J196+J197</f>
        <v>50200</v>
      </c>
      <c r="K195" s="30">
        <f t="shared" si="18"/>
        <v>1550</v>
      </c>
      <c r="L195" s="392">
        <f t="shared" si="18"/>
        <v>1400</v>
      </c>
    </row>
    <row r="196" spans="1:12" ht="15">
      <c r="A196" s="394">
        <v>633006</v>
      </c>
      <c r="B196" s="32">
        <v>7</v>
      </c>
      <c r="C196" s="135" t="s">
        <v>164</v>
      </c>
      <c r="D196" s="32" t="s">
        <v>233</v>
      </c>
      <c r="E196" s="31">
        <v>5589</v>
      </c>
      <c r="F196" s="370">
        <v>2095</v>
      </c>
      <c r="G196" s="31">
        <v>1500</v>
      </c>
      <c r="H196" s="158">
        <v>1500</v>
      </c>
      <c r="I196" s="31">
        <v>1500</v>
      </c>
      <c r="J196" s="158">
        <v>50000</v>
      </c>
      <c r="K196" s="158">
        <v>1200</v>
      </c>
      <c r="L196" s="464">
        <v>1000</v>
      </c>
    </row>
    <row r="197" spans="1:12" ht="15">
      <c r="A197" s="383">
        <v>633006</v>
      </c>
      <c r="B197" s="14">
        <v>8</v>
      </c>
      <c r="C197" s="145" t="s">
        <v>164</v>
      </c>
      <c r="D197" s="14" t="s">
        <v>234</v>
      </c>
      <c r="E197" s="13">
        <v>349</v>
      </c>
      <c r="F197" s="13">
        <v>228</v>
      </c>
      <c r="G197" s="15">
        <v>500</v>
      </c>
      <c r="H197" s="15">
        <v>100</v>
      </c>
      <c r="I197" s="13">
        <v>100</v>
      </c>
      <c r="J197" s="15">
        <v>200</v>
      </c>
      <c r="K197" s="15">
        <v>200</v>
      </c>
      <c r="L197" s="386">
        <v>300</v>
      </c>
    </row>
    <row r="198" spans="1:12" ht="15">
      <c r="A198" s="383">
        <v>633015</v>
      </c>
      <c r="B198" s="14"/>
      <c r="C198" s="145" t="s">
        <v>164</v>
      </c>
      <c r="D198" s="14" t="s">
        <v>448</v>
      </c>
      <c r="E198" s="33"/>
      <c r="F198" s="33">
        <v>21</v>
      </c>
      <c r="G198" s="20"/>
      <c r="H198" s="20"/>
      <c r="I198" s="20"/>
      <c r="J198" s="20"/>
      <c r="K198" s="33"/>
      <c r="L198" s="397"/>
    </row>
    <row r="199" spans="1:12" ht="15">
      <c r="A199" s="428">
        <v>635</v>
      </c>
      <c r="B199" s="123"/>
      <c r="C199" s="129"/>
      <c r="D199" s="123" t="s">
        <v>144</v>
      </c>
      <c r="E199" s="128"/>
      <c r="F199" s="128"/>
      <c r="G199" s="158"/>
      <c r="H199" s="158"/>
      <c r="I199" s="158"/>
      <c r="J199" s="11">
        <v>94604</v>
      </c>
      <c r="K199" s="115">
        <v>150</v>
      </c>
      <c r="L199" s="379">
        <v>100</v>
      </c>
    </row>
    <row r="200" spans="1:12" ht="15">
      <c r="A200" s="396">
        <v>635006</v>
      </c>
      <c r="B200" s="48"/>
      <c r="C200" s="142"/>
      <c r="D200" s="32" t="s">
        <v>473</v>
      </c>
      <c r="E200" s="31"/>
      <c r="F200" s="20"/>
      <c r="G200" s="31"/>
      <c r="H200" s="158"/>
      <c r="I200" s="158"/>
      <c r="J200" s="31">
        <v>89004</v>
      </c>
      <c r="K200" s="31"/>
      <c r="L200" s="395"/>
    </row>
    <row r="201" spans="1:12" ht="15">
      <c r="A201" s="385">
        <v>635006</v>
      </c>
      <c r="B201" s="16">
        <v>1</v>
      </c>
      <c r="C201" s="121" t="s">
        <v>164</v>
      </c>
      <c r="D201" s="14" t="s">
        <v>472</v>
      </c>
      <c r="E201" s="20"/>
      <c r="F201" s="15"/>
      <c r="G201" s="13"/>
      <c r="H201" s="15"/>
      <c r="I201" s="15"/>
      <c r="J201" s="13">
        <v>600</v>
      </c>
      <c r="K201" s="13"/>
      <c r="L201" s="384"/>
    </row>
    <row r="202" spans="1:12" ht="14.25" customHeight="1">
      <c r="A202" s="385">
        <v>635006</v>
      </c>
      <c r="B202" s="16">
        <v>7</v>
      </c>
      <c r="C202" s="121" t="s">
        <v>164</v>
      </c>
      <c r="D202" s="16" t="s">
        <v>235</v>
      </c>
      <c r="E202" s="33"/>
      <c r="F202" s="33">
        <v>113</v>
      </c>
      <c r="G202" s="15">
        <v>100</v>
      </c>
      <c r="H202" s="15">
        <v>500</v>
      </c>
      <c r="I202" s="15">
        <v>500</v>
      </c>
      <c r="J202" s="15">
        <v>5000</v>
      </c>
      <c r="K202" s="15">
        <v>150</v>
      </c>
      <c r="L202" s="386">
        <v>100</v>
      </c>
    </row>
    <row r="203" spans="1:15" ht="15" customHeight="1" hidden="1">
      <c r="A203" s="396">
        <v>637027</v>
      </c>
      <c r="B203" s="44"/>
      <c r="C203" s="209" t="s">
        <v>164</v>
      </c>
      <c r="D203" s="44" t="s">
        <v>236</v>
      </c>
      <c r="E203" s="17">
        <v>0</v>
      </c>
      <c r="F203" s="17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397">
        <v>0</v>
      </c>
      <c r="O203" s="364"/>
    </row>
    <row r="204" spans="1:14" ht="15.75" thickBot="1">
      <c r="A204" s="435"/>
      <c r="B204" s="210"/>
      <c r="C204" s="174"/>
      <c r="D204" s="161"/>
      <c r="F204" s="163"/>
      <c r="G204" s="162"/>
      <c r="H204" s="162"/>
      <c r="I204" s="162"/>
      <c r="J204" s="162"/>
      <c r="K204" s="162"/>
      <c r="L204" s="474"/>
      <c r="N204" s="450"/>
    </row>
    <row r="205" spans="1:12" ht="18" customHeight="1" thickBot="1">
      <c r="A205" s="211" t="s">
        <v>237</v>
      </c>
      <c r="B205" s="212"/>
      <c r="C205" s="213"/>
      <c r="D205" s="454" t="s">
        <v>238</v>
      </c>
      <c r="E205" s="296">
        <f>SUM(E206+E208+E215+E218)</f>
        <v>91061</v>
      </c>
      <c r="F205" s="296">
        <f>SUM(F206+F208+F215+F218)</f>
        <v>62068</v>
      </c>
      <c r="G205" s="296">
        <f>G208+G215+G218+G206</f>
        <v>87992</v>
      </c>
      <c r="H205" s="296">
        <f>SUM(H206+H208+H215+H218)</f>
        <v>151334</v>
      </c>
      <c r="I205" s="296">
        <f>I206+I208+I215+I218</f>
        <v>150184</v>
      </c>
      <c r="J205" s="284">
        <f>J206+J208+J215+J218</f>
        <v>158250</v>
      </c>
      <c r="K205" s="111">
        <f>K206+K208+K215+K218</f>
        <v>89650</v>
      </c>
      <c r="L205" s="475">
        <f>L206+L208+L215+L218</f>
        <v>89620</v>
      </c>
    </row>
    <row r="206" spans="1:12" ht="15">
      <c r="A206" s="431">
        <v>632</v>
      </c>
      <c r="B206" s="203"/>
      <c r="C206" s="336"/>
      <c r="D206" s="166" t="s">
        <v>103</v>
      </c>
      <c r="E206" s="453">
        <v>309</v>
      </c>
      <c r="F206" s="453"/>
      <c r="G206" s="453">
        <v>400</v>
      </c>
      <c r="H206" s="455">
        <v>400</v>
      </c>
      <c r="I206" s="455">
        <v>400</v>
      </c>
      <c r="J206" s="520">
        <f>J207</f>
        <v>450</v>
      </c>
      <c r="K206" s="419">
        <f>K207</f>
        <v>450</v>
      </c>
      <c r="L206" s="476">
        <f>L207</f>
        <v>450</v>
      </c>
    </row>
    <row r="207" spans="1:12" ht="15">
      <c r="A207" s="430">
        <v>632001</v>
      </c>
      <c r="B207" s="204">
        <v>1</v>
      </c>
      <c r="C207" s="181" t="s">
        <v>239</v>
      </c>
      <c r="D207" s="74" t="s">
        <v>105</v>
      </c>
      <c r="E207" s="149">
        <v>309</v>
      </c>
      <c r="F207" s="149"/>
      <c r="G207" s="149">
        <v>400</v>
      </c>
      <c r="H207" s="158">
        <v>400</v>
      </c>
      <c r="I207" s="17">
        <v>400</v>
      </c>
      <c r="J207" s="149">
        <v>450</v>
      </c>
      <c r="K207" s="128">
        <v>450</v>
      </c>
      <c r="L207" s="388">
        <v>450</v>
      </c>
    </row>
    <row r="208" spans="1:12" ht="15">
      <c r="A208" s="431">
        <v>633</v>
      </c>
      <c r="B208" s="182"/>
      <c r="C208" s="126"/>
      <c r="D208" s="182" t="s">
        <v>110</v>
      </c>
      <c r="E208" s="115">
        <f>SUM(E209:E214)</f>
        <v>4429</v>
      </c>
      <c r="F208" s="115">
        <f>SUM(F209:F214)</f>
        <v>3310</v>
      </c>
      <c r="G208" s="115">
        <f>G209+G211+G212+G214+G213</f>
        <v>3750</v>
      </c>
      <c r="H208" s="11">
        <f>H209+H211+H212+H214+H213+H210</f>
        <v>4400</v>
      </c>
      <c r="I208" s="115">
        <f>I209+I211+I212+I214+I210</f>
        <v>4300</v>
      </c>
      <c r="J208" s="115">
        <f>J209+J211+J212+J214+J213+J210</f>
        <v>5300</v>
      </c>
      <c r="K208" s="115">
        <f>K209+K211+K212+K214+K213</f>
        <v>4200</v>
      </c>
      <c r="L208" s="466">
        <f>L209+L211+L212+L214+L213</f>
        <v>4170</v>
      </c>
    </row>
    <row r="209" spans="1:14" ht="15">
      <c r="A209" s="383">
        <v>633004</v>
      </c>
      <c r="B209" s="80">
        <v>3</v>
      </c>
      <c r="C209" s="139" t="s">
        <v>239</v>
      </c>
      <c r="D209" s="80" t="s">
        <v>240</v>
      </c>
      <c r="E209" s="154">
        <v>637</v>
      </c>
      <c r="F209" s="154">
        <v>1100</v>
      </c>
      <c r="G209" s="154">
        <v>1500</v>
      </c>
      <c r="H209" s="154">
        <v>1500</v>
      </c>
      <c r="I209" s="154">
        <v>1500</v>
      </c>
      <c r="J209" s="154">
        <v>1700</v>
      </c>
      <c r="K209" s="154">
        <v>1500</v>
      </c>
      <c r="L209" s="477">
        <v>1500</v>
      </c>
      <c r="N209" s="521"/>
    </row>
    <row r="210" spans="1:12" ht="15">
      <c r="A210" s="383">
        <v>633004</v>
      </c>
      <c r="B210" s="80">
        <v>4</v>
      </c>
      <c r="C210" s="139" t="s">
        <v>239</v>
      </c>
      <c r="D210" s="80" t="s">
        <v>457</v>
      </c>
      <c r="E210" s="154"/>
      <c r="F210" s="154"/>
      <c r="G210" s="154"/>
      <c r="H210" s="154">
        <v>500</v>
      </c>
      <c r="I210" s="154">
        <v>400</v>
      </c>
      <c r="J210" s="154">
        <v>500</v>
      </c>
      <c r="K210" s="154"/>
      <c r="L210" s="477"/>
    </row>
    <row r="211" spans="1:14" ht="15">
      <c r="A211" s="383">
        <v>633006</v>
      </c>
      <c r="B211" s="80">
        <v>7</v>
      </c>
      <c r="C211" s="139" t="s">
        <v>239</v>
      </c>
      <c r="D211" s="80" t="s">
        <v>241</v>
      </c>
      <c r="E211" s="154">
        <v>679</v>
      </c>
      <c r="F211" s="154">
        <v>514</v>
      </c>
      <c r="G211" s="154">
        <v>600</v>
      </c>
      <c r="H211" s="154">
        <v>600</v>
      </c>
      <c r="I211" s="154">
        <v>600</v>
      </c>
      <c r="J211" s="154">
        <v>600</v>
      </c>
      <c r="K211" s="154">
        <v>600</v>
      </c>
      <c r="L211" s="477">
        <v>570</v>
      </c>
      <c r="N211" s="416"/>
    </row>
    <row r="212" spans="1:12" ht="15">
      <c r="A212" s="385">
        <v>633004</v>
      </c>
      <c r="B212" s="45">
        <v>5</v>
      </c>
      <c r="C212" s="138" t="s">
        <v>239</v>
      </c>
      <c r="D212" s="45" t="s">
        <v>242</v>
      </c>
      <c r="E212" s="154">
        <v>145</v>
      </c>
      <c r="F212" s="154">
        <v>365</v>
      </c>
      <c r="G212" s="154">
        <v>350</v>
      </c>
      <c r="H212" s="154">
        <v>500</v>
      </c>
      <c r="I212" s="154">
        <v>500</v>
      </c>
      <c r="J212" s="154">
        <v>1200</v>
      </c>
      <c r="K212" s="154">
        <v>800</v>
      </c>
      <c r="L212" s="477">
        <v>800</v>
      </c>
    </row>
    <row r="213" spans="1:12" ht="15">
      <c r="A213" s="396">
        <v>633006</v>
      </c>
      <c r="B213" s="16">
        <v>10</v>
      </c>
      <c r="C213" s="121" t="s">
        <v>239</v>
      </c>
      <c r="D213" s="16" t="s">
        <v>243</v>
      </c>
      <c r="E213" s="154">
        <v>1600</v>
      </c>
      <c r="F213" s="154"/>
      <c r="G213" s="15"/>
      <c r="H213" s="49"/>
      <c r="I213" s="49"/>
      <c r="J213" s="15"/>
      <c r="K213" s="49"/>
      <c r="L213" s="400"/>
    </row>
    <row r="214" spans="1:12" ht="15">
      <c r="A214" s="393">
        <v>633015</v>
      </c>
      <c r="B214" s="74"/>
      <c r="C214" s="126" t="s">
        <v>153</v>
      </c>
      <c r="D214" s="74" t="s">
        <v>244</v>
      </c>
      <c r="E214" s="154">
        <v>1368</v>
      </c>
      <c r="F214" s="154">
        <v>1331</v>
      </c>
      <c r="G214" s="49">
        <v>1300</v>
      </c>
      <c r="H214" s="33">
        <v>1300</v>
      </c>
      <c r="I214" s="33">
        <v>1300</v>
      </c>
      <c r="J214" s="49">
        <v>1300</v>
      </c>
      <c r="K214" s="33">
        <v>1300</v>
      </c>
      <c r="L214" s="458">
        <v>1300</v>
      </c>
    </row>
    <row r="215" spans="1:12" ht="15">
      <c r="A215" s="428">
        <v>635</v>
      </c>
      <c r="B215" s="123"/>
      <c r="C215" s="129"/>
      <c r="D215" s="123" t="s">
        <v>144</v>
      </c>
      <c r="E215" s="11"/>
      <c r="F215" s="11">
        <f>SUM(F216:F217)</f>
        <v>1226</v>
      </c>
      <c r="G215" s="11">
        <f aca="true" t="shared" si="19" ref="G215:L215">G216+G217</f>
        <v>2500</v>
      </c>
      <c r="H215" s="11">
        <f t="shared" si="19"/>
        <v>2350</v>
      </c>
      <c r="I215" s="11">
        <f t="shared" si="19"/>
        <v>1300</v>
      </c>
      <c r="J215" s="11">
        <f t="shared" si="19"/>
        <v>2500</v>
      </c>
      <c r="K215" s="11">
        <f t="shared" si="19"/>
        <v>1000</v>
      </c>
      <c r="L215" s="379">
        <f t="shared" si="19"/>
        <v>1000</v>
      </c>
    </row>
    <row r="216" spans="1:12" ht="15">
      <c r="A216" s="385">
        <v>635006</v>
      </c>
      <c r="B216" s="16">
        <v>6</v>
      </c>
      <c r="C216" s="138" t="s">
        <v>153</v>
      </c>
      <c r="D216" s="45" t="s">
        <v>245</v>
      </c>
      <c r="E216" s="72"/>
      <c r="F216" s="72">
        <v>1226</v>
      </c>
      <c r="G216" s="72">
        <v>1500</v>
      </c>
      <c r="H216" s="72">
        <v>1350</v>
      </c>
      <c r="I216" s="72">
        <v>1000</v>
      </c>
      <c r="J216" s="72">
        <v>1500</v>
      </c>
      <c r="K216" s="72"/>
      <c r="L216" s="457"/>
    </row>
    <row r="217" spans="1:12" ht="15">
      <c r="A217" s="387">
        <v>635006</v>
      </c>
      <c r="B217" s="18">
        <v>10</v>
      </c>
      <c r="C217" s="126" t="s">
        <v>153</v>
      </c>
      <c r="D217" s="74" t="s">
        <v>246</v>
      </c>
      <c r="E217" s="72"/>
      <c r="F217" s="72"/>
      <c r="G217" s="72">
        <v>1000</v>
      </c>
      <c r="H217" s="72">
        <v>1000</v>
      </c>
      <c r="I217" s="72">
        <v>300</v>
      </c>
      <c r="J217" s="72">
        <v>1000</v>
      </c>
      <c r="K217" s="72">
        <v>1000</v>
      </c>
      <c r="L217" s="457">
        <v>1000</v>
      </c>
    </row>
    <row r="218" spans="1:12" ht="15">
      <c r="A218" s="378">
        <v>637</v>
      </c>
      <c r="B218" s="10"/>
      <c r="C218" s="129"/>
      <c r="D218" s="123" t="s">
        <v>157</v>
      </c>
      <c r="E218" s="11">
        <f>SUM(E219:E221)</f>
        <v>86323</v>
      </c>
      <c r="F218" s="11">
        <f>SUM(F219:F221)</f>
        <v>57532</v>
      </c>
      <c r="G218" s="11">
        <f aca="true" t="shared" si="20" ref="G218:L218">G219+G220+G221</f>
        <v>81342</v>
      </c>
      <c r="H218" s="11">
        <f t="shared" si="20"/>
        <v>144184</v>
      </c>
      <c r="I218" s="11">
        <f t="shared" si="20"/>
        <v>144184</v>
      </c>
      <c r="J218" s="11">
        <f t="shared" si="20"/>
        <v>150000</v>
      </c>
      <c r="K218" s="11">
        <f t="shared" si="20"/>
        <v>84000</v>
      </c>
      <c r="L218" s="379">
        <f t="shared" si="20"/>
        <v>84000</v>
      </c>
    </row>
    <row r="219" spans="1:12" ht="15">
      <c r="A219" s="383">
        <v>637004</v>
      </c>
      <c r="B219" s="14">
        <v>1</v>
      </c>
      <c r="C219" s="139" t="s">
        <v>239</v>
      </c>
      <c r="D219" s="80" t="s">
        <v>247</v>
      </c>
      <c r="E219" s="154">
        <v>86323</v>
      </c>
      <c r="F219" s="128">
        <v>57532</v>
      </c>
      <c r="G219" s="154">
        <v>81342</v>
      </c>
      <c r="H219" s="154">
        <v>144184</v>
      </c>
      <c r="I219" s="154">
        <v>144184</v>
      </c>
      <c r="J219" s="154">
        <v>150000</v>
      </c>
      <c r="K219" s="128">
        <v>84000</v>
      </c>
      <c r="L219" s="477">
        <v>84000</v>
      </c>
    </row>
    <row r="220" spans="1:12" ht="0.75" customHeight="1">
      <c r="A220" s="443">
        <v>637027</v>
      </c>
      <c r="B220" s="216"/>
      <c r="C220" s="217" t="s">
        <v>239</v>
      </c>
      <c r="D220" s="218" t="s">
        <v>236</v>
      </c>
      <c r="E220" s="215"/>
      <c r="F220" s="438"/>
      <c r="G220" s="219">
        <v>0</v>
      </c>
      <c r="H220" s="219">
        <v>0</v>
      </c>
      <c r="I220" s="219">
        <v>0</v>
      </c>
      <c r="J220" s="219">
        <v>0</v>
      </c>
      <c r="K220" s="439">
        <v>0</v>
      </c>
      <c r="L220" s="478">
        <v>0</v>
      </c>
    </row>
    <row r="221" spans="1:12" ht="1.5" customHeight="1" hidden="1">
      <c r="A221" s="396">
        <v>637031</v>
      </c>
      <c r="B221" s="44"/>
      <c r="C221" s="122" t="s">
        <v>239</v>
      </c>
      <c r="D221" s="48" t="s">
        <v>27</v>
      </c>
      <c r="E221" s="33"/>
      <c r="F221" s="33"/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458">
        <v>0</v>
      </c>
    </row>
    <row r="222" spans="1:12" ht="15.75" thickBot="1">
      <c r="A222" s="435"/>
      <c r="B222" s="161"/>
      <c r="C222" s="178"/>
      <c r="D222" s="179"/>
      <c r="E222" s="163"/>
      <c r="G222" s="162"/>
      <c r="H222" s="162"/>
      <c r="I222" s="162"/>
      <c r="J222" s="162"/>
      <c r="K222" s="49"/>
      <c r="L222" s="474"/>
    </row>
    <row r="223" spans="1:12" ht="15.75" thickBot="1">
      <c r="A223" s="113" t="s">
        <v>248</v>
      </c>
      <c r="B223" s="26"/>
      <c r="C223" s="165"/>
      <c r="D223" s="164" t="s">
        <v>249</v>
      </c>
      <c r="E223" s="111">
        <f>SUM(E224+E235+E238+E233)</f>
        <v>2441</v>
      </c>
      <c r="F223" s="111">
        <f>SUM(F224+F235+F238+F233)</f>
        <v>1860</v>
      </c>
      <c r="G223" s="111">
        <f>G224+G235+G238</f>
        <v>1755</v>
      </c>
      <c r="H223" s="111">
        <f>H224+H235+H238+H233</f>
        <v>3185</v>
      </c>
      <c r="I223" s="111">
        <f>I224+I235+I238+I233</f>
        <v>3185</v>
      </c>
      <c r="J223" s="111">
        <f>J224+J235+J238+J233</f>
        <v>3785</v>
      </c>
      <c r="K223" s="111">
        <f>K224+K235+K238+K233</f>
        <v>3435</v>
      </c>
      <c r="L223" s="28">
        <f>L224+L235+L238+L233</f>
        <v>1713</v>
      </c>
    </row>
    <row r="224" spans="1:12" ht="15">
      <c r="A224" s="431">
        <v>62</v>
      </c>
      <c r="B224" s="116"/>
      <c r="C224" s="220"/>
      <c r="D224" s="182" t="s">
        <v>93</v>
      </c>
      <c r="E224" s="115">
        <v>1</v>
      </c>
      <c r="F224" s="115">
        <f>SUM(F225:F232)</f>
        <v>116</v>
      </c>
      <c r="G224" s="115">
        <f aca="true" t="shared" si="21" ref="G224:L224">SUM(G225:G232)</f>
        <v>5</v>
      </c>
      <c r="H224" s="115">
        <f t="shared" si="21"/>
        <v>285</v>
      </c>
      <c r="I224" s="115">
        <f t="shared" si="21"/>
        <v>285</v>
      </c>
      <c r="J224" s="115">
        <f t="shared" si="21"/>
        <v>285</v>
      </c>
      <c r="K224" s="115">
        <f t="shared" si="21"/>
        <v>285</v>
      </c>
      <c r="L224" s="466">
        <f t="shared" si="21"/>
        <v>285</v>
      </c>
    </row>
    <row r="225" spans="1:12" ht="15">
      <c r="A225" s="383">
        <v>621000</v>
      </c>
      <c r="B225" s="32"/>
      <c r="C225" s="135" t="s">
        <v>229</v>
      </c>
      <c r="D225" s="80" t="s">
        <v>94</v>
      </c>
      <c r="E225" s="13"/>
      <c r="F225" s="13">
        <v>33</v>
      </c>
      <c r="G225" s="31"/>
      <c r="H225" s="31">
        <v>75</v>
      </c>
      <c r="I225" s="31">
        <v>75</v>
      </c>
      <c r="J225" s="31">
        <v>75</v>
      </c>
      <c r="K225" s="31">
        <v>75</v>
      </c>
      <c r="L225" s="395">
        <v>75</v>
      </c>
    </row>
    <row r="226" spans="1:12" ht="1.5" customHeight="1" hidden="1">
      <c r="A226" s="385">
        <v>623000</v>
      </c>
      <c r="B226" s="16"/>
      <c r="C226" s="121" t="s">
        <v>229</v>
      </c>
      <c r="D226" s="45" t="s">
        <v>95</v>
      </c>
      <c r="E226" s="15"/>
      <c r="F226" s="15"/>
      <c r="G226" s="15"/>
      <c r="H226" s="15">
        <v>0</v>
      </c>
      <c r="I226" s="15">
        <v>0</v>
      </c>
      <c r="J226" s="15"/>
      <c r="K226" s="15">
        <v>0</v>
      </c>
      <c r="L226" s="386">
        <v>0</v>
      </c>
    </row>
    <row r="227" spans="1:12" ht="15">
      <c r="A227" s="385">
        <v>625001</v>
      </c>
      <c r="B227" s="16"/>
      <c r="C227" s="121" t="s">
        <v>229</v>
      </c>
      <c r="D227" s="45" t="s">
        <v>96</v>
      </c>
      <c r="E227" s="15"/>
      <c r="F227" s="15">
        <v>5</v>
      </c>
      <c r="G227" s="15"/>
      <c r="H227" s="15">
        <v>11</v>
      </c>
      <c r="I227" s="15">
        <v>11</v>
      </c>
      <c r="J227" s="15">
        <v>11</v>
      </c>
      <c r="K227" s="15">
        <v>11</v>
      </c>
      <c r="L227" s="386">
        <v>11</v>
      </c>
    </row>
    <row r="228" spans="1:12" ht="15">
      <c r="A228" s="385">
        <v>625002</v>
      </c>
      <c r="B228" s="16"/>
      <c r="C228" s="121" t="s">
        <v>229</v>
      </c>
      <c r="D228" s="45" t="s">
        <v>97</v>
      </c>
      <c r="E228" s="15"/>
      <c r="F228" s="15">
        <v>46</v>
      </c>
      <c r="G228" s="15"/>
      <c r="H228" s="15">
        <v>105</v>
      </c>
      <c r="I228" s="15">
        <v>105</v>
      </c>
      <c r="J228" s="15">
        <v>105</v>
      </c>
      <c r="K228" s="15">
        <v>105</v>
      </c>
      <c r="L228" s="386">
        <v>105</v>
      </c>
    </row>
    <row r="229" spans="1:12" ht="15">
      <c r="A229" s="383">
        <v>625003</v>
      </c>
      <c r="B229" s="14"/>
      <c r="C229" s="119" t="s">
        <v>229</v>
      </c>
      <c r="D229" s="80" t="s">
        <v>98</v>
      </c>
      <c r="E229" s="13">
        <v>1.2</v>
      </c>
      <c r="F229" s="13">
        <v>3</v>
      </c>
      <c r="G229" s="15">
        <v>5</v>
      </c>
      <c r="H229" s="15">
        <v>28</v>
      </c>
      <c r="I229" s="15">
        <v>28</v>
      </c>
      <c r="J229" s="15">
        <v>28</v>
      </c>
      <c r="K229" s="15">
        <v>28</v>
      </c>
      <c r="L229" s="386">
        <v>28</v>
      </c>
    </row>
    <row r="230" spans="1:12" ht="15">
      <c r="A230" s="385">
        <v>625004</v>
      </c>
      <c r="B230" s="16"/>
      <c r="C230" s="121" t="s">
        <v>229</v>
      </c>
      <c r="D230" s="45" t="s">
        <v>99</v>
      </c>
      <c r="E230" s="15"/>
      <c r="F230" s="15">
        <v>10</v>
      </c>
      <c r="G230" s="15"/>
      <c r="H230" s="15">
        <v>20</v>
      </c>
      <c r="I230" s="15">
        <v>20</v>
      </c>
      <c r="J230" s="15">
        <v>20</v>
      </c>
      <c r="K230" s="15">
        <v>20</v>
      </c>
      <c r="L230" s="386">
        <v>20</v>
      </c>
    </row>
    <row r="231" spans="1:12" ht="15">
      <c r="A231" s="396">
        <v>625005</v>
      </c>
      <c r="B231" s="24"/>
      <c r="C231" s="121" t="s">
        <v>229</v>
      </c>
      <c r="D231" s="48" t="s">
        <v>100</v>
      </c>
      <c r="E231" s="20"/>
      <c r="F231" s="20">
        <v>3</v>
      </c>
      <c r="G231" s="15"/>
      <c r="H231" s="15">
        <v>10</v>
      </c>
      <c r="I231" s="15">
        <v>10</v>
      </c>
      <c r="J231" s="15">
        <v>10</v>
      </c>
      <c r="K231" s="15">
        <v>10</v>
      </c>
      <c r="L231" s="386">
        <v>10</v>
      </c>
    </row>
    <row r="232" spans="1:12" ht="15">
      <c r="A232" s="393">
        <v>625007</v>
      </c>
      <c r="B232" s="159"/>
      <c r="C232" s="119" t="s">
        <v>229</v>
      </c>
      <c r="D232" s="44" t="s">
        <v>101</v>
      </c>
      <c r="E232" s="34"/>
      <c r="F232" s="34">
        <v>16</v>
      </c>
      <c r="G232" s="34"/>
      <c r="H232" s="34">
        <v>36</v>
      </c>
      <c r="I232" s="34">
        <v>36</v>
      </c>
      <c r="J232" s="34">
        <v>36</v>
      </c>
      <c r="K232" s="34">
        <v>36</v>
      </c>
      <c r="L232" s="459">
        <v>36</v>
      </c>
    </row>
    <row r="233" spans="1:12" ht="15">
      <c r="A233" s="431">
        <v>633</v>
      </c>
      <c r="B233" s="10"/>
      <c r="C233" s="144"/>
      <c r="D233" s="182" t="s">
        <v>110</v>
      </c>
      <c r="E233" s="11">
        <v>238</v>
      </c>
      <c r="F233" s="11"/>
      <c r="G233" s="11"/>
      <c r="H233" s="11"/>
      <c r="I233" s="11"/>
      <c r="J233" s="11"/>
      <c r="K233" s="11">
        <f>K234</f>
        <v>250</v>
      </c>
      <c r="L233" s="379">
        <f>L234</f>
        <v>238</v>
      </c>
    </row>
    <row r="234" spans="1:12" ht="14.25" customHeight="1">
      <c r="A234" s="430">
        <v>633006</v>
      </c>
      <c r="B234" s="124">
        <v>7</v>
      </c>
      <c r="C234" s="170" t="s">
        <v>229</v>
      </c>
      <c r="D234" s="74" t="s">
        <v>241</v>
      </c>
      <c r="E234" s="128">
        <v>238</v>
      </c>
      <c r="F234" s="128"/>
      <c r="G234" s="128"/>
      <c r="H234" s="128"/>
      <c r="I234" s="17"/>
      <c r="J234" s="128"/>
      <c r="K234" s="128">
        <v>250</v>
      </c>
      <c r="L234" s="388">
        <v>238</v>
      </c>
    </row>
    <row r="235" spans="1:12" ht="0.75" customHeight="1" hidden="1">
      <c r="A235" s="428">
        <v>635</v>
      </c>
      <c r="B235" s="10"/>
      <c r="C235" s="170"/>
      <c r="D235" s="123" t="s">
        <v>144</v>
      </c>
      <c r="E235" s="11">
        <f>E236+E237</f>
        <v>0</v>
      </c>
      <c r="F235" s="11">
        <f aca="true" t="shared" si="22" ref="F235:L235">F236+F237</f>
        <v>0</v>
      </c>
      <c r="G235" s="11">
        <f t="shared" si="22"/>
        <v>0</v>
      </c>
      <c r="H235" s="11">
        <f t="shared" si="22"/>
        <v>0</v>
      </c>
      <c r="I235" s="11">
        <f t="shared" si="22"/>
        <v>0</v>
      </c>
      <c r="J235" s="11">
        <f t="shared" si="22"/>
        <v>0</v>
      </c>
      <c r="K235" s="11">
        <f t="shared" si="22"/>
        <v>0</v>
      </c>
      <c r="L235" s="379">
        <f t="shared" si="22"/>
        <v>0</v>
      </c>
    </row>
    <row r="236" spans="1:12" ht="15" customHeight="1" hidden="1">
      <c r="A236" s="387">
        <v>635004</v>
      </c>
      <c r="B236" s="18"/>
      <c r="C236" s="144" t="s">
        <v>229</v>
      </c>
      <c r="D236" s="32" t="s">
        <v>250</v>
      </c>
      <c r="E236" s="20">
        <v>0</v>
      </c>
      <c r="F236" s="20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95">
        <v>0</v>
      </c>
    </row>
    <row r="237" spans="1:12" ht="15" customHeight="1" hidden="1">
      <c r="A237" s="387">
        <v>635006</v>
      </c>
      <c r="B237" s="18">
        <v>1</v>
      </c>
      <c r="C237" s="126" t="s">
        <v>229</v>
      </c>
      <c r="D237" s="74" t="s">
        <v>152</v>
      </c>
      <c r="E237" s="33">
        <v>0</v>
      </c>
      <c r="F237" s="33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388">
        <v>0</v>
      </c>
    </row>
    <row r="238" spans="1:12" ht="15">
      <c r="A238" s="378">
        <v>637</v>
      </c>
      <c r="B238" s="10"/>
      <c r="C238" s="129"/>
      <c r="D238" s="123" t="s">
        <v>157</v>
      </c>
      <c r="E238" s="11">
        <f>SUM(E239:E241)</f>
        <v>2202</v>
      </c>
      <c r="F238" s="11">
        <f>SUM(F239:F241)</f>
        <v>1744</v>
      </c>
      <c r="G238" s="11">
        <f aca="true" t="shared" si="23" ref="G238:L238">G239+G240+G241</f>
        <v>1750</v>
      </c>
      <c r="H238" s="11">
        <f t="shared" si="23"/>
        <v>2900</v>
      </c>
      <c r="I238" s="11">
        <f t="shared" si="23"/>
        <v>2900</v>
      </c>
      <c r="J238" s="11">
        <f t="shared" si="23"/>
        <v>3500</v>
      </c>
      <c r="K238" s="11">
        <f t="shared" si="23"/>
        <v>2900</v>
      </c>
      <c r="L238" s="379">
        <f t="shared" si="23"/>
        <v>1190</v>
      </c>
    </row>
    <row r="239" spans="1:12" ht="15">
      <c r="A239" s="383">
        <v>637004</v>
      </c>
      <c r="B239" s="14">
        <v>3</v>
      </c>
      <c r="C239" s="139" t="s">
        <v>229</v>
      </c>
      <c r="D239" s="80" t="s">
        <v>251</v>
      </c>
      <c r="E239" s="13">
        <v>1752</v>
      </c>
      <c r="F239" s="13">
        <v>976</v>
      </c>
      <c r="G239" s="13">
        <v>1500</v>
      </c>
      <c r="H239" s="13">
        <v>1900</v>
      </c>
      <c r="I239" s="13">
        <v>1900</v>
      </c>
      <c r="J239" s="13">
        <v>2500</v>
      </c>
      <c r="K239" s="13">
        <v>1900</v>
      </c>
      <c r="L239" s="384">
        <v>190</v>
      </c>
    </row>
    <row r="240" spans="1:12" ht="15">
      <c r="A240" s="385">
        <v>637004</v>
      </c>
      <c r="B240" s="16">
        <v>9</v>
      </c>
      <c r="C240" s="121" t="s">
        <v>229</v>
      </c>
      <c r="D240" s="16" t="s">
        <v>252</v>
      </c>
      <c r="E240" s="15">
        <v>300</v>
      </c>
      <c r="F240" s="15">
        <v>502</v>
      </c>
      <c r="G240" s="15">
        <v>250</v>
      </c>
      <c r="H240" s="15">
        <v>250</v>
      </c>
      <c r="I240" s="15">
        <v>250</v>
      </c>
      <c r="J240" s="15">
        <v>250</v>
      </c>
      <c r="K240" s="15">
        <v>250</v>
      </c>
      <c r="L240" s="386">
        <v>250</v>
      </c>
    </row>
    <row r="241" spans="1:12" ht="15">
      <c r="A241" s="387">
        <v>637027</v>
      </c>
      <c r="B241" s="74"/>
      <c r="C241" s="126" t="s">
        <v>229</v>
      </c>
      <c r="D241" s="18" t="s">
        <v>184</v>
      </c>
      <c r="E241" s="17">
        <v>150</v>
      </c>
      <c r="F241" s="17">
        <v>266</v>
      </c>
      <c r="G241" s="17">
        <v>0</v>
      </c>
      <c r="H241" s="17">
        <v>750</v>
      </c>
      <c r="I241" s="17">
        <v>750</v>
      </c>
      <c r="J241" s="17">
        <v>750</v>
      </c>
      <c r="K241" s="17">
        <v>750</v>
      </c>
      <c r="L241" s="388">
        <v>750</v>
      </c>
    </row>
    <row r="242" spans="1:12" ht="14.25" customHeight="1" thickBot="1">
      <c r="A242" s="436"/>
      <c r="B242" s="47"/>
      <c r="C242" s="160"/>
      <c r="D242" s="37"/>
      <c r="G242" s="20"/>
      <c r="H242" s="20"/>
      <c r="I242" s="20"/>
      <c r="J242" s="20"/>
      <c r="K242" s="20"/>
      <c r="L242" s="397"/>
    </row>
    <row r="243" spans="1:12" ht="0.75" customHeight="1" hidden="1" thickBot="1">
      <c r="A243" s="530"/>
      <c r="B243" s="185"/>
      <c r="C243" s="160"/>
      <c r="D243" s="221" t="s">
        <v>253</v>
      </c>
      <c r="E243" s="111">
        <v>0</v>
      </c>
      <c r="F243" s="111">
        <v>0</v>
      </c>
      <c r="G243" s="28">
        <f aca="true" t="shared" si="24" ref="G243:L244">G244</f>
        <v>0</v>
      </c>
      <c r="H243" s="28">
        <f t="shared" si="24"/>
        <v>0</v>
      </c>
      <c r="I243" s="28">
        <f t="shared" si="24"/>
        <v>0</v>
      </c>
      <c r="J243" s="28">
        <f t="shared" si="24"/>
        <v>0</v>
      </c>
      <c r="K243" s="28">
        <f t="shared" si="24"/>
        <v>0</v>
      </c>
      <c r="L243" s="28">
        <f t="shared" si="24"/>
        <v>0</v>
      </c>
    </row>
    <row r="244" spans="1:12" ht="15" customHeight="1" hidden="1">
      <c r="A244" s="531">
        <v>637</v>
      </c>
      <c r="B244" s="223"/>
      <c r="C244" s="224"/>
      <c r="D244" s="225" t="s">
        <v>157</v>
      </c>
      <c r="E244" s="222">
        <v>0</v>
      </c>
      <c r="F244" s="222">
        <v>0</v>
      </c>
      <c r="G244" s="115">
        <f t="shared" si="24"/>
        <v>0</v>
      </c>
      <c r="H244" s="115">
        <f t="shared" si="24"/>
        <v>0</v>
      </c>
      <c r="I244" s="115">
        <f t="shared" si="24"/>
        <v>0</v>
      </c>
      <c r="J244" s="115">
        <f t="shared" si="24"/>
        <v>0</v>
      </c>
      <c r="K244" s="115">
        <f t="shared" si="24"/>
        <v>0</v>
      </c>
      <c r="L244" s="466">
        <f t="shared" si="24"/>
        <v>0</v>
      </c>
    </row>
    <row r="245" spans="1:12" ht="15.75" customHeight="1" hidden="1" thickBot="1">
      <c r="A245" s="436">
        <v>632</v>
      </c>
      <c r="B245" s="47"/>
      <c r="C245" s="160"/>
      <c r="D245" s="37" t="s">
        <v>103</v>
      </c>
      <c r="E245" s="36"/>
      <c r="F245" s="36"/>
      <c r="G245" s="20"/>
      <c r="H245" s="20"/>
      <c r="I245" s="20"/>
      <c r="J245" s="20"/>
      <c r="K245" s="20"/>
      <c r="L245" s="397"/>
    </row>
    <row r="246" spans="1:12" ht="15.75" thickBot="1">
      <c r="A246" s="25" t="s">
        <v>254</v>
      </c>
      <c r="B246" s="164"/>
      <c r="C246" s="165"/>
      <c r="D246" s="26" t="s">
        <v>255</v>
      </c>
      <c r="E246" s="111">
        <f>SUM(E247+E248+E251+E253)</f>
        <v>22905</v>
      </c>
      <c r="F246" s="111">
        <f>SUM(F247+F248+F251+F253)</f>
        <v>27375</v>
      </c>
      <c r="G246" s="111">
        <f aca="true" t="shared" si="25" ref="G246:L246">G247+G248+G251+G253</f>
        <v>25300</v>
      </c>
      <c r="H246" s="111">
        <f t="shared" si="25"/>
        <v>26300</v>
      </c>
      <c r="I246" s="111">
        <f t="shared" si="25"/>
        <v>26750</v>
      </c>
      <c r="J246" s="111">
        <f t="shared" si="25"/>
        <v>34600</v>
      </c>
      <c r="K246" s="111">
        <f t="shared" si="25"/>
        <v>30350</v>
      </c>
      <c r="L246" s="28">
        <f t="shared" si="25"/>
        <v>25450</v>
      </c>
    </row>
    <row r="247" spans="1:12" ht="15" customHeight="1" hidden="1">
      <c r="A247" s="526">
        <v>62</v>
      </c>
      <c r="B247" s="167"/>
      <c r="C247" s="168" t="s">
        <v>229</v>
      </c>
      <c r="D247" s="166" t="s">
        <v>93</v>
      </c>
      <c r="E247" s="169">
        <v>0</v>
      </c>
      <c r="F247" s="169">
        <v>0</v>
      </c>
      <c r="G247" s="169">
        <v>0</v>
      </c>
      <c r="H247" s="169">
        <v>0</v>
      </c>
      <c r="I247" s="169">
        <v>0</v>
      </c>
      <c r="J247" s="169">
        <v>0</v>
      </c>
      <c r="K247" s="169">
        <v>0</v>
      </c>
      <c r="L247" s="463">
        <v>0</v>
      </c>
    </row>
    <row r="248" spans="1:12" ht="15">
      <c r="A248" s="431">
        <v>632</v>
      </c>
      <c r="B248" s="182"/>
      <c r="C248" s="126"/>
      <c r="D248" s="116" t="s">
        <v>103</v>
      </c>
      <c r="E248" s="115">
        <f>SUM(E249:E250)</f>
        <v>22905</v>
      </c>
      <c r="F248" s="115">
        <f>SUM(F249:F250)</f>
        <v>26586</v>
      </c>
      <c r="G248" s="115">
        <v>25200</v>
      </c>
      <c r="H248" s="115">
        <v>26100</v>
      </c>
      <c r="I248" s="115">
        <v>26600</v>
      </c>
      <c r="J248" s="115">
        <f>SUM(J249:J250)</f>
        <v>34100</v>
      </c>
      <c r="K248" s="115">
        <f>K249+K250</f>
        <v>30100</v>
      </c>
      <c r="L248" s="466">
        <f>L249+L250</f>
        <v>25200</v>
      </c>
    </row>
    <row r="249" spans="1:12" ht="15">
      <c r="A249" s="394">
        <v>632001</v>
      </c>
      <c r="B249" s="71">
        <v>1</v>
      </c>
      <c r="C249" s="226" t="s">
        <v>229</v>
      </c>
      <c r="D249" s="32" t="s">
        <v>105</v>
      </c>
      <c r="E249" s="158">
        <v>1008</v>
      </c>
      <c r="F249" s="158">
        <v>2565</v>
      </c>
      <c r="G249" s="158">
        <v>1200</v>
      </c>
      <c r="H249" s="158">
        <v>2100</v>
      </c>
      <c r="I249" s="158">
        <v>2100</v>
      </c>
      <c r="J249" s="158">
        <v>2100</v>
      </c>
      <c r="K249" s="158">
        <v>2100</v>
      </c>
      <c r="L249" s="464">
        <v>1200</v>
      </c>
    </row>
    <row r="250" spans="1:12" ht="15">
      <c r="A250" s="393">
        <v>632002</v>
      </c>
      <c r="B250" s="133"/>
      <c r="C250" s="227" t="s">
        <v>229</v>
      </c>
      <c r="D250" s="44" t="s">
        <v>29</v>
      </c>
      <c r="E250" s="33">
        <v>21897</v>
      </c>
      <c r="F250" s="33">
        <v>24021</v>
      </c>
      <c r="G250" s="33">
        <v>24000</v>
      </c>
      <c r="H250" s="33">
        <v>24000</v>
      </c>
      <c r="I250" s="33">
        <v>24000</v>
      </c>
      <c r="J250" s="33">
        <v>32000</v>
      </c>
      <c r="K250" s="33">
        <v>28000</v>
      </c>
      <c r="L250" s="458">
        <v>24000</v>
      </c>
    </row>
    <row r="251" spans="1:12" ht="15">
      <c r="A251" s="441">
        <v>635</v>
      </c>
      <c r="B251" s="116"/>
      <c r="C251" s="117" t="s">
        <v>229</v>
      </c>
      <c r="D251" s="10" t="s">
        <v>144</v>
      </c>
      <c r="E251" s="11"/>
      <c r="F251" s="11">
        <v>663</v>
      </c>
      <c r="G251" s="11">
        <v>100</v>
      </c>
      <c r="H251" s="11">
        <v>150</v>
      </c>
      <c r="I251" s="11">
        <v>150</v>
      </c>
      <c r="J251" s="11">
        <v>150</v>
      </c>
      <c r="K251" s="11">
        <v>150</v>
      </c>
      <c r="L251" s="379">
        <v>150</v>
      </c>
    </row>
    <row r="252" spans="1:12" ht="15">
      <c r="A252" s="387">
        <v>635004</v>
      </c>
      <c r="B252" s="18">
        <v>4</v>
      </c>
      <c r="C252" s="126" t="s">
        <v>229</v>
      </c>
      <c r="D252" s="125" t="s">
        <v>257</v>
      </c>
      <c r="E252" s="158"/>
      <c r="F252" s="158"/>
      <c r="G252" s="128">
        <v>100</v>
      </c>
      <c r="H252" s="158">
        <v>150</v>
      </c>
      <c r="I252" s="128">
        <v>150</v>
      </c>
      <c r="J252" s="128">
        <v>150</v>
      </c>
      <c r="K252" s="128">
        <v>150</v>
      </c>
      <c r="L252" s="381">
        <v>150</v>
      </c>
    </row>
    <row r="253" spans="1:12" ht="15">
      <c r="A253" s="378">
        <v>637</v>
      </c>
      <c r="B253" s="10"/>
      <c r="C253" s="129"/>
      <c r="D253" s="123" t="s">
        <v>157</v>
      </c>
      <c r="E253" s="11"/>
      <c r="F253" s="11">
        <v>126</v>
      </c>
      <c r="G253" s="11"/>
      <c r="H253" s="11">
        <v>50</v>
      </c>
      <c r="I253" s="11"/>
      <c r="J253" s="11">
        <v>350</v>
      </c>
      <c r="K253" s="11">
        <v>100</v>
      </c>
      <c r="L253" s="379">
        <v>100</v>
      </c>
    </row>
    <row r="254" spans="1:12" ht="1.5" customHeight="1" hidden="1">
      <c r="A254" s="394">
        <v>637004</v>
      </c>
      <c r="B254" s="24"/>
      <c r="C254" s="142" t="s">
        <v>229</v>
      </c>
      <c r="D254" s="32" t="s">
        <v>256</v>
      </c>
      <c r="E254" s="228"/>
      <c r="F254" s="228"/>
      <c r="G254" s="31">
        <v>0</v>
      </c>
      <c r="H254" s="158">
        <v>0</v>
      </c>
      <c r="I254" s="31">
        <v>0</v>
      </c>
      <c r="J254" s="31">
        <v>0</v>
      </c>
      <c r="K254" s="158">
        <v>0</v>
      </c>
      <c r="L254" s="395">
        <v>0</v>
      </c>
    </row>
    <row r="255" spans="1:12" ht="15">
      <c r="A255" s="385">
        <v>633006</v>
      </c>
      <c r="B255" s="16">
        <v>7</v>
      </c>
      <c r="C255" s="121" t="s">
        <v>229</v>
      </c>
      <c r="D255" s="48" t="s">
        <v>110</v>
      </c>
      <c r="E255" s="229"/>
      <c r="F255" s="449">
        <v>126</v>
      </c>
      <c r="G255" s="49"/>
      <c r="H255" s="34">
        <v>50</v>
      </c>
      <c r="I255" s="33"/>
      <c r="J255" s="33">
        <v>350</v>
      </c>
      <c r="K255" s="34">
        <v>100</v>
      </c>
      <c r="L255" s="400">
        <v>100</v>
      </c>
    </row>
    <row r="256" spans="1:12" ht="15.75" thickBot="1">
      <c r="A256" s="435"/>
      <c r="B256" s="161"/>
      <c r="C256" s="178"/>
      <c r="D256" s="179"/>
      <c r="E256" s="205"/>
      <c r="F256" s="205"/>
      <c r="G256" s="162"/>
      <c r="H256" s="162"/>
      <c r="I256" s="49"/>
      <c r="J256" s="49"/>
      <c r="K256" s="162"/>
      <c r="L256" s="474"/>
    </row>
    <row r="257" spans="1:12" ht="15.75" thickBot="1">
      <c r="A257" s="113" t="s">
        <v>258</v>
      </c>
      <c r="B257" s="26"/>
      <c r="C257" s="165"/>
      <c r="D257" s="164" t="s">
        <v>259</v>
      </c>
      <c r="E257" s="111">
        <f>SUM(E258+E267+E269+E273)</f>
        <v>14504</v>
      </c>
      <c r="F257" s="111">
        <f>SUM(F258+F267+F269+F273)</f>
        <v>23108</v>
      </c>
      <c r="G257" s="111">
        <f aca="true" t="shared" si="26" ref="G257:L257">G258+G267+G269+G271+G273</f>
        <v>16748</v>
      </c>
      <c r="H257" s="111">
        <f t="shared" si="26"/>
        <v>23785</v>
      </c>
      <c r="I257" s="111">
        <f t="shared" si="26"/>
        <v>22515</v>
      </c>
      <c r="J257" s="111">
        <f t="shared" si="26"/>
        <v>24048</v>
      </c>
      <c r="K257" s="111">
        <f t="shared" si="26"/>
        <v>24048</v>
      </c>
      <c r="L257" s="28">
        <f t="shared" si="26"/>
        <v>23248</v>
      </c>
    </row>
    <row r="258" spans="1:12" ht="14.25" customHeight="1">
      <c r="A258" s="532">
        <v>62</v>
      </c>
      <c r="B258" s="166"/>
      <c r="C258" s="175"/>
      <c r="D258" s="166" t="s">
        <v>93</v>
      </c>
      <c r="E258" s="186">
        <v>303</v>
      </c>
      <c r="F258" s="186">
        <f>SUM(F262:F266)</f>
        <v>348</v>
      </c>
      <c r="G258" s="186">
        <v>298</v>
      </c>
      <c r="H258" s="186">
        <f>SUM(H259:H266)</f>
        <v>335</v>
      </c>
      <c r="I258" s="186">
        <f>SUM(I259:I266)</f>
        <v>335</v>
      </c>
      <c r="J258" s="186">
        <f>SUM(J259:J266)</f>
        <v>298</v>
      </c>
      <c r="K258" s="186">
        <f>SUM(K259:K266)</f>
        <v>298</v>
      </c>
      <c r="L258" s="467">
        <f>SUM(L259:L266)</f>
        <v>298</v>
      </c>
    </row>
    <row r="259" spans="1:12" ht="1.5" customHeight="1" hidden="1">
      <c r="A259" s="383">
        <v>621000</v>
      </c>
      <c r="B259" s="32"/>
      <c r="C259" s="119" t="s">
        <v>260</v>
      </c>
      <c r="D259" s="80" t="s">
        <v>94</v>
      </c>
      <c r="E259" s="13"/>
      <c r="F259" s="13"/>
      <c r="G259" s="31"/>
      <c r="H259" s="31"/>
      <c r="I259" s="31"/>
      <c r="J259" s="31"/>
      <c r="K259" s="31"/>
      <c r="L259" s="395"/>
    </row>
    <row r="260" spans="1:12" ht="15" customHeight="1" hidden="1">
      <c r="A260" s="385">
        <v>623000</v>
      </c>
      <c r="B260" s="16"/>
      <c r="C260" s="121" t="s">
        <v>260</v>
      </c>
      <c r="D260" s="45" t="s">
        <v>95</v>
      </c>
      <c r="E260" s="15"/>
      <c r="F260" s="15"/>
      <c r="G260" s="15"/>
      <c r="H260" s="15"/>
      <c r="I260" s="15"/>
      <c r="J260" s="15"/>
      <c r="K260" s="15"/>
      <c r="L260" s="386"/>
    </row>
    <row r="261" spans="1:12" ht="15" customHeight="1" hidden="1">
      <c r="A261" s="385">
        <v>625001</v>
      </c>
      <c r="B261" s="16"/>
      <c r="C261" s="121" t="s">
        <v>260</v>
      </c>
      <c r="D261" s="45" t="s">
        <v>96</v>
      </c>
      <c r="E261" s="15"/>
      <c r="F261" s="15"/>
      <c r="G261" s="15"/>
      <c r="H261" s="15"/>
      <c r="I261" s="15"/>
      <c r="J261" s="15"/>
      <c r="K261" s="15"/>
      <c r="L261" s="386"/>
    </row>
    <row r="262" spans="1:12" ht="15">
      <c r="A262" s="385">
        <v>625002</v>
      </c>
      <c r="B262" s="16"/>
      <c r="C262" s="121" t="s">
        <v>260</v>
      </c>
      <c r="D262" s="45" t="s">
        <v>97</v>
      </c>
      <c r="E262" s="15">
        <v>216</v>
      </c>
      <c r="F262" s="15">
        <v>249</v>
      </c>
      <c r="G262" s="15">
        <v>231</v>
      </c>
      <c r="H262" s="15">
        <v>231</v>
      </c>
      <c r="I262" s="15">
        <v>231</v>
      </c>
      <c r="J262" s="15">
        <v>231</v>
      </c>
      <c r="K262" s="15">
        <v>231</v>
      </c>
      <c r="L262" s="386">
        <v>231</v>
      </c>
    </row>
    <row r="263" spans="1:12" ht="15">
      <c r="A263" s="383">
        <v>625003</v>
      </c>
      <c r="B263" s="14"/>
      <c r="C263" s="120" t="s">
        <v>260</v>
      </c>
      <c r="D263" s="80" t="s">
        <v>98</v>
      </c>
      <c r="E263" s="13">
        <v>14</v>
      </c>
      <c r="F263" s="13">
        <v>14</v>
      </c>
      <c r="G263" s="15">
        <v>14</v>
      </c>
      <c r="H263" s="15">
        <v>14</v>
      </c>
      <c r="I263" s="15">
        <v>14</v>
      </c>
      <c r="J263" s="15">
        <v>14</v>
      </c>
      <c r="K263" s="15">
        <v>14</v>
      </c>
      <c r="L263" s="386">
        <v>14</v>
      </c>
    </row>
    <row r="264" spans="1:12" ht="1.5" customHeight="1" hidden="1">
      <c r="A264" s="385">
        <v>625004</v>
      </c>
      <c r="B264" s="16"/>
      <c r="C264" s="121" t="s">
        <v>260</v>
      </c>
      <c r="D264" s="45" t="s">
        <v>99</v>
      </c>
      <c r="E264" s="15"/>
      <c r="F264" s="15"/>
      <c r="G264" s="15"/>
      <c r="H264" s="15"/>
      <c r="I264" s="15"/>
      <c r="J264" s="15">
        <v>0</v>
      </c>
      <c r="K264" s="15">
        <v>0</v>
      </c>
      <c r="L264" s="386"/>
    </row>
    <row r="265" spans="1:12" ht="15" customHeight="1" hidden="1">
      <c r="A265" s="396">
        <v>625005</v>
      </c>
      <c r="B265" s="24"/>
      <c r="C265" s="121" t="s">
        <v>260</v>
      </c>
      <c r="D265" s="48" t="s">
        <v>100</v>
      </c>
      <c r="E265" s="20"/>
      <c r="F265" s="20"/>
      <c r="G265" s="15"/>
      <c r="H265" s="15"/>
      <c r="I265" s="15"/>
      <c r="J265" s="15">
        <v>0</v>
      </c>
      <c r="K265" s="15">
        <v>0</v>
      </c>
      <c r="L265" s="386"/>
    </row>
    <row r="266" spans="1:12" ht="15">
      <c r="A266" s="442">
        <v>625007</v>
      </c>
      <c r="B266" s="159"/>
      <c r="C266" s="119" t="s">
        <v>260</v>
      </c>
      <c r="D266" s="137" t="s">
        <v>101</v>
      </c>
      <c r="E266" s="34">
        <v>73</v>
      </c>
      <c r="F266" s="34">
        <v>85</v>
      </c>
      <c r="G266" s="34">
        <v>53</v>
      </c>
      <c r="H266" s="34">
        <v>90</v>
      </c>
      <c r="I266" s="34">
        <v>90</v>
      </c>
      <c r="J266" s="34">
        <v>53</v>
      </c>
      <c r="K266" s="34">
        <v>53</v>
      </c>
      <c r="L266" s="459">
        <v>53</v>
      </c>
    </row>
    <row r="267" spans="1:12" ht="15">
      <c r="A267" s="378">
        <v>632</v>
      </c>
      <c r="B267" s="10"/>
      <c r="C267" s="144"/>
      <c r="D267" s="123" t="s">
        <v>261</v>
      </c>
      <c r="E267" s="12">
        <v>12336</v>
      </c>
      <c r="F267" s="12">
        <v>20839</v>
      </c>
      <c r="G267" s="12">
        <v>13000</v>
      </c>
      <c r="H267" s="12">
        <v>20000</v>
      </c>
      <c r="I267" s="12">
        <v>20000</v>
      </c>
      <c r="J267" s="12">
        <f>J268</f>
        <v>21000</v>
      </c>
      <c r="K267" s="12">
        <f>K268</f>
        <v>21000</v>
      </c>
      <c r="L267" s="382">
        <f>L268</f>
        <v>21000</v>
      </c>
    </row>
    <row r="268" spans="1:12" ht="15">
      <c r="A268" s="387">
        <v>632001</v>
      </c>
      <c r="B268" s="18">
        <v>1</v>
      </c>
      <c r="C268" s="126" t="s">
        <v>260</v>
      </c>
      <c r="D268" s="74" t="s">
        <v>105</v>
      </c>
      <c r="E268" s="134">
        <v>12336</v>
      </c>
      <c r="F268" s="134">
        <v>20839</v>
      </c>
      <c r="G268" s="134">
        <v>13000</v>
      </c>
      <c r="H268" s="134">
        <v>20000</v>
      </c>
      <c r="I268" s="134">
        <v>20000</v>
      </c>
      <c r="J268" s="134">
        <v>21000</v>
      </c>
      <c r="K268" s="134">
        <v>21000</v>
      </c>
      <c r="L268" s="462">
        <v>21000</v>
      </c>
    </row>
    <row r="269" spans="1:12" ht="15">
      <c r="A269" s="441">
        <v>633</v>
      </c>
      <c r="B269" s="116"/>
      <c r="C269" s="126"/>
      <c r="D269" s="182" t="s">
        <v>110</v>
      </c>
      <c r="E269" s="118">
        <v>142</v>
      </c>
      <c r="F269" s="118">
        <v>144</v>
      </c>
      <c r="G269" s="118">
        <v>1700</v>
      </c>
      <c r="H269" s="118">
        <v>1700</v>
      </c>
      <c r="I269" s="118">
        <v>500</v>
      </c>
      <c r="J269" s="118">
        <f>J270</f>
        <v>1000</v>
      </c>
      <c r="K269" s="118">
        <f>K270</f>
        <v>1000</v>
      </c>
      <c r="L269" s="456">
        <f>L270</f>
        <v>200</v>
      </c>
    </row>
    <row r="270" spans="1:12" ht="15">
      <c r="A270" s="387">
        <v>633006</v>
      </c>
      <c r="B270" s="18">
        <v>7</v>
      </c>
      <c r="C270" s="126" t="s">
        <v>260</v>
      </c>
      <c r="D270" s="74" t="s">
        <v>241</v>
      </c>
      <c r="E270" s="134">
        <v>142</v>
      </c>
      <c r="F270" s="134">
        <v>144</v>
      </c>
      <c r="G270" s="134">
        <v>1700</v>
      </c>
      <c r="H270" s="134">
        <v>1700</v>
      </c>
      <c r="I270" s="134">
        <v>500</v>
      </c>
      <c r="J270" s="134">
        <v>1000</v>
      </c>
      <c r="K270" s="134">
        <v>1000</v>
      </c>
      <c r="L270" s="462">
        <v>200</v>
      </c>
    </row>
    <row r="271" spans="1:12" ht="15">
      <c r="A271" s="428">
        <v>635</v>
      </c>
      <c r="B271" s="10"/>
      <c r="C271" s="144"/>
      <c r="D271" s="10" t="s">
        <v>144</v>
      </c>
      <c r="E271" s="11"/>
      <c r="F271" s="11"/>
      <c r="G271" s="118">
        <v>100</v>
      </c>
      <c r="H271" s="118">
        <v>100</v>
      </c>
      <c r="I271" s="118">
        <v>30</v>
      </c>
      <c r="J271" s="118">
        <f>J272</f>
        <v>100</v>
      </c>
      <c r="K271" s="118">
        <f>K272</f>
        <v>100</v>
      </c>
      <c r="L271" s="456">
        <f>L272</f>
        <v>100</v>
      </c>
    </row>
    <row r="272" spans="1:14" ht="15">
      <c r="A272" s="430">
        <v>635006</v>
      </c>
      <c r="B272" s="18"/>
      <c r="C272" s="126" t="s">
        <v>260</v>
      </c>
      <c r="D272" s="74" t="s">
        <v>262</v>
      </c>
      <c r="E272" s="17"/>
      <c r="F272" s="17"/>
      <c r="G272" s="134">
        <v>100</v>
      </c>
      <c r="H272" s="134">
        <v>100</v>
      </c>
      <c r="I272" s="134">
        <v>30</v>
      </c>
      <c r="J272" s="134">
        <v>100</v>
      </c>
      <c r="K272" s="134">
        <v>100</v>
      </c>
      <c r="L272" s="462">
        <v>100</v>
      </c>
      <c r="N272" s="418"/>
    </row>
    <row r="273" spans="1:12" ht="15">
      <c r="A273" s="431">
        <v>637</v>
      </c>
      <c r="B273" s="116"/>
      <c r="C273" s="126"/>
      <c r="D273" s="182" t="s">
        <v>157</v>
      </c>
      <c r="E273" s="115">
        <v>1723</v>
      </c>
      <c r="F273" s="115">
        <v>1777</v>
      </c>
      <c r="G273" s="115">
        <f aca="true" t="shared" si="27" ref="G273:L273">G274</f>
        <v>1650</v>
      </c>
      <c r="H273" s="115">
        <f t="shared" si="27"/>
        <v>1650</v>
      </c>
      <c r="I273" s="115">
        <f t="shared" si="27"/>
        <v>1650</v>
      </c>
      <c r="J273" s="115">
        <f t="shared" si="27"/>
        <v>1650</v>
      </c>
      <c r="K273" s="115">
        <f t="shared" si="27"/>
        <v>1650</v>
      </c>
      <c r="L273" s="466">
        <f t="shared" si="27"/>
        <v>1650</v>
      </c>
    </row>
    <row r="274" spans="1:12" ht="15">
      <c r="A274" s="387">
        <v>637027</v>
      </c>
      <c r="B274" s="18"/>
      <c r="C274" s="126" t="s">
        <v>260</v>
      </c>
      <c r="D274" s="74" t="s">
        <v>184</v>
      </c>
      <c r="E274" s="134">
        <v>1723</v>
      </c>
      <c r="F274" s="134">
        <v>1777</v>
      </c>
      <c r="G274" s="134">
        <v>1650</v>
      </c>
      <c r="H274" s="134">
        <v>1650</v>
      </c>
      <c r="I274" s="134">
        <v>1650</v>
      </c>
      <c r="J274" s="134">
        <v>1650</v>
      </c>
      <c r="K274" s="134">
        <v>1650</v>
      </c>
      <c r="L274" s="462">
        <v>1650</v>
      </c>
    </row>
    <row r="275" spans="1:12" ht="15.75" thickBot="1">
      <c r="A275" s="529"/>
      <c r="B275" s="184"/>
      <c r="C275" s="178"/>
      <c r="D275" s="184"/>
      <c r="G275" s="230"/>
      <c r="H275" s="230"/>
      <c r="I275" s="230"/>
      <c r="J275" s="230"/>
      <c r="K275" s="230"/>
      <c r="L275" s="479"/>
    </row>
    <row r="276" spans="1:12" ht="15.75" thickBot="1">
      <c r="A276" s="113" t="s">
        <v>263</v>
      </c>
      <c r="B276" s="164"/>
      <c r="C276" s="165"/>
      <c r="D276" s="164" t="s">
        <v>264</v>
      </c>
      <c r="E276" s="114">
        <f>E286+E290+E295+E299+E277</f>
        <v>17465</v>
      </c>
      <c r="F276" s="114">
        <f>F286+F290+F295+F299+F277</f>
        <v>15795</v>
      </c>
      <c r="G276" s="114">
        <f aca="true" t="shared" si="28" ref="G276:L276">G277+G286+G290+G295+G299</f>
        <v>18818</v>
      </c>
      <c r="H276" s="114">
        <f t="shared" si="28"/>
        <v>21668</v>
      </c>
      <c r="I276" s="114">
        <f t="shared" si="28"/>
        <v>21007</v>
      </c>
      <c r="J276" s="114">
        <f t="shared" si="28"/>
        <v>21723</v>
      </c>
      <c r="K276" s="114">
        <f t="shared" si="28"/>
        <v>21123</v>
      </c>
      <c r="L276" s="93">
        <f t="shared" si="28"/>
        <v>21223</v>
      </c>
    </row>
    <row r="277" spans="1:12" ht="15">
      <c r="A277" s="533">
        <v>62</v>
      </c>
      <c r="B277" s="231"/>
      <c r="C277" s="232"/>
      <c r="D277" s="166" t="s">
        <v>93</v>
      </c>
      <c r="E277" s="169">
        <f>SUM(E278:E285)</f>
        <v>686</v>
      </c>
      <c r="F277" s="169">
        <f aca="true" t="shared" si="29" ref="F277:L277">SUM(F278:F285)</f>
        <v>755</v>
      </c>
      <c r="G277" s="233">
        <f t="shared" si="29"/>
        <v>631</v>
      </c>
      <c r="H277" s="233">
        <f t="shared" si="29"/>
        <v>631</v>
      </c>
      <c r="I277" s="233">
        <f t="shared" si="29"/>
        <v>631</v>
      </c>
      <c r="J277" s="233">
        <f t="shared" si="29"/>
        <v>831</v>
      </c>
      <c r="K277" s="233">
        <f t="shared" si="29"/>
        <v>631</v>
      </c>
      <c r="L277" s="480">
        <f t="shared" si="29"/>
        <v>631</v>
      </c>
    </row>
    <row r="278" spans="1:12" ht="15">
      <c r="A278" s="383">
        <v>621000</v>
      </c>
      <c r="B278" s="14"/>
      <c r="C278" s="145" t="s">
        <v>265</v>
      </c>
      <c r="D278" s="14" t="s">
        <v>94</v>
      </c>
      <c r="E278" s="13">
        <v>191</v>
      </c>
      <c r="F278" s="13">
        <v>216</v>
      </c>
      <c r="G278" s="31">
        <v>180</v>
      </c>
      <c r="H278" s="31">
        <v>180</v>
      </c>
      <c r="I278" s="31">
        <v>180</v>
      </c>
      <c r="J278" s="31">
        <v>236</v>
      </c>
      <c r="K278" s="31">
        <v>180</v>
      </c>
      <c r="L278" s="395">
        <v>180</v>
      </c>
    </row>
    <row r="279" spans="1:12" ht="0.75" customHeight="1">
      <c r="A279" s="385">
        <v>623000</v>
      </c>
      <c r="B279" s="16"/>
      <c r="C279" s="145" t="s">
        <v>265</v>
      </c>
      <c r="D279" s="16" t="s">
        <v>95</v>
      </c>
      <c r="E279" s="15"/>
      <c r="F279" s="15"/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386">
        <v>0</v>
      </c>
    </row>
    <row r="280" spans="1:12" ht="15">
      <c r="A280" s="385">
        <v>625001</v>
      </c>
      <c r="B280" s="16"/>
      <c r="C280" s="145" t="s">
        <v>265</v>
      </c>
      <c r="D280" s="16" t="s">
        <v>96</v>
      </c>
      <c r="E280" s="15">
        <v>28</v>
      </c>
      <c r="F280" s="15">
        <v>30</v>
      </c>
      <c r="G280" s="15">
        <v>26</v>
      </c>
      <c r="H280" s="15">
        <v>26</v>
      </c>
      <c r="I280" s="15">
        <v>26</v>
      </c>
      <c r="J280" s="15">
        <v>35</v>
      </c>
      <c r="K280" s="15">
        <v>26</v>
      </c>
      <c r="L280" s="386">
        <v>26</v>
      </c>
    </row>
    <row r="281" spans="1:12" ht="15">
      <c r="A281" s="385">
        <v>625002</v>
      </c>
      <c r="B281" s="16"/>
      <c r="C281" s="145" t="s">
        <v>265</v>
      </c>
      <c r="D281" s="16" t="s">
        <v>97</v>
      </c>
      <c r="E281" s="15">
        <v>277</v>
      </c>
      <c r="F281" s="15">
        <v>302</v>
      </c>
      <c r="G281" s="15">
        <v>252</v>
      </c>
      <c r="H281" s="15">
        <v>252</v>
      </c>
      <c r="I281" s="15">
        <v>252</v>
      </c>
      <c r="J281" s="15">
        <v>330</v>
      </c>
      <c r="K281" s="15">
        <v>252</v>
      </c>
      <c r="L281" s="386">
        <v>252</v>
      </c>
    </row>
    <row r="282" spans="1:12" ht="15">
      <c r="A282" s="383">
        <v>625003</v>
      </c>
      <c r="B282" s="80"/>
      <c r="C282" s="145" t="s">
        <v>265</v>
      </c>
      <c r="D282" s="14" t="s">
        <v>98</v>
      </c>
      <c r="E282" s="13">
        <v>17</v>
      </c>
      <c r="F282" s="13">
        <v>17</v>
      </c>
      <c r="G282" s="15">
        <v>15</v>
      </c>
      <c r="H282" s="15">
        <v>15</v>
      </c>
      <c r="I282" s="15">
        <v>15</v>
      </c>
      <c r="J282" s="15">
        <v>20</v>
      </c>
      <c r="K282" s="15">
        <v>15</v>
      </c>
      <c r="L282" s="386">
        <v>15</v>
      </c>
    </row>
    <row r="283" spans="1:12" ht="15">
      <c r="A283" s="385">
        <v>625004</v>
      </c>
      <c r="B283" s="45"/>
      <c r="C283" s="145" t="s">
        <v>265</v>
      </c>
      <c r="D283" s="16" t="s">
        <v>99</v>
      </c>
      <c r="E283" s="15">
        <v>59</v>
      </c>
      <c r="F283" s="15">
        <v>65</v>
      </c>
      <c r="G283" s="15">
        <v>54</v>
      </c>
      <c r="H283" s="15">
        <v>54</v>
      </c>
      <c r="I283" s="15">
        <v>54</v>
      </c>
      <c r="J283" s="15">
        <v>71</v>
      </c>
      <c r="K283" s="15">
        <v>54</v>
      </c>
      <c r="L283" s="386">
        <v>54</v>
      </c>
    </row>
    <row r="284" spans="1:12" ht="15">
      <c r="A284" s="396">
        <v>625005</v>
      </c>
      <c r="B284" s="48"/>
      <c r="C284" s="145" t="s">
        <v>265</v>
      </c>
      <c r="D284" s="24" t="s">
        <v>100</v>
      </c>
      <c r="E284" s="20">
        <v>20</v>
      </c>
      <c r="F284" s="20">
        <v>22</v>
      </c>
      <c r="G284" s="15">
        <v>18</v>
      </c>
      <c r="H284" s="15">
        <v>18</v>
      </c>
      <c r="I284" s="15">
        <v>18</v>
      </c>
      <c r="J284" s="15">
        <v>24</v>
      </c>
      <c r="K284" s="15">
        <v>18</v>
      </c>
      <c r="L284" s="386">
        <v>18</v>
      </c>
    </row>
    <row r="285" spans="1:12" ht="15">
      <c r="A285" s="442">
        <v>625007</v>
      </c>
      <c r="B285" s="137"/>
      <c r="C285" s="145" t="s">
        <v>265</v>
      </c>
      <c r="D285" s="159" t="s">
        <v>101</v>
      </c>
      <c r="E285" s="34">
        <v>94</v>
      </c>
      <c r="F285" s="34">
        <v>103</v>
      </c>
      <c r="G285" s="15">
        <v>86</v>
      </c>
      <c r="H285" s="15">
        <v>86</v>
      </c>
      <c r="I285" s="15">
        <v>86</v>
      </c>
      <c r="J285" s="15">
        <v>115</v>
      </c>
      <c r="K285" s="15">
        <v>86</v>
      </c>
      <c r="L285" s="386">
        <v>86</v>
      </c>
    </row>
    <row r="286" spans="1:12" ht="15">
      <c r="A286" s="378">
        <v>632</v>
      </c>
      <c r="B286" s="10"/>
      <c r="C286" s="144"/>
      <c r="D286" s="10" t="s">
        <v>261</v>
      </c>
      <c r="E286" s="11">
        <f>SUM(E287:E289)</f>
        <v>8570</v>
      </c>
      <c r="F286" s="11">
        <f>SUM(F287:F289)</f>
        <v>7320</v>
      </c>
      <c r="G286" s="11">
        <f aca="true" t="shared" si="30" ref="G286:L286">G287+G288+G289</f>
        <v>9404</v>
      </c>
      <c r="H286" s="11">
        <f t="shared" si="30"/>
        <v>9404</v>
      </c>
      <c r="I286" s="11">
        <f t="shared" si="30"/>
        <v>9244</v>
      </c>
      <c r="J286" s="11">
        <f t="shared" si="30"/>
        <v>9660</v>
      </c>
      <c r="K286" s="11">
        <f t="shared" si="30"/>
        <v>9560</v>
      </c>
      <c r="L286" s="379">
        <f t="shared" si="30"/>
        <v>9660</v>
      </c>
    </row>
    <row r="287" spans="1:12" ht="15">
      <c r="A287" s="437">
        <v>632001</v>
      </c>
      <c r="B287" s="32">
        <v>1</v>
      </c>
      <c r="C287" s="145" t="s">
        <v>265</v>
      </c>
      <c r="D287" s="32" t="s">
        <v>266</v>
      </c>
      <c r="E287" s="20">
        <v>90</v>
      </c>
      <c r="F287" s="20">
        <v>584</v>
      </c>
      <c r="G287" s="31">
        <v>600</v>
      </c>
      <c r="H287" s="31">
        <v>600</v>
      </c>
      <c r="I287" s="31">
        <v>600</v>
      </c>
      <c r="J287" s="31">
        <v>800</v>
      </c>
      <c r="K287" s="31">
        <v>700</v>
      </c>
      <c r="L287" s="395">
        <v>700</v>
      </c>
    </row>
    <row r="288" spans="1:12" ht="15">
      <c r="A288" s="534">
        <v>632001</v>
      </c>
      <c r="B288" s="14">
        <v>2</v>
      </c>
      <c r="C288" s="145" t="s">
        <v>265</v>
      </c>
      <c r="D288" s="48" t="s">
        <v>267</v>
      </c>
      <c r="E288" s="15">
        <v>5900</v>
      </c>
      <c r="F288" s="15">
        <v>4496</v>
      </c>
      <c r="G288" s="34">
        <v>6144</v>
      </c>
      <c r="H288" s="34">
        <v>6144</v>
      </c>
      <c r="I288" s="34">
        <v>6144</v>
      </c>
      <c r="J288" s="34">
        <v>6200</v>
      </c>
      <c r="K288" s="34">
        <v>6200</v>
      </c>
      <c r="L288" s="459">
        <v>6300</v>
      </c>
    </row>
    <row r="289" spans="1:12" ht="15">
      <c r="A289" s="535">
        <v>632002</v>
      </c>
      <c r="B289" s="48"/>
      <c r="C289" s="145" t="s">
        <v>265</v>
      </c>
      <c r="D289" s="44" t="s">
        <v>29</v>
      </c>
      <c r="E289" s="34">
        <v>2580</v>
      </c>
      <c r="F289" s="34">
        <v>2240</v>
      </c>
      <c r="G289" s="33">
        <v>2660</v>
      </c>
      <c r="H289" s="33">
        <v>2660</v>
      </c>
      <c r="I289" s="33">
        <v>2500</v>
      </c>
      <c r="J289" s="33">
        <v>2660</v>
      </c>
      <c r="K289" s="33">
        <v>2660</v>
      </c>
      <c r="L289" s="458">
        <v>2660</v>
      </c>
    </row>
    <row r="290" spans="1:12" ht="15">
      <c r="A290" s="428">
        <v>633</v>
      </c>
      <c r="B290" s="124"/>
      <c r="C290" s="144"/>
      <c r="D290" s="10" t="s">
        <v>110</v>
      </c>
      <c r="E290" s="11">
        <f>SUM(E291:E294)</f>
        <v>45</v>
      </c>
      <c r="F290" s="11">
        <f>SUM(F291:F294)</f>
        <v>123</v>
      </c>
      <c r="G290" s="234">
        <f>G291+G293+G294</f>
        <v>550</v>
      </c>
      <c r="H290" s="234">
        <f>H291+H293+H294+H292</f>
        <v>600</v>
      </c>
      <c r="I290" s="234">
        <f>I291+I293+I294+I292</f>
        <v>400</v>
      </c>
      <c r="J290" s="234">
        <f>J291+J293+J294+J292</f>
        <v>300</v>
      </c>
      <c r="K290" s="234">
        <f>K291+K293+K294+K292</f>
        <v>300</v>
      </c>
      <c r="L290" s="481">
        <f>L291+L293+L294+L292</f>
        <v>300</v>
      </c>
    </row>
    <row r="291" spans="1:12" ht="0.75" customHeight="1">
      <c r="A291" s="394">
        <v>633006</v>
      </c>
      <c r="B291" s="32">
        <v>3</v>
      </c>
      <c r="C291" s="145" t="s">
        <v>265</v>
      </c>
      <c r="D291" s="32" t="s">
        <v>251</v>
      </c>
      <c r="E291" s="31"/>
      <c r="F291" s="31"/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95">
        <v>0</v>
      </c>
    </row>
    <row r="292" spans="1:12" ht="15" customHeight="1" hidden="1">
      <c r="A292" s="536">
        <v>633006</v>
      </c>
      <c r="B292" s="236">
        <v>7</v>
      </c>
      <c r="C292" s="237" t="s">
        <v>265</v>
      </c>
      <c r="D292" s="238" t="s">
        <v>110</v>
      </c>
      <c r="E292" s="235"/>
      <c r="F292" s="235"/>
      <c r="G292" s="235"/>
      <c r="H292" s="239"/>
      <c r="I292" s="239"/>
      <c r="J292" s="235"/>
      <c r="K292" s="239"/>
      <c r="L292" s="482"/>
    </row>
    <row r="293" spans="1:12" ht="15">
      <c r="A293" s="442">
        <v>633006</v>
      </c>
      <c r="B293" s="16"/>
      <c r="C293" s="145" t="s">
        <v>265</v>
      </c>
      <c r="D293" s="16" t="s">
        <v>449</v>
      </c>
      <c r="E293" s="15"/>
      <c r="F293" s="15">
        <v>110</v>
      </c>
      <c r="G293" s="15"/>
      <c r="H293" s="20"/>
      <c r="I293" s="20"/>
      <c r="J293" s="15"/>
      <c r="K293" s="20"/>
      <c r="L293" s="397"/>
    </row>
    <row r="294" spans="1:12" ht="15">
      <c r="A294" s="393">
        <v>633006</v>
      </c>
      <c r="B294" s="18">
        <v>7</v>
      </c>
      <c r="C294" s="145" t="s">
        <v>265</v>
      </c>
      <c r="D294" s="18" t="s">
        <v>110</v>
      </c>
      <c r="E294" s="33">
        <v>45</v>
      </c>
      <c r="F294" s="33">
        <v>13</v>
      </c>
      <c r="G294" s="33">
        <v>550</v>
      </c>
      <c r="H294" s="33">
        <v>600</v>
      </c>
      <c r="I294" s="33">
        <v>400</v>
      </c>
      <c r="J294" s="33">
        <v>300</v>
      </c>
      <c r="K294" s="33">
        <v>300</v>
      </c>
      <c r="L294" s="458">
        <v>300</v>
      </c>
    </row>
    <row r="295" spans="1:12" ht="15">
      <c r="A295" s="378">
        <v>635</v>
      </c>
      <c r="B295" s="124"/>
      <c r="C295" s="144"/>
      <c r="D295" s="10" t="s">
        <v>268</v>
      </c>
      <c r="E295" s="115">
        <f>SUM(E296:E298)</f>
        <v>2070</v>
      </c>
      <c r="F295" s="115">
        <f>SUM(F296:F298)</f>
        <v>1461</v>
      </c>
      <c r="G295" s="11">
        <f>G296+G298</f>
        <v>1772</v>
      </c>
      <c r="H295" s="11">
        <f>H296+H298+H297</f>
        <v>1952</v>
      </c>
      <c r="I295" s="11">
        <f>I296+I298</f>
        <v>1672</v>
      </c>
      <c r="J295" s="11">
        <f>J296+J298</f>
        <v>1772</v>
      </c>
      <c r="K295" s="11">
        <f>K296+K298</f>
        <v>1772</v>
      </c>
      <c r="L295" s="379">
        <f>L296+L298</f>
        <v>1772</v>
      </c>
    </row>
    <row r="296" spans="1:12" ht="15">
      <c r="A296" s="537">
        <v>635006</v>
      </c>
      <c r="B296" s="32">
        <v>1</v>
      </c>
      <c r="C296" s="145" t="s">
        <v>265</v>
      </c>
      <c r="D296" s="32" t="s">
        <v>269</v>
      </c>
      <c r="E296" s="49">
        <v>498</v>
      </c>
      <c r="F296" s="49"/>
      <c r="G296" s="31">
        <v>200</v>
      </c>
      <c r="H296" s="31">
        <v>200</v>
      </c>
      <c r="I296" s="31">
        <v>100</v>
      </c>
      <c r="J296" s="31">
        <v>200</v>
      </c>
      <c r="K296" s="31">
        <v>200</v>
      </c>
      <c r="L296" s="395">
        <v>200</v>
      </c>
    </row>
    <row r="297" spans="1:12" ht="15">
      <c r="A297" s="403">
        <v>635004</v>
      </c>
      <c r="B297" s="16"/>
      <c r="C297" s="145" t="s">
        <v>265</v>
      </c>
      <c r="D297" s="24" t="s">
        <v>270</v>
      </c>
      <c r="E297" s="15"/>
      <c r="F297" s="15">
        <v>151</v>
      </c>
      <c r="G297" s="20"/>
      <c r="H297" s="20">
        <v>180</v>
      </c>
      <c r="I297" s="20">
        <v>180</v>
      </c>
      <c r="J297" s="20"/>
      <c r="K297" s="20"/>
      <c r="L297" s="397"/>
    </row>
    <row r="298" spans="1:12" ht="15">
      <c r="A298" s="393">
        <v>635006</v>
      </c>
      <c r="B298" s="18"/>
      <c r="C298" s="145" t="s">
        <v>265</v>
      </c>
      <c r="D298" s="44" t="s">
        <v>271</v>
      </c>
      <c r="E298" s="34">
        <v>1572</v>
      </c>
      <c r="F298" s="34">
        <v>1310</v>
      </c>
      <c r="G298" s="34">
        <v>1572</v>
      </c>
      <c r="H298" s="34">
        <v>1572</v>
      </c>
      <c r="I298" s="34">
        <v>1572</v>
      </c>
      <c r="J298" s="34">
        <v>1572</v>
      </c>
      <c r="K298" s="34">
        <v>1572</v>
      </c>
      <c r="L298" s="459">
        <v>1572</v>
      </c>
    </row>
    <row r="299" spans="1:12" ht="15">
      <c r="A299" s="378">
        <v>637</v>
      </c>
      <c r="B299" s="10"/>
      <c r="C299" s="144"/>
      <c r="D299" s="10" t="s">
        <v>157</v>
      </c>
      <c r="E299" s="11">
        <f>SUM(E300:E305)</f>
        <v>6094</v>
      </c>
      <c r="F299" s="11">
        <f>SUM(F300:F305)</f>
        <v>6136</v>
      </c>
      <c r="G299" s="11">
        <f>G301+G303+G305+G302</f>
        <v>6461</v>
      </c>
      <c r="H299" s="11">
        <f>H300+H303+H305+H302+H301+H304</f>
        <v>9081</v>
      </c>
      <c r="I299" s="11">
        <f>I300+I303+I305+I302+I301</f>
        <v>9060</v>
      </c>
      <c r="J299" s="11">
        <f>J300+J301+J302+J303+J305</f>
        <v>9160</v>
      </c>
      <c r="K299" s="11">
        <f>K300+K301+K302+K303+K305</f>
        <v>8860</v>
      </c>
      <c r="L299" s="379">
        <f>L300+L301+L302+L303+L305</f>
        <v>8860</v>
      </c>
    </row>
    <row r="300" spans="1:12" ht="15">
      <c r="A300" s="394">
        <v>637004</v>
      </c>
      <c r="B300" s="32"/>
      <c r="C300" s="145" t="s">
        <v>265</v>
      </c>
      <c r="D300" s="32" t="s">
        <v>272</v>
      </c>
      <c r="E300" s="13">
        <v>196</v>
      </c>
      <c r="F300" s="13">
        <v>559</v>
      </c>
      <c r="G300" s="31"/>
      <c r="H300" s="31">
        <v>1000</v>
      </c>
      <c r="I300" s="158">
        <v>1000</v>
      </c>
      <c r="J300" s="31">
        <v>1000</v>
      </c>
      <c r="K300" s="31">
        <v>1000</v>
      </c>
      <c r="L300" s="464">
        <v>1000</v>
      </c>
    </row>
    <row r="301" spans="1:12" ht="15">
      <c r="A301" s="383">
        <v>637004</v>
      </c>
      <c r="B301" s="24">
        <v>5</v>
      </c>
      <c r="C301" s="145" t="s">
        <v>265</v>
      </c>
      <c r="D301" s="16" t="s">
        <v>220</v>
      </c>
      <c r="E301" s="49">
        <v>158</v>
      </c>
      <c r="F301" s="49">
        <v>423</v>
      </c>
      <c r="G301" s="15">
        <v>310</v>
      </c>
      <c r="H301" s="15">
        <v>700</v>
      </c>
      <c r="I301" s="15">
        <v>700</v>
      </c>
      <c r="J301" s="15">
        <v>800</v>
      </c>
      <c r="K301" s="15">
        <v>500</v>
      </c>
      <c r="L301" s="386">
        <v>500</v>
      </c>
    </row>
    <row r="302" spans="1:12" ht="15">
      <c r="A302" s="383">
        <v>637015</v>
      </c>
      <c r="B302" s="16"/>
      <c r="C302" s="145" t="s">
        <v>265</v>
      </c>
      <c r="D302" s="24" t="s">
        <v>273</v>
      </c>
      <c r="E302" s="15">
        <v>141</v>
      </c>
      <c r="F302" s="15">
        <v>282</v>
      </c>
      <c r="G302" s="49">
        <v>141</v>
      </c>
      <c r="H302" s="49">
        <v>300</v>
      </c>
      <c r="I302" s="15">
        <v>300</v>
      </c>
      <c r="J302" s="49">
        <v>300</v>
      </c>
      <c r="K302" s="49">
        <v>300</v>
      </c>
      <c r="L302" s="386">
        <v>300</v>
      </c>
    </row>
    <row r="303" spans="1:12" ht="15">
      <c r="A303" s="385">
        <v>637012</v>
      </c>
      <c r="B303" s="16">
        <v>50</v>
      </c>
      <c r="C303" s="145" t="s">
        <v>265</v>
      </c>
      <c r="D303" s="159" t="s">
        <v>274</v>
      </c>
      <c r="E303" s="15">
        <v>3469</v>
      </c>
      <c r="F303" s="15">
        <v>2712</v>
      </c>
      <c r="G303" s="15">
        <v>3650</v>
      </c>
      <c r="H303" s="15">
        <v>4700</v>
      </c>
      <c r="I303" s="15">
        <v>4700</v>
      </c>
      <c r="J303" s="15">
        <v>4700</v>
      </c>
      <c r="K303" s="15">
        <v>4700</v>
      </c>
      <c r="L303" s="386">
        <v>4700</v>
      </c>
    </row>
    <row r="304" spans="1:12" ht="15">
      <c r="A304" s="383">
        <v>637012</v>
      </c>
      <c r="B304" s="14">
        <v>1</v>
      </c>
      <c r="C304" s="145" t="s">
        <v>265</v>
      </c>
      <c r="D304" s="159" t="s">
        <v>275</v>
      </c>
      <c r="E304" s="15"/>
      <c r="F304" s="15">
        <v>20</v>
      </c>
      <c r="G304" s="154"/>
      <c r="H304" s="154">
        <v>21</v>
      </c>
      <c r="I304" s="154">
        <v>20</v>
      </c>
      <c r="J304" s="154">
        <v>20</v>
      </c>
      <c r="K304" s="154">
        <v>20</v>
      </c>
      <c r="L304" s="477">
        <v>20</v>
      </c>
    </row>
    <row r="305" spans="1:12" ht="15">
      <c r="A305" s="383">
        <v>637027</v>
      </c>
      <c r="B305" s="14"/>
      <c r="C305" s="145" t="s">
        <v>265</v>
      </c>
      <c r="D305" s="16" t="s">
        <v>184</v>
      </c>
      <c r="E305" s="15">
        <v>2130</v>
      </c>
      <c r="F305" s="15">
        <v>2140</v>
      </c>
      <c r="G305" s="154">
        <v>2360</v>
      </c>
      <c r="H305" s="154">
        <v>2360</v>
      </c>
      <c r="I305" s="154">
        <v>2360</v>
      </c>
      <c r="J305" s="154">
        <v>2360</v>
      </c>
      <c r="K305" s="154">
        <v>2360</v>
      </c>
      <c r="L305" s="477">
        <v>2360</v>
      </c>
    </row>
    <row r="306" spans="1:12" ht="15.75" thickBot="1">
      <c r="A306" s="538"/>
      <c r="B306" s="24"/>
      <c r="C306" s="241"/>
      <c r="D306" s="24"/>
      <c r="F306" s="440"/>
      <c r="G306" s="23"/>
      <c r="H306" s="49"/>
      <c r="I306" s="49"/>
      <c r="J306" s="49"/>
      <c r="K306" s="49"/>
      <c r="L306" s="400"/>
    </row>
    <row r="307" spans="1:12" ht="15.75" thickBot="1">
      <c r="A307" s="25" t="s">
        <v>276</v>
      </c>
      <c r="B307" s="164"/>
      <c r="C307" s="165"/>
      <c r="D307" s="164" t="s">
        <v>277</v>
      </c>
      <c r="E307" s="111">
        <f>E308+E315</f>
        <v>9922</v>
      </c>
      <c r="F307" s="111">
        <f aca="true" t="shared" si="31" ref="F307:L307">F308+F315</f>
        <v>7950</v>
      </c>
      <c r="G307" s="28">
        <f t="shared" si="31"/>
        <v>7700</v>
      </c>
      <c r="H307" s="28">
        <f>H308+H315+H317</f>
        <v>8800</v>
      </c>
      <c r="I307" s="28">
        <f>I308+I315+I317</f>
        <v>8784</v>
      </c>
      <c r="J307" s="28">
        <f t="shared" si="31"/>
        <v>9400</v>
      </c>
      <c r="K307" s="28">
        <f t="shared" si="31"/>
        <v>8500</v>
      </c>
      <c r="L307" s="28">
        <f t="shared" si="31"/>
        <v>8500</v>
      </c>
    </row>
    <row r="308" spans="1:12" ht="15">
      <c r="A308" s="431">
        <v>642</v>
      </c>
      <c r="B308" s="182"/>
      <c r="C308" s="126"/>
      <c r="D308" s="182" t="s">
        <v>200</v>
      </c>
      <c r="E308" s="115">
        <f>E309+E310+E314+E312</f>
        <v>9861</v>
      </c>
      <c r="F308" s="115">
        <f>F309+F310+F314+F312+F313</f>
        <v>7866</v>
      </c>
      <c r="G308" s="115">
        <f aca="true" t="shared" si="32" ref="G308:L308">SUM(G309:G314)</f>
        <v>7600</v>
      </c>
      <c r="H308" s="115">
        <f t="shared" si="32"/>
        <v>8100</v>
      </c>
      <c r="I308" s="115">
        <f t="shared" si="32"/>
        <v>8100</v>
      </c>
      <c r="J308" s="115">
        <f t="shared" si="32"/>
        <v>8400</v>
      </c>
      <c r="K308" s="115">
        <f t="shared" si="32"/>
        <v>8400</v>
      </c>
      <c r="L308" s="466">
        <f t="shared" si="32"/>
        <v>8400</v>
      </c>
    </row>
    <row r="309" spans="1:12" ht="15">
      <c r="A309" s="394">
        <v>642002</v>
      </c>
      <c r="B309" s="71">
        <v>1</v>
      </c>
      <c r="C309" s="226" t="s">
        <v>278</v>
      </c>
      <c r="D309" s="71" t="s">
        <v>279</v>
      </c>
      <c r="E309" s="31">
        <v>7000</v>
      </c>
      <c r="F309" s="31">
        <v>7000</v>
      </c>
      <c r="G309" s="31">
        <v>7000</v>
      </c>
      <c r="H309" s="31">
        <v>7000</v>
      </c>
      <c r="I309" s="31">
        <v>7000</v>
      </c>
      <c r="J309" s="31">
        <v>8000</v>
      </c>
      <c r="K309" s="31">
        <v>8000</v>
      </c>
      <c r="L309" s="395">
        <v>8000</v>
      </c>
    </row>
    <row r="310" spans="1:16" ht="14.25" customHeight="1">
      <c r="A310" s="539">
        <v>642002</v>
      </c>
      <c r="B310" s="16">
        <v>2</v>
      </c>
      <c r="C310" s="121" t="s">
        <v>278</v>
      </c>
      <c r="D310" s="16" t="s">
        <v>280</v>
      </c>
      <c r="E310" s="15">
        <v>1000</v>
      </c>
      <c r="F310" s="15">
        <v>600</v>
      </c>
      <c r="G310" s="49">
        <v>600</v>
      </c>
      <c r="H310" s="49">
        <v>600</v>
      </c>
      <c r="I310" s="49">
        <v>600</v>
      </c>
      <c r="J310" s="49"/>
      <c r="K310" s="49"/>
      <c r="L310" s="400"/>
      <c r="P310" s="78"/>
    </row>
    <row r="311" spans="1:12" ht="15" customHeight="1" hidden="1">
      <c r="A311" s="540">
        <v>642001</v>
      </c>
      <c r="B311" s="242">
        <v>3</v>
      </c>
      <c r="C311" s="243" t="s">
        <v>278</v>
      </c>
      <c r="D311" s="244" t="s">
        <v>281</v>
      </c>
      <c r="E311" s="215"/>
      <c r="F311" s="215"/>
      <c r="G311" s="215">
        <v>0</v>
      </c>
      <c r="H311" s="215">
        <v>0</v>
      </c>
      <c r="I311" s="215"/>
      <c r="J311" s="215">
        <v>0</v>
      </c>
      <c r="K311" s="215">
        <v>0</v>
      </c>
      <c r="L311" s="483"/>
    </row>
    <row r="312" spans="1:12" ht="15">
      <c r="A312" s="541">
        <v>642002</v>
      </c>
      <c r="B312" s="246">
        <v>3</v>
      </c>
      <c r="C312" s="247" t="s">
        <v>282</v>
      </c>
      <c r="D312" s="46" t="s">
        <v>283</v>
      </c>
      <c r="E312" s="22">
        <v>1861</v>
      </c>
      <c r="F312" s="22">
        <v>116</v>
      </c>
      <c r="G312" s="245"/>
      <c r="H312" s="245">
        <v>400</v>
      </c>
      <c r="I312" s="245">
        <v>400</v>
      </c>
      <c r="J312" s="245">
        <v>400</v>
      </c>
      <c r="K312" s="245">
        <v>400</v>
      </c>
      <c r="L312" s="484">
        <v>400</v>
      </c>
    </row>
    <row r="313" spans="1:12" ht="15">
      <c r="A313" s="541">
        <v>642014</v>
      </c>
      <c r="B313" s="248"/>
      <c r="C313" s="249" t="s">
        <v>284</v>
      </c>
      <c r="D313" s="250" t="s">
        <v>285</v>
      </c>
      <c r="E313" s="85"/>
      <c r="F313" s="85">
        <v>150</v>
      </c>
      <c r="G313" s="245"/>
      <c r="H313" s="245">
        <v>100</v>
      </c>
      <c r="I313" s="245">
        <v>100</v>
      </c>
      <c r="J313" s="245"/>
      <c r="K313" s="245"/>
      <c r="L313" s="484"/>
    </row>
    <row r="314" spans="1:12" ht="0.75" customHeight="1">
      <c r="A314" s="393">
        <v>642002</v>
      </c>
      <c r="B314" s="44">
        <v>4</v>
      </c>
      <c r="C314" s="122" t="s">
        <v>278</v>
      </c>
      <c r="D314" s="44" t="s">
        <v>286</v>
      </c>
      <c r="E314" s="33"/>
      <c r="F314" s="33"/>
      <c r="G314" s="33">
        <v>0</v>
      </c>
      <c r="H314" s="33">
        <v>0</v>
      </c>
      <c r="I314" s="33"/>
      <c r="J314" s="33">
        <v>0</v>
      </c>
      <c r="K314" s="33">
        <v>0</v>
      </c>
      <c r="L314" s="458"/>
    </row>
    <row r="315" spans="1:12" ht="15">
      <c r="A315" s="441">
        <v>635</v>
      </c>
      <c r="B315" s="182"/>
      <c r="C315" s="126"/>
      <c r="D315" s="182" t="s">
        <v>287</v>
      </c>
      <c r="E315" s="115">
        <v>61</v>
      </c>
      <c r="F315" s="115">
        <v>84</v>
      </c>
      <c r="G315" s="115">
        <f aca="true" t="shared" si="33" ref="G315:L315">G316</f>
        <v>100</v>
      </c>
      <c r="H315" s="115">
        <f t="shared" si="33"/>
        <v>100</v>
      </c>
      <c r="I315" s="115">
        <f t="shared" si="33"/>
        <v>84</v>
      </c>
      <c r="J315" s="115">
        <f t="shared" si="33"/>
        <v>1000</v>
      </c>
      <c r="K315" s="115">
        <f t="shared" si="33"/>
        <v>100</v>
      </c>
      <c r="L315" s="466">
        <f t="shared" si="33"/>
        <v>100</v>
      </c>
    </row>
    <row r="316" spans="1:12" ht="15">
      <c r="A316" s="380">
        <v>635006</v>
      </c>
      <c r="B316" s="125">
        <v>1</v>
      </c>
      <c r="C316" s="129" t="s">
        <v>284</v>
      </c>
      <c r="D316" s="125" t="s">
        <v>288</v>
      </c>
      <c r="E316" s="128">
        <v>61</v>
      </c>
      <c r="F316" s="128">
        <v>84</v>
      </c>
      <c r="G316" s="128">
        <v>100</v>
      </c>
      <c r="H316" s="128">
        <v>100</v>
      </c>
      <c r="I316" s="128">
        <v>84</v>
      </c>
      <c r="J316" s="128">
        <v>1000</v>
      </c>
      <c r="K316" s="128">
        <v>100</v>
      </c>
      <c r="L316" s="381">
        <v>100</v>
      </c>
    </row>
    <row r="317" spans="1:14" ht="15">
      <c r="A317" s="378">
        <v>637</v>
      </c>
      <c r="B317" s="10"/>
      <c r="C317" s="144"/>
      <c r="D317" s="10" t="s">
        <v>157</v>
      </c>
      <c r="E317" s="11"/>
      <c r="F317" s="11"/>
      <c r="G317" s="11"/>
      <c r="H317" s="11">
        <v>600</v>
      </c>
      <c r="I317" s="11">
        <v>600</v>
      </c>
      <c r="J317" s="11"/>
      <c r="K317" s="11"/>
      <c r="L317" s="379"/>
      <c r="M317" s="415"/>
      <c r="N317" s="415"/>
    </row>
    <row r="318" spans="1:12" ht="15">
      <c r="A318" s="444">
        <v>637005</v>
      </c>
      <c r="B318" s="157"/>
      <c r="C318" s="177" t="s">
        <v>278</v>
      </c>
      <c r="D318" s="157" t="s">
        <v>458</v>
      </c>
      <c r="E318" s="128"/>
      <c r="F318" s="128"/>
      <c r="G318" s="49"/>
      <c r="H318" s="49">
        <v>600</v>
      </c>
      <c r="I318" s="49">
        <v>600</v>
      </c>
      <c r="J318" s="128"/>
      <c r="K318" s="128"/>
      <c r="L318" s="400"/>
    </row>
    <row r="319" spans="1:12" ht="15.75" thickBot="1">
      <c r="A319" s="529"/>
      <c r="B319" s="184"/>
      <c r="C319" s="178"/>
      <c r="D319" s="184"/>
      <c r="F319" s="163"/>
      <c r="G319" s="262"/>
      <c r="H319" s="262"/>
      <c r="I319" s="262"/>
      <c r="J319" s="230"/>
      <c r="K319" s="230"/>
      <c r="L319" s="485"/>
    </row>
    <row r="320" spans="1:12" ht="15.75" thickBot="1">
      <c r="A320" s="113" t="s">
        <v>289</v>
      </c>
      <c r="B320" s="164"/>
      <c r="C320" s="165"/>
      <c r="D320" s="26" t="s">
        <v>290</v>
      </c>
      <c r="E320" s="111">
        <f>SUM(E321+E322+E330+E334+E343+E349)</f>
        <v>57645</v>
      </c>
      <c r="F320" s="111">
        <f>SUM(F321+F322+F330+F334+F343+F349)</f>
        <v>49524</v>
      </c>
      <c r="G320" s="111">
        <f>G321+G322+G330+G334+G343+G349</f>
        <v>48905</v>
      </c>
      <c r="H320" s="111">
        <f>H321+H322+H330+H334+H343+H349</f>
        <v>51756</v>
      </c>
      <c r="I320" s="111">
        <f>I321+I322+I330+I334+I343+I349+J347</f>
        <v>47386</v>
      </c>
      <c r="J320" s="111">
        <f>J322+J330+J334+J343+J349+J347</f>
        <v>50505</v>
      </c>
      <c r="K320" s="111">
        <f>K321+K322+K330+K334+K343+K349+K347</f>
        <v>50555</v>
      </c>
      <c r="L320" s="28">
        <f>L321+L322+L330+L334+L343+L349+L347</f>
        <v>50105</v>
      </c>
    </row>
    <row r="321" spans="1:12" ht="15" customHeight="1" hidden="1">
      <c r="A321" s="526">
        <v>610</v>
      </c>
      <c r="B321" s="166"/>
      <c r="C321" s="117" t="s">
        <v>291</v>
      </c>
      <c r="D321" s="116" t="s">
        <v>92</v>
      </c>
      <c r="E321" s="222">
        <v>0</v>
      </c>
      <c r="F321" s="222">
        <v>0</v>
      </c>
      <c r="G321" s="222"/>
      <c r="H321" s="222"/>
      <c r="I321" s="222"/>
      <c r="J321" s="222"/>
      <c r="K321" s="222"/>
      <c r="L321" s="486"/>
    </row>
    <row r="322" spans="1:12" ht="15">
      <c r="A322" s="428">
        <v>62</v>
      </c>
      <c r="B322" s="10"/>
      <c r="C322" s="117"/>
      <c r="D322" s="116" t="s">
        <v>93</v>
      </c>
      <c r="E322" s="251">
        <f>SUM(E323:E329)</f>
        <v>316</v>
      </c>
      <c r="F322" s="251">
        <f aca="true" t="shared" si="34" ref="F322:L322">SUM(F323:F329)</f>
        <v>368</v>
      </c>
      <c r="G322" s="252">
        <f t="shared" si="34"/>
        <v>456</v>
      </c>
      <c r="H322" s="252">
        <f t="shared" si="34"/>
        <v>456</v>
      </c>
      <c r="I322" s="252">
        <f t="shared" si="34"/>
        <v>456</v>
      </c>
      <c r="J322" s="252">
        <f t="shared" si="34"/>
        <v>456</v>
      </c>
      <c r="K322" s="252">
        <f t="shared" si="34"/>
        <v>456</v>
      </c>
      <c r="L322" s="487">
        <f t="shared" si="34"/>
        <v>456</v>
      </c>
    </row>
    <row r="323" spans="1:12" ht="15">
      <c r="A323" s="383">
        <v>621000</v>
      </c>
      <c r="B323" s="14"/>
      <c r="C323" s="119" t="s">
        <v>291</v>
      </c>
      <c r="D323" s="14" t="s">
        <v>292</v>
      </c>
      <c r="E323" s="187">
        <v>90</v>
      </c>
      <c r="F323" s="187">
        <v>105</v>
      </c>
      <c r="G323" s="158">
        <v>130</v>
      </c>
      <c r="H323" s="158">
        <v>130</v>
      </c>
      <c r="I323" s="158">
        <v>130</v>
      </c>
      <c r="J323" s="158">
        <v>130</v>
      </c>
      <c r="K323" s="158">
        <v>130</v>
      </c>
      <c r="L323" s="464">
        <v>130</v>
      </c>
    </row>
    <row r="324" spans="1:12" ht="15">
      <c r="A324" s="385">
        <v>625001</v>
      </c>
      <c r="B324" s="16"/>
      <c r="C324" s="171" t="s">
        <v>291</v>
      </c>
      <c r="D324" s="16" t="s">
        <v>96</v>
      </c>
      <c r="E324" s="85">
        <v>13</v>
      </c>
      <c r="F324" s="85">
        <v>15</v>
      </c>
      <c r="G324" s="34">
        <v>19</v>
      </c>
      <c r="H324" s="34">
        <v>19</v>
      </c>
      <c r="I324" s="34">
        <v>19</v>
      </c>
      <c r="J324" s="34">
        <v>19</v>
      </c>
      <c r="K324" s="34">
        <v>19</v>
      </c>
      <c r="L324" s="459">
        <v>19</v>
      </c>
    </row>
    <row r="325" spans="1:12" ht="15">
      <c r="A325" s="385">
        <v>625002</v>
      </c>
      <c r="B325" s="16"/>
      <c r="C325" s="253" t="s">
        <v>291</v>
      </c>
      <c r="D325" s="16" t="s">
        <v>97</v>
      </c>
      <c r="E325" s="85">
        <v>126</v>
      </c>
      <c r="F325" s="85">
        <v>147</v>
      </c>
      <c r="G325" s="15">
        <v>182</v>
      </c>
      <c r="H325" s="15">
        <v>182</v>
      </c>
      <c r="I325" s="15">
        <v>182</v>
      </c>
      <c r="J325" s="15">
        <v>182</v>
      </c>
      <c r="K325" s="15">
        <v>182</v>
      </c>
      <c r="L325" s="386">
        <v>182</v>
      </c>
    </row>
    <row r="326" spans="1:12" ht="15">
      <c r="A326" s="385">
        <v>625003</v>
      </c>
      <c r="B326" s="148"/>
      <c r="C326" s="121" t="s">
        <v>291</v>
      </c>
      <c r="D326" s="16" t="s">
        <v>98</v>
      </c>
      <c r="E326" s="19">
        <v>8</v>
      </c>
      <c r="F326" s="19">
        <v>8</v>
      </c>
      <c r="G326" s="15">
        <v>11</v>
      </c>
      <c r="H326" s="15">
        <v>11</v>
      </c>
      <c r="I326" s="15">
        <v>11</v>
      </c>
      <c r="J326" s="15">
        <v>11</v>
      </c>
      <c r="K326" s="15">
        <v>11</v>
      </c>
      <c r="L326" s="386">
        <v>11</v>
      </c>
    </row>
    <row r="327" spans="1:12" ht="15">
      <c r="A327" s="385">
        <v>625004</v>
      </c>
      <c r="B327" s="45"/>
      <c r="C327" s="121" t="s">
        <v>291</v>
      </c>
      <c r="D327" s="16" t="s">
        <v>99</v>
      </c>
      <c r="E327" s="15">
        <v>28</v>
      </c>
      <c r="F327" s="15">
        <v>35</v>
      </c>
      <c r="G327" s="15">
        <v>39</v>
      </c>
      <c r="H327" s="15">
        <v>39</v>
      </c>
      <c r="I327" s="15">
        <v>39</v>
      </c>
      <c r="J327" s="15">
        <v>39</v>
      </c>
      <c r="K327" s="15">
        <v>39</v>
      </c>
      <c r="L327" s="386">
        <v>39</v>
      </c>
    </row>
    <row r="328" spans="1:12" ht="15">
      <c r="A328" s="396">
        <v>625005</v>
      </c>
      <c r="B328" s="16"/>
      <c r="C328" s="121" t="s">
        <v>291</v>
      </c>
      <c r="D328" s="24" t="s">
        <v>100</v>
      </c>
      <c r="E328" s="20">
        <v>9</v>
      </c>
      <c r="F328" s="20">
        <v>6</v>
      </c>
      <c r="G328" s="15">
        <v>13</v>
      </c>
      <c r="H328" s="15">
        <v>13</v>
      </c>
      <c r="I328" s="15">
        <v>13</v>
      </c>
      <c r="J328" s="15">
        <v>13</v>
      </c>
      <c r="K328" s="15">
        <v>13</v>
      </c>
      <c r="L328" s="386">
        <v>13</v>
      </c>
    </row>
    <row r="329" spans="1:12" ht="15">
      <c r="A329" s="393">
        <v>625007</v>
      </c>
      <c r="B329" s="18"/>
      <c r="C329" s="117" t="s">
        <v>291</v>
      </c>
      <c r="D329" s="44" t="s">
        <v>101</v>
      </c>
      <c r="E329" s="188">
        <v>42</v>
      </c>
      <c r="F329" s="188">
        <v>52</v>
      </c>
      <c r="G329" s="20">
        <v>62</v>
      </c>
      <c r="H329" s="20">
        <v>62</v>
      </c>
      <c r="I329" s="20">
        <v>62</v>
      </c>
      <c r="J329" s="20">
        <v>62</v>
      </c>
      <c r="K329" s="20">
        <v>62</v>
      </c>
      <c r="L329" s="397">
        <v>62</v>
      </c>
    </row>
    <row r="330" spans="1:12" ht="15">
      <c r="A330" s="428">
        <v>632</v>
      </c>
      <c r="B330" s="10"/>
      <c r="C330" s="144"/>
      <c r="D330" s="10" t="s">
        <v>103</v>
      </c>
      <c r="E330" s="11">
        <f>SUM(E331:E333)</f>
        <v>48956</v>
      </c>
      <c r="F330" s="11">
        <f aca="true" t="shared" si="35" ref="F330:L330">SUM(F331:F333)</f>
        <v>42376</v>
      </c>
      <c r="G330" s="11">
        <f t="shared" si="35"/>
        <v>39500</v>
      </c>
      <c r="H330" s="11">
        <f t="shared" si="35"/>
        <v>39440</v>
      </c>
      <c r="I330" s="11">
        <f t="shared" si="35"/>
        <v>37000</v>
      </c>
      <c r="J330" s="11">
        <f t="shared" si="35"/>
        <v>39500</v>
      </c>
      <c r="K330" s="11">
        <f t="shared" si="35"/>
        <v>39500</v>
      </c>
      <c r="L330" s="379">
        <f t="shared" si="35"/>
        <v>39500</v>
      </c>
    </row>
    <row r="331" spans="1:12" ht="15">
      <c r="A331" s="383">
        <v>632001</v>
      </c>
      <c r="B331" s="14">
        <v>1</v>
      </c>
      <c r="C331" s="119" t="s">
        <v>291</v>
      </c>
      <c r="D331" s="14" t="s">
        <v>105</v>
      </c>
      <c r="E331" s="13">
        <v>8051</v>
      </c>
      <c r="F331" s="13">
        <v>7558</v>
      </c>
      <c r="G331" s="13">
        <v>9000</v>
      </c>
      <c r="H331" s="13">
        <v>9000</v>
      </c>
      <c r="I331" s="13">
        <v>9000</v>
      </c>
      <c r="J331" s="13">
        <v>9000</v>
      </c>
      <c r="K331" s="13">
        <v>9000</v>
      </c>
      <c r="L331" s="384">
        <v>9000</v>
      </c>
    </row>
    <row r="332" spans="1:12" ht="15">
      <c r="A332" s="385">
        <v>632001</v>
      </c>
      <c r="B332" s="14">
        <v>2</v>
      </c>
      <c r="C332" s="120" t="s">
        <v>291</v>
      </c>
      <c r="D332" s="16" t="s">
        <v>106</v>
      </c>
      <c r="E332" s="13">
        <v>36448</v>
      </c>
      <c r="F332" s="13">
        <v>31935</v>
      </c>
      <c r="G332" s="15">
        <v>26500</v>
      </c>
      <c r="H332" s="15">
        <v>26440</v>
      </c>
      <c r="I332" s="15">
        <v>25000</v>
      </c>
      <c r="J332" s="15">
        <v>26500</v>
      </c>
      <c r="K332" s="15">
        <v>26500</v>
      </c>
      <c r="L332" s="386">
        <v>26500</v>
      </c>
    </row>
    <row r="333" spans="1:12" ht="15">
      <c r="A333" s="385">
        <v>632002</v>
      </c>
      <c r="B333" s="16"/>
      <c r="C333" s="121" t="s">
        <v>291</v>
      </c>
      <c r="D333" s="16" t="s">
        <v>29</v>
      </c>
      <c r="E333" s="13">
        <v>4457</v>
      </c>
      <c r="F333" s="13">
        <v>2883</v>
      </c>
      <c r="G333" s="15">
        <v>4000</v>
      </c>
      <c r="H333" s="15">
        <v>4000</v>
      </c>
      <c r="I333" s="15">
        <v>3000</v>
      </c>
      <c r="J333" s="15">
        <v>4000</v>
      </c>
      <c r="K333" s="15">
        <v>4000</v>
      </c>
      <c r="L333" s="386">
        <v>4000</v>
      </c>
    </row>
    <row r="334" spans="1:12" ht="15">
      <c r="A334" s="428">
        <v>633</v>
      </c>
      <c r="B334" s="10"/>
      <c r="C334" s="144"/>
      <c r="D334" s="10" t="s">
        <v>110</v>
      </c>
      <c r="E334" s="11">
        <f>SUM(E335:E342)</f>
        <v>6083</v>
      </c>
      <c r="F334" s="11">
        <f aca="true" t="shared" si="36" ref="F334:L334">SUM(F335:F342)</f>
        <v>3999</v>
      </c>
      <c r="G334" s="11">
        <f t="shared" si="36"/>
        <v>3900</v>
      </c>
      <c r="H334" s="11">
        <f t="shared" si="36"/>
        <v>6811</v>
      </c>
      <c r="I334" s="11">
        <f t="shared" si="36"/>
        <v>5681</v>
      </c>
      <c r="J334" s="11">
        <f t="shared" si="36"/>
        <v>7200</v>
      </c>
      <c r="K334" s="11">
        <f t="shared" si="36"/>
        <v>6400</v>
      </c>
      <c r="L334" s="379">
        <f t="shared" si="36"/>
        <v>6800</v>
      </c>
    </row>
    <row r="335" spans="1:12" ht="15">
      <c r="A335" s="394">
        <v>633001</v>
      </c>
      <c r="B335" s="32"/>
      <c r="C335" s="119" t="s">
        <v>291</v>
      </c>
      <c r="D335" s="32" t="s">
        <v>459</v>
      </c>
      <c r="E335" s="31"/>
      <c r="F335" s="31"/>
      <c r="G335" s="13"/>
      <c r="H335" s="13">
        <v>1000</v>
      </c>
      <c r="I335" s="13">
        <v>800</v>
      </c>
      <c r="J335" s="13"/>
      <c r="K335" s="13"/>
      <c r="L335" s="384"/>
    </row>
    <row r="336" spans="1:12" ht="15">
      <c r="A336" s="383">
        <v>633006</v>
      </c>
      <c r="B336" s="14"/>
      <c r="C336" s="121" t="s">
        <v>291</v>
      </c>
      <c r="D336" s="14" t="s">
        <v>241</v>
      </c>
      <c r="E336" s="13"/>
      <c r="F336" s="13">
        <v>90</v>
      </c>
      <c r="G336" s="13">
        <v>1450</v>
      </c>
      <c r="H336" s="13">
        <v>1450</v>
      </c>
      <c r="I336" s="13">
        <v>700</v>
      </c>
      <c r="J336" s="13">
        <v>1500</v>
      </c>
      <c r="K336" s="13">
        <v>1500</v>
      </c>
      <c r="L336" s="384">
        <v>2000</v>
      </c>
    </row>
    <row r="337" spans="1:12" ht="15">
      <c r="A337" s="383">
        <v>633006</v>
      </c>
      <c r="B337" s="14">
        <v>3</v>
      </c>
      <c r="C337" s="254" t="s">
        <v>291</v>
      </c>
      <c r="D337" s="16" t="s">
        <v>119</v>
      </c>
      <c r="E337" s="13"/>
      <c r="F337" s="13">
        <v>39</v>
      </c>
      <c r="G337" s="15">
        <v>200</v>
      </c>
      <c r="H337" s="15">
        <v>200</v>
      </c>
      <c r="I337" s="15">
        <v>100</v>
      </c>
      <c r="J337" s="15">
        <v>200</v>
      </c>
      <c r="K337" s="15">
        <v>200</v>
      </c>
      <c r="L337" s="386">
        <v>200</v>
      </c>
    </row>
    <row r="338" spans="1:12" ht="15">
      <c r="A338" s="383">
        <v>633006</v>
      </c>
      <c r="B338" s="14">
        <v>5</v>
      </c>
      <c r="C338" s="254" t="s">
        <v>291</v>
      </c>
      <c r="D338" s="16" t="s">
        <v>293</v>
      </c>
      <c r="E338" s="154"/>
      <c r="F338" s="154">
        <v>20</v>
      </c>
      <c r="G338" s="13"/>
      <c r="H338" s="13"/>
      <c r="I338" s="13">
        <v>20</v>
      </c>
      <c r="J338" s="13"/>
      <c r="K338" s="13"/>
      <c r="L338" s="384"/>
    </row>
    <row r="339" spans="1:12" ht="15">
      <c r="A339" s="383">
        <v>633006</v>
      </c>
      <c r="B339" s="14">
        <v>7</v>
      </c>
      <c r="C339" s="121" t="s">
        <v>291</v>
      </c>
      <c r="D339" s="16" t="s">
        <v>294</v>
      </c>
      <c r="E339" s="154">
        <v>3458</v>
      </c>
      <c r="F339" s="154">
        <v>632</v>
      </c>
      <c r="G339" s="13">
        <v>50</v>
      </c>
      <c r="H339" s="13">
        <v>361</v>
      </c>
      <c r="I339" s="13">
        <v>361</v>
      </c>
      <c r="J339" s="13"/>
      <c r="K339" s="13"/>
      <c r="L339" s="384"/>
    </row>
    <row r="340" spans="1:12" ht="15">
      <c r="A340" s="383">
        <v>633006</v>
      </c>
      <c r="B340" s="14">
        <v>12</v>
      </c>
      <c r="C340" s="119" t="s">
        <v>291</v>
      </c>
      <c r="D340" s="146" t="s">
        <v>295</v>
      </c>
      <c r="E340" s="15"/>
      <c r="F340" s="154">
        <v>131</v>
      </c>
      <c r="G340" s="13">
        <v>200</v>
      </c>
      <c r="H340" s="13">
        <v>300</v>
      </c>
      <c r="I340" s="13">
        <v>200</v>
      </c>
      <c r="J340" s="13">
        <v>1000</v>
      </c>
      <c r="K340" s="13">
        <v>200</v>
      </c>
      <c r="L340" s="384">
        <v>100</v>
      </c>
    </row>
    <row r="341" spans="1:12" ht="0.75" customHeight="1">
      <c r="A341" s="385">
        <v>633010</v>
      </c>
      <c r="B341" s="16"/>
      <c r="C341" s="120" t="s">
        <v>291</v>
      </c>
      <c r="D341" s="148" t="s">
        <v>296</v>
      </c>
      <c r="E341" s="72"/>
      <c r="F341" s="72"/>
      <c r="G341" s="15">
        <v>0</v>
      </c>
      <c r="H341" s="15">
        <v>0</v>
      </c>
      <c r="I341" s="15"/>
      <c r="J341" s="15">
        <v>0</v>
      </c>
      <c r="K341" s="15">
        <v>0</v>
      </c>
      <c r="L341" s="386"/>
    </row>
    <row r="342" spans="1:12" ht="15">
      <c r="A342" s="393">
        <v>633016</v>
      </c>
      <c r="B342" s="44"/>
      <c r="C342" s="122" t="s">
        <v>297</v>
      </c>
      <c r="D342" s="44" t="s">
        <v>298</v>
      </c>
      <c r="E342" s="134">
        <v>2625</v>
      </c>
      <c r="F342" s="134">
        <v>3087</v>
      </c>
      <c r="G342" s="134">
        <v>2000</v>
      </c>
      <c r="H342" s="134">
        <v>3500</v>
      </c>
      <c r="I342" s="134">
        <v>3500</v>
      </c>
      <c r="J342" s="134">
        <v>4500</v>
      </c>
      <c r="K342" s="134">
        <v>4500</v>
      </c>
      <c r="L342" s="462">
        <v>4500</v>
      </c>
    </row>
    <row r="343" spans="1:12" ht="15">
      <c r="A343" s="428">
        <v>635</v>
      </c>
      <c r="B343" s="10"/>
      <c r="C343" s="144"/>
      <c r="D343" s="10" t="s">
        <v>144</v>
      </c>
      <c r="E343" s="11">
        <f>SUM(E344:E346)</f>
        <v>260</v>
      </c>
      <c r="F343" s="11">
        <f>SUM(F344:F346)</f>
        <v>100</v>
      </c>
      <c r="G343" s="11">
        <f aca="true" t="shared" si="37" ref="G343:L343">G344+G346</f>
        <v>500</v>
      </c>
      <c r="H343" s="11">
        <f t="shared" si="37"/>
        <v>500</v>
      </c>
      <c r="I343" s="11">
        <f t="shared" si="37"/>
        <v>400</v>
      </c>
      <c r="J343" s="11">
        <f t="shared" si="37"/>
        <v>300</v>
      </c>
      <c r="K343" s="11">
        <f t="shared" si="37"/>
        <v>500</v>
      </c>
      <c r="L343" s="379">
        <f t="shared" si="37"/>
        <v>500</v>
      </c>
    </row>
    <row r="344" spans="1:12" ht="15">
      <c r="A344" s="383">
        <v>635006</v>
      </c>
      <c r="B344" s="14">
        <v>1</v>
      </c>
      <c r="C344" s="119" t="s">
        <v>291</v>
      </c>
      <c r="D344" s="146" t="s">
        <v>152</v>
      </c>
      <c r="E344" s="31">
        <v>132</v>
      </c>
      <c r="F344" s="154"/>
      <c r="G344" s="154">
        <v>300</v>
      </c>
      <c r="H344" s="154">
        <v>300</v>
      </c>
      <c r="I344" s="154">
        <v>300</v>
      </c>
      <c r="J344" s="154">
        <v>300</v>
      </c>
      <c r="K344" s="154">
        <v>500</v>
      </c>
      <c r="L344" s="477">
        <v>500</v>
      </c>
    </row>
    <row r="345" spans="1:12" ht="15">
      <c r="A345" s="383">
        <v>633001</v>
      </c>
      <c r="B345" s="24"/>
      <c r="C345" s="119" t="s">
        <v>291</v>
      </c>
      <c r="D345" s="16" t="s">
        <v>299</v>
      </c>
      <c r="E345" s="154">
        <v>128</v>
      </c>
      <c r="F345" s="154"/>
      <c r="G345" s="154"/>
      <c r="H345" s="154"/>
      <c r="I345" s="154"/>
      <c r="J345" s="154"/>
      <c r="K345" s="154"/>
      <c r="L345" s="477"/>
    </row>
    <row r="346" spans="1:12" ht="15">
      <c r="A346" s="385">
        <v>635004</v>
      </c>
      <c r="B346" s="33">
        <v>3</v>
      </c>
      <c r="C346" s="122" t="s">
        <v>291</v>
      </c>
      <c r="D346" s="44" t="s">
        <v>149</v>
      </c>
      <c r="E346" s="15"/>
      <c r="F346" s="15">
        <v>100</v>
      </c>
      <c r="G346" s="15">
        <v>200</v>
      </c>
      <c r="H346" s="15">
        <v>200</v>
      </c>
      <c r="I346" s="15">
        <v>100</v>
      </c>
      <c r="J346" s="15"/>
      <c r="K346" s="15"/>
      <c r="L346" s="386"/>
    </row>
    <row r="347" spans="1:13" ht="15" hidden="1">
      <c r="A347" s="522">
        <v>636</v>
      </c>
      <c r="B347" s="10"/>
      <c r="C347" s="144"/>
      <c r="D347" s="150" t="s">
        <v>156</v>
      </c>
      <c r="E347" s="151">
        <v>0</v>
      </c>
      <c r="F347" s="151">
        <v>0</v>
      </c>
      <c r="G347" s="151">
        <v>0</v>
      </c>
      <c r="H347" s="151">
        <v>0</v>
      </c>
      <c r="I347" s="151"/>
      <c r="J347" s="151">
        <f>J348</f>
        <v>0</v>
      </c>
      <c r="K347" s="151">
        <f>K348</f>
        <v>0</v>
      </c>
      <c r="L347" s="379">
        <f>L348</f>
        <v>0</v>
      </c>
      <c r="M347" s="415"/>
    </row>
    <row r="348" spans="1:15" ht="15" hidden="1">
      <c r="A348" s="432">
        <v>636001</v>
      </c>
      <c r="B348" s="18"/>
      <c r="C348" s="126" t="s">
        <v>291</v>
      </c>
      <c r="D348" s="197" t="s">
        <v>299</v>
      </c>
      <c r="E348" s="196"/>
      <c r="F348" s="196"/>
      <c r="G348" s="196"/>
      <c r="H348" s="196"/>
      <c r="I348" s="196"/>
      <c r="J348" s="196"/>
      <c r="K348" s="196"/>
      <c r="L348" s="381"/>
      <c r="M348" s="415"/>
      <c r="O348" s="363"/>
    </row>
    <row r="349" spans="1:12" ht="15">
      <c r="A349" s="428">
        <v>637</v>
      </c>
      <c r="B349" s="116"/>
      <c r="C349" s="126"/>
      <c r="D349" s="182" t="s">
        <v>157</v>
      </c>
      <c r="E349" s="11">
        <f>SUM(E350:E357)</f>
        <v>2030</v>
      </c>
      <c r="F349" s="11">
        <f aca="true" t="shared" si="38" ref="F349:L349">SUM(F350:F357)</f>
        <v>2681</v>
      </c>
      <c r="G349" s="11">
        <f t="shared" si="38"/>
        <v>4549</v>
      </c>
      <c r="H349" s="11">
        <f t="shared" si="38"/>
        <v>4549</v>
      </c>
      <c r="I349" s="11">
        <f t="shared" si="38"/>
        <v>3849</v>
      </c>
      <c r="J349" s="11">
        <f t="shared" si="38"/>
        <v>3049</v>
      </c>
      <c r="K349" s="11">
        <f t="shared" si="38"/>
        <v>3699</v>
      </c>
      <c r="L349" s="379">
        <f t="shared" si="38"/>
        <v>2849</v>
      </c>
    </row>
    <row r="350" spans="1:12" ht="0.75" customHeight="1">
      <c r="A350" s="437">
        <v>637005</v>
      </c>
      <c r="B350" s="32">
        <v>40</v>
      </c>
      <c r="C350" s="226" t="s">
        <v>300</v>
      </c>
      <c r="D350" s="71" t="s">
        <v>301</v>
      </c>
      <c r="E350" s="187"/>
      <c r="F350" s="187"/>
      <c r="G350" s="187">
        <v>0</v>
      </c>
      <c r="H350" s="187">
        <v>0</v>
      </c>
      <c r="I350" s="187"/>
      <c r="J350" s="187">
        <v>0</v>
      </c>
      <c r="K350" s="187">
        <v>0</v>
      </c>
      <c r="L350" s="468"/>
    </row>
    <row r="351" spans="1:12" ht="15">
      <c r="A351" s="383">
        <v>637002</v>
      </c>
      <c r="B351" s="14">
        <v>1</v>
      </c>
      <c r="C351" s="121" t="s">
        <v>291</v>
      </c>
      <c r="D351" s="14" t="s">
        <v>302</v>
      </c>
      <c r="E351" s="13">
        <v>200</v>
      </c>
      <c r="F351" s="13">
        <v>1000</v>
      </c>
      <c r="G351" s="13">
        <v>1000</v>
      </c>
      <c r="H351" s="13">
        <v>1000</v>
      </c>
      <c r="I351" s="13">
        <v>1000</v>
      </c>
      <c r="J351" s="13">
        <v>1000</v>
      </c>
      <c r="K351" s="13">
        <v>1000</v>
      </c>
      <c r="L351" s="384">
        <v>1000</v>
      </c>
    </row>
    <row r="352" spans="1:12" ht="15">
      <c r="A352" s="383">
        <v>637004</v>
      </c>
      <c r="B352" s="14"/>
      <c r="C352" s="145" t="s">
        <v>291</v>
      </c>
      <c r="D352" s="14" t="s">
        <v>303</v>
      </c>
      <c r="E352" s="13"/>
      <c r="F352" s="13"/>
      <c r="G352" s="15">
        <v>200</v>
      </c>
      <c r="H352" s="15">
        <v>200</v>
      </c>
      <c r="I352" s="15">
        <v>200</v>
      </c>
      <c r="J352" s="15">
        <v>200</v>
      </c>
      <c r="K352" s="15">
        <v>200</v>
      </c>
      <c r="L352" s="386">
        <v>200</v>
      </c>
    </row>
    <row r="353" spans="1:12" ht="15">
      <c r="A353" s="385">
        <v>637004</v>
      </c>
      <c r="B353" s="16">
        <v>5</v>
      </c>
      <c r="C353" s="121" t="s">
        <v>291</v>
      </c>
      <c r="D353" s="16" t="s">
        <v>161</v>
      </c>
      <c r="E353" s="13">
        <v>798</v>
      </c>
      <c r="F353" s="13">
        <v>366</v>
      </c>
      <c r="G353" s="15">
        <v>1700</v>
      </c>
      <c r="H353" s="15">
        <v>1700</v>
      </c>
      <c r="I353" s="15">
        <v>1000</v>
      </c>
      <c r="J353" s="15">
        <v>200</v>
      </c>
      <c r="K353" s="15">
        <v>850</v>
      </c>
      <c r="L353" s="386">
        <v>0</v>
      </c>
    </row>
    <row r="354" spans="1:12" ht="14.25" customHeight="1">
      <c r="A354" s="383">
        <v>637013</v>
      </c>
      <c r="B354" s="14"/>
      <c r="C354" s="121" t="s">
        <v>297</v>
      </c>
      <c r="D354" s="45" t="s">
        <v>304</v>
      </c>
      <c r="E354" s="15"/>
      <c r="F354" s="15"/>
      <c r="G354" s="13">
        <v>299</v>
      </c>
      <c r="H354" s="13">
        <v>299</v>
      </c>
      <c r="I354" s="13">
        <v>299</v>
      </c>
      <c r="J354" s="13">
        <v>299</v>
      </c>
      <c r="K354" s="13">
        <v>299</v>
      </c>
      <c r="L354" s="384">
        <v>299</v>
      </c>
    </row>
    <row r="355" spans="1:12" ht="15" hidden="1">
      <c r="A355" s="383">
        <v>637031</v>
      </c>
      <c r="B355" s="14"/>
      <c r="C355" s="121" t="s">
        <v>291</v>
      </c>
      <c r="D355" s="45" t="s">
        <v>305</v>
      </c>
      <c r="E355" s="49"/>
      <c r="F355" s="49"/>
      <c r="G355" s="13"/>
      <c r="H355" s="13"/>
      <c r="I355" s="13"/>
      <c r="J355" s="13"/>
      <c r="K355" s="13"/>
      <c r="L355" s="384"/>
    </row>
    <row r="356" spans="1:15" ht="15">
      <c r="A356" s="385">
        <v>637015</v>
      </c>
      <c r="B356" s="16"/>
      <c r="C356" s="121" t="s">
        <v>91</v>
      </c>
      <c r="D356" s="45" t="s">
        <v>177</v>
      </c>
      <c r="E356" s="15"/>
      <c r="F356" s="15">
        <v>263</v>
      </c>
      <c r="G356" s="13">
        <v>50</v>
      </c>
      <c r="H356" s="13">
        <v>50</v>
      </c>
      <c r="I356" s="13">
        <v>50</v>
      </c>
      <c r="J356" s="13">
        <v>50</v>
      </c>
      <c r="K356" s="13">
        <v>50</v>
      </c>
      <c r="L356" s="384">
        <v>50</v>
      </c>
      <c r="O356" s="415"/>
    </row>
    <row r="357" spans="1:12" ht="15">
      <c r="A357" s="393">
        <v>637027</v>
      </c>
      <c r="B357" s="44"/>
      <c r="C357" s="122" t="s">
        <v>291</v>
      </c>
      <c r="D357" s="133" t="s">
        <v>184</v>
      </c>
      <c r="E357" s="134">
        <v>1032</v>
      </c>
      <c r="F357" s="134">
        <v>1052</v>
      </c>
      <c r="G357" s="17">
        <v>1300</v>
      </c>
      <c r="H357" s="17">
        <v>1300</v>
      </c>
      <c r="I357" s="17">
        <v>1300</v>
      </c>
      <c r="J357" s="17">
        <v>1300</v>
      </c>
      <c r="K357" s="17">
        <v>1300</v>
      </c>
      <c r="L357" s="388">
        <v>1300</v>
      </c>
    </row>
    <row r="358" spans="1:18" ht="15.75" thickBot="1">
      <c r="A358" s="436"/>
      <c r="B358" s="37"/>
      <c r="C358" s="191"/>
      <c r="D358" s="255"/>
      <c r="E358" s="163"/>
      <c r="F358" s="163"/>
      <c r="G358" s="162"/>
      <c r="H358" s="162"/>
      <c r="I358" s="162"/>
      <c r="J358" s="162"/>
      <c r="K358" s="162"/>
      <c r="L358" s="474"/>
      <c r="M358" s="415"/>
      <c r="R358" s="364"/>
    </row>
    <row r="359" spans="1:12" ht="15.75" thickBot="1">
      <c r="A359" s="413" t="s">
        <v>429</v>
      </c>
      <c r="B359" s="26"/>
      <c r="C359" s="165"/>
      <c r="D359" s="164" t="s">
        <v>306</v>
      </c>
      <c r="E359" s="111">
        <f>SUM(E360+E361+E369+E374)</f>
        <v>1412</v>
      </c>
      <c r="F359" s="111">
        <f>SUM(F360+F361+F369+F374)</f>
        <v>1489</v>
      </c>
      <c r="G359" s="111">
        <f aca="true" t="shared" si="39" ref="G359:L359">G360+G361+G369+G374</f>
        <v>1547.6</v>
      </c>
      <c r="H359" s="111">
        <f t="shared" si="39"/>
        <v>1617.6</v>
      </c>
      <c r="I359" s="111">
        <f t="shared" si="39"/>
        <v>1286</v>
      </c>
      <c r="J359" s="111">
        <f t="shared" si="39"/>
        <v>1665</v>
      </c>
      <c r="K359" s="111">
        <f t="shared" si="39"/>
        <v>1385.6</v>
      </c>
      <c r="L359" s="28">
        <f t="shared" si="39"/>
        <v>1385.6</v>
      </c>
    </row>
    <row r="360" spans="1:12" ht="15" customHeight="1" hidden="1">
      <c r="A360" s="532">
        <v>610</v>
      </c>
      <c r="B360" s="166"/>
      <c r="C360" s="175" t="s">
        <v>291</v>
      </c>
      <c r="D360" s="166" t="s">
        <v>92</v>
      </c>
      <c r="E360" s="222">
        <v>0</v>
      </c>
      <c r="F360" s="222">
        <v>0</v>
      </c>
      <c r="G360" s="222"/>
      <c r="H360" s="222"/>
      <c r="I360" s="222"/>
      <c r="J360" s="222"/>
      <c r="K360" s="222"/>
      <c r="L360" s="486"/>
    </row>
    <row r="361" spans="1:12" ht="15">
      <c r="A361" s="378">
        <v>62</v>
      </c>
      <c r="B361" s="10"/>
      <c r="C361" s="170"/>
      <c r="D361" s="10" t="s">
        <v>93</v>
      </c>
      <c r="E361" s="256">
        <f>SUM(E362:E368)</f>
        <v>347</v>
      </c>
      <c r="F361" s="256">
        <f aca="true" t="shared" si="40" ref="F361:L361">SUM(F362:F368)</f>
        <v>378</v>
      </c>
      <c r="G361" s="256">
        <f t="shared" si="40"/>
        <v>315.6</v>
      </c>
      <c r="H361" s="256">
        <f t="shared" si="40"/>
        <v>315.6</v>
      </c>
      <c r="I361" s="256">
        <f t="shared" si="40"/>
        <v>316</v>
      </c>
      <c r="J361" s="256">
        <f t="shared" si="40"/>
        <v>395</v>
      </c>
      <c r="K361" s="256">
        <f t="shared" si="40"/>
        <v>315.6</v>
      </c>
      <c r="L361" s="488">
        <f t="shared" si="40"/>
        <v>315.6</v>
      </c>
    </row>
    <row r="362" spans="1:12" ht="15">
      <c r="A362" s="394">
        <v>621000</v>
      </c>
      <c r="B362" s="32">
        <v>1</v>
      </c>
      <c r="C362" s="135" t="s">
        <v>291</v>
      </c>
      <c r="D362" s="32" t="s">
        <v>307</v>
      </c>
      <c r="E362" s="187">
        <v>99</v>
      </c>
      <c r="F362" s="187">
        <v>108</v>
      </c>
      <c r="G362" s="187">
        <v>90</v>
      </c>
      <c r="H362" s="187">
        <v>90</v>
      </c>
      <c r="I362" s="187">
        <v>90</v>
      </c>
      <c r="J362" s="187">
        <v>110</v>
      </c>
      <c r="K362" s="187">
        <v>90</v>
      </c>
      <c r="L362" s="468">
        <v>90</v>
      </c>
    </row>
    <row r="363" spans="1:12" ht="15">
      <c r="A363" s="385">
        <v>625001</v>
      </c>
      <c r="B363" s="16">
        <v>1</v>
      </c>
      <c r="C363" s="119" t="s">
        <v>291</v>
      </c>
      <c r="D363" s="16" t="s">
        <v>96</v>
      </c>
      <c r="E363" s="85">
        <v>14</v>
      </c>
      <c r="F363" s="85">
        <v>15</v>
      </c>
      <c r="G363" s="85">
        <v>12.6</v>
      </c>
      <c r="H363" s="85">
        <v>12.6</v>
      </c>
      <c r="I363" s="85">
        <v>13</v>
      </c>
      <c r="J363" s="85">
        <v>16</v>
      </c>
      <c r="K363" s="85">
        <v>12.6</v>
      </c>
      <c r="L363" s="390">
        <v>12.6</v>
      </c>
    </row>
    <row r="364" spans="1:12" ht="15">
      <c r="A364" s="383">
        <v>625002</v>
      </c>
      <c r="B364" s="14">
        <v>1</v>
      </c>
      <c r="C364" s="121" t="s">
        <v>291</v>
      </c>
      <c r="D364" s="16" t="s">
        <v>97</v>
      </c>
      <c r="E364" s="85">
        <v>139</v>
      </c>
      <c r="F364" s="85">
        <v>151</v>
      </c>
      <c r="G364" s="85">
        <v>126</v>
      </c>
      <c r="H364" s="85">
        <v>126</v>
      </c>
      <c r="I364" s="85">
        <v>126</v>
      </c>
      <c r="J364" s="85">
        <v>160</v>
      </c>
      <c r="K364" s="85">
        <v>126</v>
      </c>
      <c r="L364" s="390">
        <v>126</v>
      </c>
    </row>
    <row r="365" spans="1:12" ht="15">
      <c r="A365" s="385">
        <v>625003</v>
      </c>
      <c r="B365" s="16">
        <v>1</v>
      </c>
      <c r="C365" s="121" t="s">
        <v>291</v>
      </c>
      <c r="D365" s="16" t="s">
        <v>98</v>
      </c>
      <c r="E365" s="85">
        <v>9</v>
      </c>
      <c r="F365" s="85">
        <v>9</v>
      </c>
      <c r="G365" s="85">
        <v>8</v>
      </c>
      <c r="H365" s="85">
        <v>8</v>
      </c>
      <c r="I365" s="85">
        <v>8</v>
      </c>
      <c r="J365" s="85">
        <v>10</v>
      </c>
      <c r="K365" s="85">
        <v>8</v>
      </c>
      <c r="L365" s="390">
        <v>8</v>
      </c>
    </row>
    <row r="366" spans="1:12" ht="15">
      <c r="A366" s="385">
        <v>625004</v>
      </c>
      <c r="B366" s="45">
        <v>1</v>
      </c>
      <c r="C366" s="121" t="s">
        <v>291</v>
      </c>
      <c r="D366" s="16" t="s">
        <v>99</v>
      </c>
      <c r="E366" s="15">
        <v>33</v>
      </c>
      <c r="F366" s="15">
        <v>38</v>
      </c>
      <c r="G366" s="15">
        <v>27</v>
      </c>
      <c r="H366" s="15">
        <v>27</v>
      </c>
      <c r="I366" s="15">
        <v>27</v>
      </c>
      <c r="J366" s="15">
        <v>35</v>
      </c>
      <c r="K366" s="15">
        <v>27</v>
      </c>
      <c r="L366" s="386">
        <v>27</v>
      </c>
    </row>
    <row r="367" spans="1:12" ht="15">
      <c r="A367" s="385">
        <v>625005</v>
      </c>
      <c r="B367" s="45">
        <v>1</v>
      </c>
      <c r="C367" s="121" t="s">
        <v>291</v>
      </c>
      <c r="D367" s="16" t="s">
        <v>100</v>
      </c>
      <c r="E367" s="15">
        <v>6</v>
      </c>
      <c r="F367" s="15">
        <v>6</v>
      </c>
      <c r="G367" s="15">
        <v>9</v>
      </c>
      <c r="H367" s="15">
        <v>9</v>
      </c>
      <c r="I367" s="15">
        <v>9</v>
      </c>
      <c r="J367" s="15">
        <v>11</v>
      </c>
      <c r="K367" s="15">
        <v>9</v>
      </c>
      <c r="L367" s="386">
        <v>9</v>
      </c>
    </row>
    <row r="368" spans="1:12" ht="15">
      <c r="A368" s="387">
        <v>625007</v>
      </c>
      <c r="B368" s="18">
        <v>1</v>
      </c>
      <c r="C368" s="122" t="s">
        <v>291</v>
      </c>
      <c r="D368" s="74" t="s">
        <v>308</v>
      </c>
      <c r="E368" s="149">
        <v>47</v>
      </c>
      <c r="F368" s="149">
        <v>51</v>
      </c>
      <c r="G368" s="149">
        <v>43</v>
      </c>
      <c r="H368" s="149">
        <v>43</v>
      </c>
      <c r="I368" s="149">
        <v>43</v>
      </c>
      <c r="J368" s="149">
        <v>53</v>
      </c>
      <c r="K368" s="149">
        <v>43</v>
      </c>
      <c r="L368" s="469">
        <v>43</v>
      </c>
    </row>
    <row r="369" spans="1:12" ht="15">
      <c r="A369" s="378">
        <v>633</v>
      </c>
      <c r="B369" s="123"/>
      <c r="C369" s="144"/>
      <c r="D369" s="10" t="s">
        <v>110</v>
      </c>
      <c r="E369" s="11"/>
      <c r="F369" s="11">
        <f aca="true" t="shared" si="41" ref="F369:L369">SUM(F370:F373)</f>
        <v>31</v>
      </c>
      <c r="G369" s="11">
        <f t="shared" si="41"/>
        <v>332</v>
      </c>
      <c r="H369" s="11">
        <f t="shared" si="41"/>
        <v>402</v>
      </c>
      <c r="I369" s="11">
        <f t="shared" si="41"/>
        <v>70</v>
      </c>
      <c r="J369" s="11">
        <f t="shared" si="41"/>
        <v>170</v>
      </c>
      <c r="K369" s="11">
        <f t="shared" si="41"/>
        <v>170</v>
      </c>
      <c r="L369" s="379">
        <f t="shared" si="41"/>
        <v>170</v>
      </c>
    </row>
    <row r="370" spans="1:12" ht="15">
      <c r="A370" s="383">
        <v>633009</v>
      </c>
      <c r="B370" s="80">
        <v>1</v>
      </c>
      <c r="C370" s="145" t="s">
        <v>291</v>
      </c>
      <c r="D370" s="14" t="s">
        <v>196</v>
      </c>
      <c r="E370" s="13"/>
      <c r="F370" s="13"/>
      <c r="G370" s="13">
        <v>332</v>
      </c>
      <c r="H370" s="13">
        <v>332</v>
      </c>
      <c r="I370" s="13"/>
      <c r="J370" s="13">
        <v>150</v>
      </c>
      <c r="K370" s="13">
        <v>150</v>
      </c>
      <c r="L370" s="384">
        <v>150</v>
      </c>
    </row>
    <row r="371" spans="1:12" ht="0.75" customHeight="1">
      <c r="A371" s="385">
        <v>633006</v>
      </c>
      <c r="B371" s="16">
        <v>1</v>
      </c>
      <c r="C371" s="119" t="s">
        <v>291</v>
      </c>
      <c r="D371" s="16" t="s">
        <v>117</v>
      </c>
      <c r="E371" s="15"/>
      <c r="F371" s="15">
        <v>0</v>
      </c>
      <c r="G371" s="15">
        <v>0</v>
      </c>
      <c r="H371" s="15">
        <v>0</v>
      </c>
      <c r="I371" s="15"/>
      <c r="J371" s="15">
        <v>0</v>
      </c>
      <c r="K371" s="15">
        <v>0</v>
      </c>
      <c r="L371" s="386"/>
    </row>
    <row r="372" spans="1:12" ht="15" customHeight="1" hidden="1">
      <c r="A372" s="385">
        <v>633006</v>
      </c>
      <c r="B372" s="16">
        <v>3</v>
      </c>
      <c r="C372" s="121" t="s">
        <v>291</v>
      </c>
      <c r="D372" s="16" t="s">
        <v>119</v>
      </c>
      <c r="E372" s="15">
        <v>0</v>
      </c>
      <c r="F372" s="15">
        <v>0</v>
      </c>
      <c r="G372" s="15">
        <v>0</v>
      </c>
      <c r="H372" s="15">
        <v>0</v>
      </c>
      <c r="I372" s="15"/>
      <c r="J372" s="15">
        <v>0</v>
      </c>
      <c r="K372" s="15">
        <v>0</v>
      </c>
      <c r="L372" s="386"/>
    </row>
    <row r="373" spans="1:12" ht="15">
      <c r="A373" s="393">
        <v>633006</v>
      </c>
      <c r="B373" s="44">
        <v>1</v>
      </c>
      <c r="C373" s="117" t="s">
        <v>291</v>
      </c>
      <c r="D373" s="44" t="s">
        <v>120</v>
      </c>
      <c r="E373" s="33"/>
      <c r="F373" s="33">
        <v>31</v>
      </c>
      <c r="G373" s="33"/>
      <c r="H373" s="33">
        <v>70</v>
      </c>
      <c r="I373" s="33">
        <v>70</v>
      </c>
      <c r="J373" s="33">
        <v>20</v>
      </c>
      <c r="K373" s="33">
        <v>20</v>
      </c>
      <c r="L373" s="458">
        <v>20</v>
      </c>
    </row>
    <row r="374" spans="1:12" ht="14.25" customHeight="1">
      <c r="A374" s="441">
        <v>637</v>
      </c>
      <c r="B374" s="116"/>
      <c r="C374" s="144"/>
      <c r="D374" s="116" t="s">
        <v>157</v>
      </c>
      <c r="E374" s="115">
        <f>SUM(E375:E376)</f>
        <v>1065</v>
      </c>
      <c r="F374" s="115">
        <f>SUM(F375:F376)</f>
        <v>1080</v>
      </c>
      <c r="G374" s="115">
        <f aca="true" t="shared" si="42" ref="G374:L374">G375+G376</f>
        <v>900</v>
      </c>
      <c r="H374" s="115">
        <f t="shared" si="42"/>
        <v>900</v>
      </c>
      <c r="I374" s="115">
        <f t="shared" si="42"/>
        <v>900</v>
      </c>
      <c r="J374" s="115">
        <f t="shared" si="42"/>
        <v>1100</v>
      </c>
      <c r="K374" s="115">
        <f t="shared" si="42"/>
        <v>900</v>
      </c>
      <c r="L374" s="466">
        <f t="shared" si="42"/>
        <v>900</v>
      </c>
    </row>
    <row r="375" spans="1:12" ht="15" customHeight="1" hidden="1">
      <c r="A375" s="394">
        <v>637016</v>
      </c>
      <c r="B375" s="32"/>
      <c r="C375" s="135" t="s">
        <v>291</v>
      </c>
      <c r="D375" s="32" t="s">
        <v>309</v>
      </c>
      <c r="E375" s="31">
        <v>0</v>
      </c>
      <c r="F375" s="31">
        <v>0</v>
      </c>
      <c r="G375" s="31">
        <v>0</v>
      </c>
      <c r="H375" s="31">
        <v>0</v>
      </c>
      <c r="I375" s="31"/>
      <c r="J375" s="31">
        <v>0</v>
      </c>
      <c r="K375" s="31">
        <v>0</v>
      </c>
      <c r="L375" s="395"/>
    </row>
    <row r="376" spans="1:16" ht="15">
      <c r="A376" s="393">
        <v>637027</v>
      </c>
      <c r="B376" s="257">
        <v>1</v>
      </c>
      <c r="C376" s="122" t="s">
        <v>291</v>
      </c>
      <c r="D376" s="44" t="s">
        <v>184</v>
      </c>
      <c r="E376" s="33">
        <v>1065</v>
      </c>
      <c r="F376" s="33">
        <v>1080</v>
      </c>
      <c r="G376" s="33">
        <v>900</v>
      </c>
      <c r="H376" s="33">
        <v>900</v>
      </c>
      <c r="I376" s="33">
        <v>900</v>
      </c>
      <c r="J376" s="33">
        <v>1100</v>
      </c>
      <c r="K376" s="33">
        <v>900</v>
      </c>
      <c r="L376" s="458">
        <v>900</v>
      </c>
      <c r="P376" s="78"/>
    </row>
    <row r="377" spans="1:16" ht="15.75" thickBot="1">
      <c r="A377" s="396"/>
      <c r="B377" s="452"/>
      <c r="C377" s="119"/>
      <c r="D377" s="24"/>
      <c r="E377" s="20"/>
      <c r="F377" s="20"/>
      <c r="G377" s="20"/>
      <c r="H377" s="20"/>
      <c r="I377" s="20"/>
      <c r="J377" s="20"/>
      <c r="K377" s="20"/>
      <c r="L377" s="397"/>
      <c r="P377" s="415"/>
    </row>
    <row r="378" spans="1:12" ht="15.75" thickBot="1">
      <c r="A378" s="113" t="s">
        <v>310</v>
      </c>
      <c r="B378" s="26"/>
      <c r="C378" s="112"/>
      <c r="D378" s="26" t="s">
        <v>311</v>
      </c>
      <c r="E378" s="111">
        <f>SUM(E379+E388+E391+E397+E399+E402)</f>
        <v>6855</v>
      </c>
      <c r="F378" s="111">
        <f>SUM(F379+F388+F391+F397+F399+F402)</f>
        <v>5560</v>
      </c>
      <c r="G378" s="111">
        <f aca="true" t="shared" si="43" ref="G378:L378">G379+G388+G391+G397+G399+G402</f>
        <v>9479</v>
      </c>
      <c r="H378" s="111">
        <f t="shared" si="43"/>
        <v>11079</v>
      </c>
      <c r="I378" s="111">
        <f t="shared" si="43"/>
        <v>10514</v>
      </c>
      <c r="J378" s="111">
        <f t="shared" si="43"/>
        <v>11764</v>
      </c>
      <c r="K378" s="111">
        <f t="shared" si="43"/>
        <v>6579</v>
      </c>
      <c r="L378" s="28">
        <f t="shared" si="43"/>
        <v>6186.09</v>
      </c>
    </row>
    <row r="379" spans="1:15" ht="15">
      <c r="A379" s="532">
        <v>62</v>
      </c>
      <c r="B379" s="166"/>
      <c r="C379" s="175"/>
      <c r="D379" s="166" t="s">
        <v>93</v>
      </c>
      <c r="E379" s="169">
        <f>SUM(E383+E384+E387)</f>
        <v>324</v>
      </c>
      <c r="F379" s="169">
        <f>SUM(F383+F384+F387)</f>
        <v>291</v>
      </c>
      <c r="G379" s="169">
        <f aca="true" t="shared" si="44" ref="G379:L379">SUM(G380:G387)</f>
        <v>294</v>
      </c>
      <c r="H379" s="169">
        <f t="shared" si="44"/>
        <v>430</v>
      </c>
      <c r="I379" s="169">
        <f t="shared" si="44"/>
        <v>430</v>
      </c>
      <c r="J379" s="169">
        <f t="shared" si="44"/>
        <v>379</v>
      </c>
      <c r="K379" s="169">
        <f t="shared" si="44"/>
        <v>294</v>
      </c>
      <c r="L379" s="463">
        <f t="shared" si="44"/>
        <v>271.04</v>
      </c>
      <c r="O379" s="364"/>
    </row>
    <row r="380" spans="1:12" ht="0.75" customHeight="1">
      <c r="A380" s="383">
        <v>621000</v>
      </c>
      <c r="B380" s="32"/>
      <c r="C380" s="145" t="s">
        <v>312</v>
      </c>
      <c r="D380" s="80" t="s">
        <v>94</v>
      </c>
      <c r="E380" s="13"/>
      <c r="F380" s="13"/>
      <c r="G380" s="31"/>
      <c r="H380" s="31"/>
      <c r="I380" s="31"/>
      <c r="J380" s="31"/>
      <c r="K380" s="31"/>
      <c r="L380" s="395"/>
    </row>
    <row r="381" spans="1:12" ht="15" customHeight="1" hidden="1">
      <c r="A381" s="385">
        <v>623000</v>
      </c>
      <c r="B381" s="16"/>
      <c r="C381" s="121" t="s">
        <v>312</v>
      </c>
      <c r="D381" s="45" t="s">
        <v>95</v>
      </c>
      <c r="E381" s="15"/>
      <c r="F381" s="15"/>
      <c r="G381" s="15"/>
      <c r="H381" s="15"/>
      <c r="I381" s="15"/>
      <c r="J381" s="15"/>
      <c r="K381" s="15"/>
      <c r="L381" s="386"/>
    </row>
    <row r="382" spans="1:12" ht="15" customHeight="1" hidden="1">
      <c r="A382" s="385">
        <v>625001</v>
      </c>
      <c r="B382" s="16"/>
      <c r="C382" s="121" t="s">
        <v>312</v>
      </c>
      <c r="D382" s="45" t="s">
        <v>96</v>
      </c>
      <c r="E382" s="15"/>
      <c r="F382" s="15"/>
      <c r="G382" s="15"/>
      <c r="H382" s="15"/>
      <c r="I382" s="15"/>
      <c r="J382" s="15"/>
      <c r="K382" s="15"/>
      <c r="L382" s="386"/>
    </row>
    <row r="383" spans="1:12" ht="15">
      <c r="A383" s="385">
        <v>625002</v>
      </c>
      <c r="B383" s="16"/>
      <c r="C383" s="119" t="s">
        <v>312</v>
      </c>
      <c r="D383" s="45" t="s">
        <v>97</v>
      </c>
      <c r="E383" s="15">
        <v>232</v>
      </c>
      <c r="F383" s="15">
        <v>208</v>
      </c>
      <c r="G383" s="15">
        <v>210</v>
      </c>
      <c r="H383" s="15">
        <v>300</v>
      </c>
      <c r="I383" s="15">
        <v>300</v>
      </c>
      <c r="J383" s="15">
        <v>270</v>
      </c>
      <c r="K383" s="15">
        <v>210</v>
      </c>
      <c r="L383" s="386">
        <v>210</v>
      </c>
    </row>
    <row r="384" spans="1:12" ht="15">
      <c r="A384" s="383">
        <v>625003</v>
      </c>
      <c r="B384" s="14"/>
      <c r="C384" s="121" t="s">
        <v>312</v>
      </c>
      <c r="D384" s="80" t="s">
        <v>98</v>
      </c>
      <c r="E384" s="13">
        <v>13</v>
      </c>
      <c r="F384" s="13">
        <v>12</v>
      </c>
      <c r="G384" s="15">
        <v>12</v>
      </c>
      <c r="H384" s="15">
        <v>20</v>
      </c>
      <c r="I384" s="15">
        <v>20</v>
      </c>
      <c r="J384" s="15">
        <v>17</v>
      </c>
      <c r="K384" s="15">
        <v>12</v>
      </c>
      <c r="L384" s="386">
        <v>9.53</v>
      </c>
    </row>
    <row r="385" spans="1:12" ht="0.75" customHeight="1">
      <c r="A385" s="385">
        <v>625004</v>
      </c>
      <c r="B385" s="16"/>
      <c r="C385" s="121" t="s">
        <v>312</v>
      </c>
      <c r="D385" s="45" t="s">
        <v>99</v>
      </c>
      <c r="E385" s="15"/>
      <c r="F385" s="15"/>
      <c r="G385" s="15"/>
      <c r="H385" s="15"/>
      <c r="I385" s="15"/>
      <c r="J385" s="15"/>
      <c r="K385" s="15"/>
      <c r="L385" s="386"/>
    </row>
    <row r="386" spans="1:12" ht="15" customHeight="1" hidden="1">
      <c r="A386" s="396">
        <v>625005</v>
      </c>
      <c r="B386" s="24"/>
      <c r="C386" s="121" t="s">
        <v>312</v>
      </c>
      <c r="D386" s="48" t="s">
        <v>100</v>
      </c>
      <c r="E386" s="20"/>
      <c r="F386" s="20"/>
      <c r="G386" s="15"/>
      <c r="H386" s="15"/>
      <c r="I386" s="15"/>
      <c r="J386" s="15"/>
      <c r="K386" s="15"/>
      <c r="L386" s="386"/>
    </row>
    <row r="387" spans="1:12" ht="15">
      <c r="A387" s="385">
        <v>625007</v>
      </c>
      <c r="B387" s="44"/>
      <c r="C387" s="119" t="s">
        <v>312</v>
      </c>
      <c r="D387" s="45" t="s">
        <v>101</v>
      </c>
      <c r="E387" s="15">
        <v>79</v>
      </c>
      <c r="F387" s="15">
        <v>71</v>
      </c>
      <c r="G387" s="15">
        <v>72</v>
      </c>
      <c r="H387" s="15">
        <v>110</v>
      </c>
      <c r="I387" s="15">
        <v>110</v>
      </c>
      <c r="J387" s="15">
        <v>92</v>
      </c>
      <c r="K387" s="15">
        <v>72</v>
      </c>
      <c r="L387" s="386">
        <v>51.51</v>
      </c>
    </row>
    <row r="388" spans="1:12" ht="15">
      <c r="A388" s="378">
        <v>632</v>
      </c>
      <c r="B388" s="10"/>
      <c r="C388" s="144"/>
      <c r="D388" s="10" t="s">
        <v>103</v>
      </c>
      <c r="E388" s="11">
        <f>SUM(E389:E390)</f>
        <v>2426</v>
      </c>
      <c r="F388" s="11">
        <f>SUM(F389:F390)</f>
        <v>1372</v>
      </c>
      <c r="G388" s="11">
        <f aca="true" t="shared" si="45" ref="G388:L388">G389+G390</f>
        <v>2300</v>
      </c>
      <c r="H388" s="11">
        <f t="shared" si="45"/>
        <v>2300</v>
      </c>
      <c r="I388" s="11">
        <f t="shared" si="45"/>
        <v>1800</v>
      </c>
      <c r="J388" s="11">
        <f t="shared" si="45"/>
        <v>2300</v>
      </c>
      <c r="K388" s="11">
        <f t="shared" si="45"/>
        <v>2300</v>
      </c>
      <c r="L388" s="379">
        <f t="shared" si="45"/>
        <v>2030</v>
      </c>
    </row>
    <row r="389" spans="1:12" ht="15">
      <c r="A389" s="383">
        <v>632001</v>
      </c>
      <c r="B389" s="14">
        <v>1</v>
      </c>
      <c r="C389" s="145" t="s">
        <v>312</v>
      </c>
      <c r="D389" s="14" t="s">
        <v>313</v>
      </c>
      <c r="E389" s="13">
        <v>147</v>
      </c>
      <c r="F389" s="13">
        <v>292</v>
      </c>
      <c r="G389" s="13">
        <v>300</v>
      </c>
      <c r="H389" s="13">
        <v>300</v>
      </c>
      <c r="I389" s="13">
        <v>300</v>
      </c>
      <c r="J389" s="13">
        <v>300</v>
      </c>
      <c r="K389" s="13">
        <v>300</v>
      </c>
      <c r="L389" s="384">
        <v>30</v>
      </c>
    </row>
    <row r="390" spans="1:12" ht="15">
      <c r="A390" s="387">
        <v>632001</v>
      </c>
      <c r="B390" s="18">
        <v>2</v>
      </c>
      <c r="C390" s="145" t="s">
        <v>312</v>
      </c>
      <c r="D390" s="18" t="s">
        <v>106</v>
      </c>
      <c r="E390" s="13">
        <v>2279</v>
      </c>
      <c r="F390" s="13">
        <v>1080</v>
      </c>
      <c r="G390" s="13">
        <v>2000</v>
      </c>
      <c r="H390" s="13">
        <v>2000</v>
      </c>
      <c r="I390" s="13">
        <v>1500</v>
      </c>
      <c r="J390" s="13">
        <v>2000</v>
      </c>
      <c r="K390" s="13">
        <v>2000</v>
      </c>
      <c r="L390" s="384">
        <v>2000</v>
      </c>
    </row>
    <row r="391" spans="1:12" ht="15">
      <c r="A391" s="428">
        <v>633</v>
      </c>
      <c r="B391" s="10"/>
      <c r="C391" s="144"/>
      <c r="D391" s="10" t="s">
        <v>110</v>
      </c>
      <c r="E391" s="12">
        <f>SUM(E392:E396)</f>
        <v>276</v>
      </c>
      <c r="F391" s="12">
        <f aca="true" t="shared" si="46" ref="F391:L391">SUM(F392:F396)</f>
        <v>815</v>
      </c>
      <c r="G391" s="12">
        <f t="shared" si="46"/>
        <v>335</v>
      </c>
      <c r="H391" s="12">
        <f t="shared" si="46"/>
        <v>1665</v>
      </c>
      <c r="I391" s="12">
        <f t="shared" si="46"/>
        <v>1600</v>
      </c>
      <c r="J391" s="12">
        <f t="shared" si="46"/>
        <v>285</v>
      </c>
      <c r="K391" s="12">
        <f t="shared" si="46"/>
        <v>385</v>
      </c>
      <c r="L391" s="382">
        <f t="shared" si="46"/>
        <v>285.05</v>
      </c>
    </row>
    <row r="392" spans="1:12" ht="15">
      <c r="A392" s="542">
        <v>633001</v>
      </c>
      <c r="B392" s="32"/>
      <c r="C392" s="145" t="s">
        <v>312</v>
      </c>
      <c r="D392" s="172" t="s">
        <v>220</v>
      </c>
      <c r="E392" s="31"/>
      <c r="F392" s="193">
        <v>186</v>
      </c>
      <c r="G392" s="31">
        <v>100</v>
      </c>
      <c r="H392" s="49">
        <v>100</v>
      </c>
      <c r="I392" s="49">
        <v>100</v>
      </c>
      <c r="J392" s="31">
        <v>50</v>
      </c>
      <c r="K392" s="31">
        <v>150</v>
      </c>
      <c r="L392" s="395">
        <v>50</v>
      </c>
    </row>
    <row r="393" spans="1:13" ht="15">
      <c r="A393" s="543">
        <v>633003</v>
      </c>
      <c r="B393" s="14"/>
      <c r="C393" s="258" t="s">
        <v>312</v>
      </c>
      <c r="D393" s="159" t="s">
        <v>460</v>
      </c>
      <c r="E393" s="43"/>
      <c r="F393" s="34"/>
      <c r="G393" s="15"/>
      <c r="H393" s="34">
        <v>1200</v>
      </c>
      <c r="I393" s="34">
        <v>1200</v>
      </c>
      <c r="J393" s="15"/>
      <c r="K393" s="15"/>
      <c r="L393" s="397"/>
      <c r="M393" s="415"/>
    </row>
    <row r="394" spans="1:14" ht="15">
      <c r="A394" s="543">
        <v>633004</v>
      </c>
      <c r="B394" s="14"/>
      <c r="C394" s="258" t="s">
        <v>312</v>
      </c>
      <c r="D394" s="16" t="s">
        <v>461</v>
      </c>
      <c r="E394" s="15"/>
      <c r="F394" s="15"/>
      <c r="G394" s="373"/>
      <c r="H394" s="15">
        <v>130</v>
      </c>
      <c r="I394" s="15">
        <v>130</v>
      </c>
      <c r="J394" s="13"/>
      <c r="K394" s="65"/>
      <c r="L394" s="386"/>
      <c r="M394" s="415"/>
      <c r="N394" s="416"/>
    </row>
    <row r="395" spans="1:13" ht="15">
      <c r="A395" s="429">
        <v>633006</v>
      </c>
      <c r="B395" s="16">
        <v>7</v>
      </c>
      <c r="C395" s="258" t="s">
        <v>312</v>
      </c>
      <c r="D395" s="21" t="s">
        <v>241</v>
      </c>
      <c r="E395" s="259">
        <v>241</v>
      </c>
      <c r="F395" s="259">
        <v>629</v>
      </c>
      <c r="G395" s="259">
        <v>200</v>
      </c>
      <c r="H395" s="259">
        <v>200</v>
      </c>
      <c r="I395" s="259">
        <v>150</v>
      </c>
      <c r="J395" s="259">
        <v>200</v>
      </c>
      <c r="K395" s="259">
        <v>200</v>
      </c>
      <c r="L395" s="386">
        <v>200</v>
      </c>
      <c r="M395" s="415"/>
    </row>
    <row r="396" spans="1:12" ht="15">
      <c r="A396" s="383">
        <v>633006</v>
      </c>
      <c r="B396" s="14">
        <v>3</v>
      </c>
      <c r="C396" s="145" t="s">
        <v>312</v>
      </c>
      <c r="D396" s="14" t="s">
        <v>119</v>
      </c>
      <c r="E396" s="13">
        <v>35</v>
      </c>
      <c r="F396" s="13"/>
      <c r="G396" s="13">
        <v>35</v>
      </c>
      <c r="H396" s="13">
        <v>35</v>
      </c>
      <c r="I396" s="13">
        <v>20</v>
      </c>
      <c r="J396" s="13">
        <v>35</v>
      </c>
      <c r="K396" s="13">
        <v>35</v>
      </c>
      <c r="L396" s="384">
        <v>35.05</v>
      </c>
    </row>
    <row r="397" spans="1:12" ht="15">
      <c r="A397" s="428">
        <v>635</v>
      </c>
      <c r="B397" s="10"/>
      <c r="C397" s="144"/>
      <c r="D397" s="10" t="s">
        <v>314</v>
      </c>
      <c r="E397" s="11">
        <v>9</v>
      </c>
      <c r="F397" s="11"/>
      <c r="G397" s="11">
        <v>50</v>
      </c>
      <c r="H397" s="11">
        <v>50</v>
      </c>
      <c r="I397" s="11">
        <v>50</v>
      </c>
      <c r="J397" s="11">
        <f>J398</f>
        <v>200</v>
      </c>
      <c r="K397" s="11">
        <f>K398</f>
        <v>50</v>
      </c>
      <c r="L397" s="379">
        <f>L398</f>
        <v>50</v>
      </c>
    </row>
    <row r="398" spans="1:12" ht="15">
      <c r="A398" s="432">
        <v>635006</v>
      </c>
      <c r="B398" s="124">
        <v>4</v>
      </c>
      <c r="C398" s="144" t="s">
        <v>312</v>
      </c>
      <c r="D398" s="124" t="s">
        <v>315</v>
      </c>
      <c r="E398" s="128">
        <v>9</v>
      </c>
      <c r="F398" s="128"/>
      <c r="G398" s="128">
        <v>50</v>
      </c>
      <c r="H398" s="128">
        <v>50</v>
      </c>
      <c r="I398" s="128">
        <v>50</v>
      </c>
      <c r="J398" s="128">
        <v>200</v>
      </c>
      <c r="K398" s="128">
        <v>50</v>
      </c>
      <c r="L398" s="381">
        <v>50</v>
      </c>
    </row>
    <row r="399" spans="1:12" ht="15">
      <c r="A399" s="378">
        <v>637</v>
      </c>
      <c r="B399" s="10"/>
      <c r="C399" s="144"/>
      <c r="D399" s="10" t="s">
        <v>184</v>
      </c>
      <c r="E399" s="11">
        <f>SUM(E400:E401)</f>
        <v>2178</v>
      </c>
      <c r="F399" s="11">
        <f>SUM(F400:F401)</f>
        <v>1485</v>
      </c>
      <c r="G399" s="11">
        <v>1900</v>
      </c>
      <c r="H399" s="11">
        <f>SUM(H400:H401)</f>
        <v>1900</v>
      </c>
      <c r="I399" s="11">
        <f>SUM(I400:I401)</f>
        <v>1900</v>
      </c>
      <c r="J399" s="11">
        <f>J400+J401</f>
        <v>1900</v>
      </c>
      <c r="K399" s="11">
        <f>K400+K401</f>
        <v>1900</v>
      </c>
      <c r="L399" s="379">
        <f>L400+L401</f>
        <v>1900</v>
      </c>
    </row>
    <row r="400" spans="1:14" ht="15">
      <c r="A400" s="393">
        <v>637027</v>
      </c>
      <c r="B400" s="257"/>
      <c r="C400" s="122" t="s">
        <v>312</v>
      </c>
      <c r="D400" s="44" t="s">
        <v>184</v>
      </c>
      <c r="E400" s="33">
        <v>1863</v>
      </c>
      <c r="F400" s="33">
        <v>1485</v>
      </c>
      <c r="G400" s="33">
        <v>1900</v>
      </c>
      <c r="H400" s="33">
        <v>1900</v>
      </c>
      <c r="I400" s="33">
        <v>1900</v>
      </c>
      <c r="J400" s="33">
        <v>1900</v>
      </c>
      <c r="K400" s="33">
        <v>1900</v>
      </c>
      <c r="L400" s="458">
        <v>1900</v>
      </c>
      <c r="N400" s="415"/>
    </row>
    <row r="401" spans="1:14" ht="15">
      <c r="A401" s="380">
        <v>637004</v>
      </c>
      <c r="B401" s="124"/>
      <c r="C401" s="144" t="s">
        <v>312</v>
      </c>
      <c r="D401" s="124" t="s">
        <v>316</v>
      </c>
      <c r="E401" s="128">
        <v>315</v>
      </c>
      <c r="F401" s="128"/>
      <c r="G401" s="128"/>
      <c r="H401" s="128"/>
      <c r="I401" s="128"/>
      <c r="J401" s="128"/>
      <c r="K401" s="128"/>
      <c r="L401" s="381"/>
      <c r="N401" s="415"/>
    </row>
    <row r="402" spans="1:12" ht="15">
      <c r="A402" s="378">
        <v>642</v>
      </c>
      <c r="B402" s="10"/>
      <c r="C402" s="144"/>
      <c r="D402" s="10" t="s">
        <v>317</v>
      </c>
      <c r="E402" s="11">
        <f>SUM(E403:E406)</f>
        <v>1642</v>
      </c>
      <c r="F402" s="11">
        <f aca="true" t="shared" si="47" ref="F402:L402">SUM(F403:F406)</f>
        <v>1597</v>
      </c>
      <c r="G402" s="11">
        <f t="shared" si="47"/>
        <v>4600</v>
      </c>
      <c r="H402" s="11">
        <f t="shared" si="47"/>
        <v>4734</v>
      </c>
      <c r="I402" s="11">
        <f t="shared" si="47"/>
        <v>4734</v>
      </c>
      <c r="J402" s="11">
        <f t="shared" si="47"/>
        <v>6700</v>
      </c>
      <c r="K402" s="11">
        <f t="shared" si="47"/>
        <v>1650</v>
      </c>
      <c r="L402" s="379">
        <f t="shared" si="47"/>
        <v>1650</v>
      </c>
    </row>
    <row r="403" spans="1:12" ht="15">
      <c r="A403" s="394">
        <v>642002</v>
      </c>
      <c r="B403" s="32">
        <v>3</v>
      </c>
      <c r="C403" s="139" t="s">
        <v>199</v>
      </c>
      <c r="D403" s="172" t="s">
        <v>318</v>
      </c>
      <c r="E403" s="20">
        <v>782</v>
      </c>
      <c r="F403" s="20">
        <v>1090</v>
      </c>
      <c r="G403" s="49">
        <v>900</v>
      </c>
      <c r="H403" s="49">
        <v>814</v>
      </c>
      <c r="I403" s="49">
        <v>814</v>
      </c>
      <c r="J403" s="49">
        <v>900</v>
      </c>
      <c r="K403" s="49">
        <v>900</v>
      </c>
      <c r="L403" s="400">
        <v>900</v>
      </c>
    </row>
    <row r="404" spans="1:12" ht="15">
      <c r="A404" s="385">
        <v>642006</v>
      </c>
      <c r="B404" s="16"/>
      <c r="C404" s="260" t="s">
        <v>199</v>
      </c>
      <c r="D404" s="16" t="s">
        <v>319</v>
      </c>
      <c r="E404" s="259">
        <v>100</v>
      </c>
      <c r="F404" s="259">
        <v>100</v>
      </c>
      <c r="G404" s="15">
        <v>100</v>
      </c>
      <c r="H404" s="15">
        <v>450</v>
      </c>
      <c r="I404" s="15">
        <v>450</v>
      </c>
      <c r="J404" s="15">
        <v>450</v>
      </c>
      <c r="K404" s="15">
        <v>400</v>
      </c>
      <c r="L404" s="386">
        <v>400</v>
      </c>
    </row>
    <row r="405" spans="1:12" ht="15">
      <c r="A405" s="385">
        <v>642011</v>
      </c>
      <c r="B405" s="16"/>
      <c r="C405" s="260" t="s">
        <v>199</v>
      </c>
      <c r="D405" s="16" t="s">
        <v>320</v>
      </c>
      <c r="E405" s="259">
        <v>560</v>
      </c>
      <c r="F405" s="259">
        <v>407</v>
      </c>
      <c r="G405" s="15">
        <v>600</v>
      </c>
      <c r="H405" s="15">
        <v>470</v>
      </c>
      <c r="I405" s="15">
        <v>470</v>
      </c>
      <c r="J405" s="15">
        <v>350</v>
      </c>
      <c r="K405" s="15">
        <v>350</v>
      </c>
      <c r="L405" s="386">
        <v>350</v>
      </c>
    </row>
    <row r="406" spans="1:15" ht="15">
      <c r="A406" s="396">
        <v>642007</v>
      </c>
      <c r="B406" s="24"/>
      <c r="C406" s="139" t="s">
        <v>199</v>
      </c>
      <c r="D406" s="18" t="s">
        <v>321</v>
      </c>
      <c r="E406" s="33">
        <v>200</v>
      </c>
      <c r="F406" s="33"/>
      <c r="G406" s="49">
        <v>3000</v>
      </c>
      <c r="H406" s="49">
        <v>3000</v>
      </c>
      <c r="I406" s="49">
        <v>3000</v>
      </c>
      <c r="J406" s="414">
        <v>5000</v>
      </c>
      <c r="K406" s="49"/>
      <c r="L406" s="400"/>
      <c r="O406" s="415"/>
    </row>
    <row r="407" spans="1:12" ht="15.75" thickBot="1">
      <c r="A407" s="529"/>
      <c r="B407" s="183"/>
      <c r="C407" s="178"/>
      <c r="D407" s="184"/>
      <c r="F407" s="205"/>
      <c r="G407" s="262"/>
      <c r="H407" s="261"/>
      <c r="I407" s="261"/>
      <c r="J407" s="261"/>
      <c r="K407" s="261"/>
      <c r="L407" s="489"/>
    </row>
    <row r="408" spans="1:12" ht="15.75" thickBot="1">
      <c r="A408" s="113" t="s">
        <v>322</v>
      </c>
      <c r="B408" s="26"/>
      <c r="C408" s="165"/>
      <c r="D408" s="164" t="s">
        <v>323</v>
      </c>
      <c r="E408" s="111">
        <f>SUM(E409+E411+E413)</f>
        <v>731</v>
      </c>
      <c r="F408" s="111">
        <f>SUM(F409+F411+F413)</f>
        <v>562</v>
      </c>
      <c r="G408" s="111">
        <f aca="true" t="shared" si="48" ref="G408:L408">G409+G411+G413</f>
        <v>1072</v>
      </c>
      <c r="H408" s="111">
        <f t="shared" si="48"/>
        <v>1072</v>
      </c>
      <c r="I408" s="111">
        <f t="shared" si="48"/>
        <v>1071.8</v>
      </c>
      <c r="J408" s="111">
        <f t="shared" si="48"/>
        <v>1072</v>
      </c>
      <c r="K408" s="111">
        <f t="shared" si="48"/>
        <v>1075</v>
      </c>
      <c r="L408" s="28">
        <f t="shared" si="48"/>
        <v>1072</v>
      </c>
    </row>
    <row r="409" spans="1:16" ht="15">
      <c r="A409" s="532">
        <v>632</v>
      </c>
      <c r="B409" s="166"/>
      <c r="C409" s="168"/>
      <c r="D409" s="167" t="s">
        <v>261</v>
      </c>
      <c r="E409" s="169">
        <v>659</v>
      </c>
      <c r="F409" s="169">
        <v>562</v>
      </c>
      <c r="G409" s="169">
        <v>1000</v>
      </c>
      <c r="H409" s="169">
        <v>1000</v>
      </c>
      <c r="I409" s="169">
        <v>1000</v>
      </c>
      <c r="J409" s="169">
        <f>J410</f>
        <v>1000</v>
      </c>
      <c r="K409" s="169">
        <f>K410</f>
        <v>1000</v>
      </c>
      <c r="L409" s="463">
        <f>L410</f>
        <v>1000</v>
      </c>
      <c r="P409" s="415"/>
    </row>
    <row r="410" spans="1:12" ht="14.25" customHeight="1">
      <c r="A410" s="387">
        <v>632001</v>
      </c>
      <c r="B410" s="18">
        <v>1</v>
      </c>
      <c r="C410" s="126" t="s">
        <v>312</v>
      </c>
      <c r="D410" s="74" t="s">
        <v>105</v>
      </c>
      <c r="E410" s="17">
        <v>659</v>
      </c>
      <c r="F410" s="17">
        <v>562</v>
      </c>
      <c r="G410" s="17">
        <v>1000</v>
      </c>
      <c r="H410" s="17">
        <v>1000</v>
      </c>
      <c r="I410" s="17">
        <v>1000</v>
      </c>
      <c r="J410" s="17">
        <v>1000</v>
      </c>
      <c r="K410" s="17">
        <v>1000</v>
      </c>
      <c r="L410" s="388">
        <v>1000</v>
      </c>
    </row>
    <row r="411" spans="1:12" ht="15" customHeight="1" hidden="1">
      <c r="A411" s="378">
        <v>635</v>
      </c>
      <c r="B411" s="10"/>
      <c r="C411" s="144"/>
      <c r="D411" s="10" t="s">
        <v>324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f>J412</f>
        <v>0</v>
      </c>
      <c r="K411" s="11">
        <f>K412</f>
        <v>0</v>
      </c>
      <c r="L411" s="379">
        <f>L412</f>
        <v>0</v>
      </c>
    </row>
    <row r="412" spans="1:12" ht="15" customHeight="1" hidden="1">
      <c r="A412" s="380">
        <v>635006</v>
      </c>
      <c r="B412" s="124"/>
      <c r="C412" s="144" t="s">
        <v>312</v>
      </c>
      <c r="D412" s="124" t="s">
        <v>325</v>
      </c>
      <c r="E412" s="127">
        <v>0</v>
      </c>
      <c r="F412" s="127">
        <v>0</v>
      </c>
      <c r="G412" s="127">
        <v>0</v>
      </c>
      <c r="H412" s="127">
        <v>0</v>
      </c>
      <c r="I412" s="127">
        <v>0</v>
      </c>
      <c r="J412" s="127">
        <v>0</v>
      </c>
      <c r="K412" s="127">
        <v>0</v>
      </c>
      <c r="L412" s="473">
        <v>0</v>
      </c>
    </row>
    <row r="413" spans="1:12" ht="15">
      <c r="A413" s="428">
        <v>633</v>
      </c>
      <c r="B413" s="10"/>
      <c r="C413" s="144"/>
      <c r="D413" s="10" t="s">
        <v>110</v>
      </c>
      <c r="E413" s="12">
        <v>72</v>
      </c>
      <c r="F413" s="12">
        <v>0</v>
      </c>
      <c r="G413" s="12">
        <v>72</v>
      </c>
      <c r="H413" s="12">
        <v>72</v>
      </c>
      <c r="I413" s="12">
        <v>71.8</v>
      </c>
      <c r="J413" s="12">
        <f>J414</f>
        <v>72</v>
      </c>
      <c r="K413" s="12">
        <f>K414</f>
        <v>75</v>
      </c>
      <c r="L413" s="382">
        <f>L414</f>
        <v>72</v>
      </c>
    </row>
    <row r="414" spans="1:12" ht="15">
      <c r="A414" s="535">
        <v>633006</v>
      </c>
      <c r="B414" s="48">
        <v>7</v>
      </c>
      <c r="C414" s="144" t="s">
        <v>312</v>
      </c>
      <c r="D414" s="24" t="s">
        <v>241</v>
      </c>
      <c r="E414" s="196">
        <v>72</v>
      </c>
      <c r="F414" s="196">
        <v>0</v>
      </c>
      <c r="G414" s="158">
        <v>72</v>
      </c>
      <c r="H414" s="49">
        <v>72</v>
      </c>
      <c r="I414" s="128">
        <v>71.8</v>
      </c>
      <c r="J414" s="49">
        <v>72</v>
      </c>
      <c r="K414" s="49">
        <v>75</v>
      </c>
      <c r="L414" s="381">
        <v>72</v>
      </c>
    </row>
    <row r="415" spans="1:12" ht="15.75" thickBot="1">
      <c r="A415" s="544"/>
      <c r="B415" s="183"/>
      <c r="C415" s="142"/>
      <c r="D415" s="183"/>
      <c r="F415" s="163"/>
      <c r="G415" s="262"/>
      <c r="H415" s="262"/>
      <c r="I415" s="30"/>
      <c r="J415" s="262"/>
      <c r="K415" s="262"/>
      <c r="L415" s="392"/>
    </row>
    <row r="416" spans="1:12" ht="15.75" thickBot="1">
      <c r="A416" s="413" t="s">
        <v>430</v>
      </c>
      <c r="B416" s="164"/>
      <c r="C416" s="165"/>
      <c r="D416" s="26" t="s">
        <v>413</v>
      </c>
      <c r="E416" s="111">
        <f>E417+E418+E429+E427+E435+E460+E464+E479</f>
        <v>152320</v>
      </c>
      <c r="F416" s="111">
        <f>F417+F418+F429+F427+F435+F460+F464+F479</f>
        <v>149635</v>
      </c>
      <c r="G416" s="111">
        <f aca="true" t="shared" si="49" ref="G416:L416">G417+G418+G429+G427+G435+G458+G460+G464+G479</f>
        <v>148257</v>
      </c>
      <c r="H416" s="111">
        <f t="shared" si="49"/>
        <v>159237</v>
      </c>
      <c r="I416" s="111">
        <f t="shared" si="49"/>
        <v>158687.11</v>
      </c>
      <c r="J416" s="111">
        <f t="shared" si="49"/>
        <v>179393</v>
      </c>
      <c r="K416" s="111">
        <f t="shared" si="49"/>
        <v>174713</v>
      </c>
      <c r="L416" s="28">
        <f t="shared" si="49"/>
        <v>175872.69900000002</v>
      </c>
    </row>
    <row r="417" spans="1:12" ht="15">
      <c r="A417" s="532">
        <v>611000</v>
      </c>
      <c r="B417" s="263"/>
      <c r="C417" s="264" t="s">
        <v>327</v>
      </c>
      <c r="D417" s="265" t="s">
        <v>92</v>
      </c>
      <c r="E417" s="169">
        <v>77383</v>
      </c>
      <c r="F417" s="169">
        <v>77612</v>
      </c>
      <c r="G417" s="169">
        <v>76000</v>
      </c>
      <c r="H417" s="169">
        <v>76000</v>
      </c>
      <c r="I417" s="169">
        <v>76000</v>
      </c>
      <c r="J417" s="169">
        <v>90000</v>
      </c>
      <c r="K417" s="169">
        <v>90000</v>
      </c>
      <c r="L417" s="463">
        <v>90000</v>
      </c>
    </row>
    <row r="418" spans="1:12" ht="15">
      <c r="A418" s="441">
        <v>62</v>
      </c>
      <c r="B418" s="182"/>
      <c r="C418" s="142"/>
      <c r="D418" s="182" t="s">
        <v>93</v>
      </c>
      <c r="E418" s="118">
        <f>SUM(E419:E426)</f>
        <v>26826</v>
      </c>
      <c r="F418" s="118">
        <f aca="true" t="shared" si="50" ref="F418:L418">SUM(F419:F426)</f>
        <v>27160</v>
      </c>
      <c r="G418" s="118">
        <f t="shared" si="50"/>
        <v>26250</v>
      </c>
      <c r="H418" s="118">
        <f t="shared" si="50"/>
        <v>26250</v>
      </c>
      <c r="I418" s="118">
        <f t="shared" si="50"/>
        <v>26250</v>
      </c>
      <c r="J418" s="118">
        <f t="shared" si="50"/>
        <v>31900</v>
      </c>
      <c r="K418" s="118">
        <f t="shared" si="50"/>
        <v>31900</v>
      </c>
      <c r="L418" s="456">
        <f t="shared" si="50"/>
        <v>31900</v>
      </c>
    </row>
    <row r="419" spans="1:12" ht="15">
      <c r="A419" s="394">
        <v>621000</v>
      </c>
      <c r="B419" s="32"/>
      <c r="C419" s="226" t="s">
        <v>327</v>
      </c>
      <c r="D419" s="32" t="s">
        <v>94</v>
      </c>
      <c r="E419" s="31">
        <v>1705</v>
      </c>
      <c r="F419" s="31">
        <v>1629</v>
      </c>
      <c r="G419" s="31">
        <v>1400</v>
      </c>
      <c r="H419" s="31">
        <v>1400</v>
      </c>
      <c r="I419" s="31">
        <v>1400</v>
      </c>
      <c r="J419" s="31">
        <v>1800</v>
      </c>
      <c r="K419" s="31">
        <v>1800</v>
      </c>
      <c r="L419" s="395">
        <v>1800</v>
      </c>
    </row>
    <row r="420" spans="1:12" ht="15">
      <c r="A420" s="383">
        <v>623000</v>
      </c>
      <c r="B420" s="80"/>
      <c r="C420" s="145" t="s">
        <v>327</v>
      </c>
      <c r="D420" s="14" t="s">
        <v>95</v>
      </c>
      <c r="E420" s="15">
        <v>6071</v>
      </c>
      <c r="F420" s="15">
        <v>6221</v>
      </c>
      <c r="G420" s="15">
        <v>6000</v>
      </c>
      <c r="H420" s="15">
        <v>6000</v>
      </c>
      <c r="I420" s="15">
        <v>6000</v>
      </c>
      <c r="J420" s="15">
        <v>7200</v>
      </c>
      <c r="K420" s="15">
        <v>7200</v>
      </c>
      <c r="L420" s="386">
        <v>7200</v>
      </c>
    </row>
    <row r="421" spans="1:12" ht="15">
      <c r="A421" s="385">
        <v>625001</v>
      </c>
      <c r="B421" s="16"/>
      <c r="C421" s="121" t="s">
        <v>327</v>
      </c>
      <c r="D421" s="16" t="s">
        <v>96</v>
      </c>
      <c r="E421" s="15">
        <v>1088</v>
      </c>
      <c r="F421" s="15">
        <v>1099</v>
      </c>
      <c r="G421" s="20">
        <v>1070</v>
      </c>
      <c r="H421" s="20">
        <v>1070</v>
      </c>
      <c r="I421" s="20">
        <v>1070</v>
      </c>
      <c r="J421" s="20">
        <v>1300</v>
      </c>
      <c r="K421" s="20">
        <v>1300</v>
      </c>
      <c r="L421" s="397">
        <v>1300</v>
      </c>
    </row>
    <row r="422" spans="1:12" ht="15">
      <c r="A422" s="385">
        <v>625002</v>
      </c>
      <c r="B422" s="16"/>
      <c r="C422" s="138" t="s">
        <v>327</v>
      </c>
      <c r="D422" s="16" t="s">
        <v>97</v>
      </c>
      <c r="E422" s="20">
        <v>10885</v>
      </c>
      <c r="F422" s="20">
        <v>10979</v>
      </c>
      <c r="G422" s="34">
        <v>10700</v>
      </c>
      <c r="H422" s="34">
        <v>10700</v>
      </c>
      <c r="I422" s="34">
        <v>10700</v>
      </c>
      <c r="J422" s="34">
        <v>12600</v>
      </c>
      <c r="K422" s="34">
        <v>12600</v>
      </c>
      <c r="L422" s="459">
        <v>12600</v>
      </c>
    </row>
    <row r="423" spans="1:12" ht="15">
      <c r="A423" s="385">
        <v>625003</v>
      </c>
      <c r="B423" s="16"/>
      <c r="C423" s="121" t="s">
        <v>327</v>
      </c>
      <c r="D423" s="16" t="s">
        <v>98</v>
      </c>
      <c r="E423" s="15">
        <v>622</v>
      </c>
      <c r="F423" s="15">
        <v>627</v>
      </c>
      <c r="G423" s="34">
        <v>610</v>
      </c>
      <c r="H423" s="34">
        <v>610</v>
      </c>
      <c r="I423" s="34">
        <v>610</v>
      </c>
      <c r="J423" s="34">
        <v>750</v>
      </c>
      <c r="K423" s="34">
        <v>750</v>
      </c>
      <c r="L423" s="459">
        <v>750</v>
      </c>
    </row>
    <row r="424" spans="1:12" ht="15">
      <c r="A424" s="385">
        <v>625004</v>
      </c>
      <c r="B424" s="16"/>
      <c r="C424" s="121" t="s">
        <v>327</v>
      </c>
      <c r="D424" s="16" t="s">
        <v>99</v>
      </c>
      <c r="E424" s="15">
        <v>2073</v>
      </c>
      <c r="F424" s="15">
        <v>2157</v>
      </c>
      <c r="G424" s="34">
        <v>2000</v>
      </c>
      <c r="H424" s="34">
        <v>2000</v>
      </c>
      <c r="I424" s="34">
        <v>2000</v>
      </c>
      <c r="J424" s="34">
        <v>2800</v>
      </c>
      <c r="K424" s="34">
        <v>2800</v>
      </c>
      <c r="L424" s="459">
        <v>2800</v>
      </c>
    </row>
    <row r="425" spans="1:12" ht="15">
      <c r="A425" s="385">
        <v>625005</v>
      </c>
      <c r="B425" s="16"/>
      <c r="C425" s="121" t="s">
        <v>327</v>
      </c>
      <c r="D425" s="16" t="s">
        <v>100</v>
      </c>
      <c r="E425" s="15">
        <v>691</v>
      </c>
      <c r="F425" s="15">
        <v>719</v>
      </c>
      <c r="G425" s="15">
        <v>770</v>
      </c>
      <c r="H425" s="15">
        <v>770</v>
      </c>
      <c r="I425" s="15">
        <v>770</v>
      </c>
      <c r="J425" s="15">
        <v>950</v>
      </c>
      <c r="K425" s="15">
        <v>950</v>
      </c>
      <c r="L425" s="386">
        <v>950</v>
      </c>
    </row>
    <row r="426" spans="1:12" ht="14.25" customHeight="1">
      <c r="A426" s="393">
        <v>625007</v>
      </c>
      <c r="B426" s="18"/>
      <c r="C426" s="120" t="s">
        <v>327</v>
      </c>
      <c r="D426" s="18" t="s">
        <v>101</v>
      </c>
      <c r="E426" s="20">
        <v>3691</v>
      </c>
      <c r="F426" s="20">
        <v>3729</v>
      </c>
      <c r="G426" s="20">
        <v>3700</v>
      </c>
      <c r="H426" s="20">
        <v>3700</v>
      </c>
      <c r="I426" s="20">
        <v>3700</v>
      </c>
      <c r="J426" s="20">
        <v>4500</v>
      </c>
      <c r="K426" s="20">
        <v>4500</v>
      </c>
      <c r="L426" s="397">
        <v>4500</v>
      </c>
    </row>
    <row r="427" spans="1:12" ht="15" customHeight="1" hidden="1">
      <c r="A427" s="441">
        <v>631</v>
      </c>
      <c r="B427" s="182"/>
      <c r="C427" s="144" t="s">
        <v>327</v>
      </c>
      <c r="D427" s="10" t="s">
        <v>328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379">
        <v>0</v>
      </c>
    </row>
    <row r="428" spans="1:12" ht="0.75" customHeight="1" hidden="1">
      <c r="A428" s="441"/>
      <c r="B428" s="182"/>
      <c r="C428" s="144"/>
      <c r="D428" s="123"/>
      <c r="E428" s="11"/>
      <c r="F428" s="11"/>
      <c r="G428" s="11"/>
      <c r="H428" s="11"/>
      <c r="I428" s="11"/>
      <c r="J428" s="11"/>
      <c r="K428" s="11"/>
      <c r="L428" s="379"/>
    </row>
    <row r="429" spans="1:12" ht="15">
      <c r="A429" s="428">
        <v>632</v>
      </c>
      <c r="B429" s="123"/>
      <c r="C429" s="144"/>
      <c r="D429" s="123" t="s">
        <v>103</v>
      </c>
      <c r="E429" s="11">
        <f>SUM(E430:E434)</f>
        <v>37409</v>
      </c>
      <c r="F429" s="11">
        <f aca="true" t="shared" si="51" ref="F429:L429">SUM(F430:F434)</f>
        <v>31036</v>
      </c>
      <c r="G429" s="11">
        <f t="shared" si="51"/>
        <v>35000</v>
      </c>
      <c r="H429" s="11">
        <f t="shared" si="51"/>
        <v>35100</v>
      </c>
      <c r="I429" s="11">
        <f t="shared" si="51"/>
        <v>35100</v>
      </c>
      <c r="J429" s="11">
        <f t="shared" si="51"/>
        <v>35500</v>
      </c>
      <c r="K429" s="11">
        <f t="shared" si="51"/>
        <v>35100</v>
      </c>
      <c r="L429" s="379">
        <f t="shared" si="51"/>
        <v>35129.589</v>
      </c>
    </row>
    <row r="430" spans="1:12" ht="15">
      <c r="A430" s="394">
        <v>632001</v>
      </c>
      <c r="B430" s="32">
        <v>1</v>
      </c>
      <c r="C430" s="145" t="s">
        <v>327</v>
      </c>
      <c r="D430" s="32" t="s">
        <v>105</v>
      </c>
      <c r="E430" s="31">
        <v>3419</v>
      </c>
      <c r="F430" s="31">
        <v>3021</v>
      </c>
      <c r="G430" s="158">
        <v>3500</v>
      </c>
      <c r="H430" s="158">
        <v>3500</v>
      </c>
      <c r="I430" s="158">
        <v>3500</v>
      </c>
      <c r="J430" s="158">
        <v>3500</v>
      </c>
      <c r="K430" s="158">
        <v>3500</v>
      </c>
      <c r="L430" s="464">
        <v>3500</v>
      </c>
    </row>
    <row r="431" spans="1:15" ht="15">
      <c r="A431" s="385">
        <v>632001</v>
      </c>
      <c r="B431" s="16">
        <v>3</v>
      </c>
      <c r="C431" s="121" t="s">
        <v>327</v>
      </c>
      <c r="D431" s="16" t="s">
        <v>218</v>
      </c>
      <c r="E431" s="15">
        <v>32264</v>
      </c>
      <c r="F431" s="15">
        <v>26091</v>
      </c>
      <c r="G431" s="34">
        <v>30000</v>
      </c>
      <c r="H431" s="34">
        <v>30000</v>
      </c>
      <c r="I431" s="34">
        <v>30000</v>
      </c>
      <c r="J431" s="34">
        <v>30000</v>
      </c>
      <c r="K431" s="34">
        <v>30000</v>
      </c>
      <c r="L431" s="459">
        <v>30000</v>
      </c>
      <c r="O431" s="78"/>
    </row>
    <row r="432" spans="1:12" ht="15">
      <c r="A432" s="385">
        <v>632002</v>
      </c>
      <c r="B432" s="16"/>
      <c r="C432" s="121" t="s">
        <v>327</v>
      </c>
      <c r="D432" s="16" t="s">
        <v>329</v>
      </c>
      <c r="E432" s="13">
        <v>1175</v>
      </c>
      <c r="F432" s="13">
        <v>1469</v>
      </c>
      <c r="G432" s="15">
        <v>1200</v>
      </c>
      <c r="H432" s="15">
        <v>1200</v>
      </c>
      <c r="I432" s="15">
        <v>1200</v>
      </c>
      <c r="J432" s="15">
        <v>1500</v>
      </c>
      <c r="K432" s="15">
        <v>1200</v>
      </c>
      <c r="L432" s="386">
        <v>1200</v>
      </c>
    </row>
    <row r="433" spans="1:12" ht="0.75" customHeight="1">
      <c r="A433" s="385">
        <v>632003</v>
      </c>
      <c r="B433" s="16">
        <v>2</v>
      </c>
      <c r="C433" s="209" t="s">
        <v>327</v>
      </c>
      <c r="D433" s="16" t="s">
        <v>330</v>
      </c>
      <c r="E433" s="15"/>
      <c r="F433" s="15"/>
      <c r="G433" s="15">
        <v>0</v>
      </c>
      <c r="H433" s="15">
        <v>0</v>
      </c>
      <c r="I433" s="15"/>
      <c r="J433" s="15">
        <v>0</v>
      </c>
      <c r="K433" s="15">
        <v>0</v>
      </c>
      <c r="L433" s="386"/>
    </row>
    <row r="434" spans="1:12" ht="15">
      <c r="A434" s="387">
        <v>632003</v>
      </c>
      <c r="B434" s="74">
        <v>1</v>
      </c>
      <c r="C434" s="122" t="s">
        <v>327</v>
      </c>
      <c r="D434" s="74" t="s">
        <v>107</v>
      </c>
      <c r="E434" s="149">
        <v>551</v>
      </c>
      <c r="F434" s="149">
        <v>455</v>
      </c>
      <c r="G434" s="134">
        <v>300</v>
      </c>
      <c r="H434" s="134">
        <v>400</v>
      </c>
      <c r="I434" s="134">
        <v>400</v>
      </c>
      <c r="J434" s="134">
        <v>500</v>
      </c>
      <c r="K434" s="134">
        <v>400</v>
      </c>
      <c r="L434" s="462">
        <v>429.589</v>
      </c>
    </row>
    <row r="435" spans="1:12" ht="15">
      <c r="A435" s="428">
        <v>633</v>
      </c>
      <c r="B435" s="123"/>
      <c r="C435" s="177"/>
      <c r="D435" s="123" t="s">
        <v>110</v>
      </c>
      <c r="E435" s="192">
        <f>SUM(E436:E457)</f>
        <v>6599</v>
      </c>
      <c r="F435" s="192">
        <f aca="true" t="shared" si="52" ref="F435:L435">SUM(F436:F457)</f>
        <v>7833</v>
      </c>
      <c r="G435" s="11">
        <f t="shared" si="52"/>
        <v>6064</v>
      </c>
      <c r="H435" s="11">
        <f t="shared" si="52"/>
        <v>7454</v>
      </c>
      <c r="I435" s="11">
        <f t="shared" si="52"/>
        <v>6904</v>
      </c>
      <c r="J435" s="11">
        <f t="shared" si="52"/>
        <v>7450</v>
      </c>
      <c r="K435" s="11">
        <f t="shared" si="52"/>
        <v>4670</v>
      </c>
      <c r="L435" s="379">
        <f t="shared" si="52"/>
        <v>5600</v>
      </c>
    </row>
    <row r="436" spans="1:12" ht="15">
      <c r="A436" s="394">
        <v>633001</v>
      </c>
      <c r="B436" s="32">
        <v>16</v>
      </c>
      <c r="C436" s="135" t="s">
        <v>327</v>
      </c>
      <c r="D436" s="172" t="s">
        <v>331</v>
      </c>
      <c r="E436" s="82"/>
      <c r="F436" s="82">
        <v>2833</v>
      </c>
      <c r="G436" s="31">
        <v>500</v>
      </c>
      <c r="H436" s="31">
        <v>500</v>
      </c>
      <c r="I436" s="31">
        <v>500</v>
      </c>
      <c r="J436" s="31">
        <v>500</v>
      </c>
      <c r="K436" s="31">
        <v>200</v>
      </c>
      <c r="L436" s="395">
        <v>200</v>
      </c>
    </row>
    <row r="437" spans="1:12" ht="15">
      <c r="A437" s="383">
        <v>633004</v>
      </c>
      <c r="B437" s="14"/>
      <c r="C437" s="138" t="s">
        <v>327</v>
      </c>
      <c r="D437" s="45" t="s">
        <v>462</v>
      </c>
      <c r="E437" s="15">
        <v>430</v>
      </c>
      <c r="F437" s="15"/>
      <c r="G437" s="15"/>
      <c r="H437" s="15">
        <v>50</v>
      </c>
      <c r="I437" s="15">
        <v>50</v>
      </c>
      <c r="J437" s="15"/>
      <c r="K437" s="15"/>
      <c r="L437" s="386"/>
    </row>
    <row r="438" spans="1:15" ht="15">
      <c r="A438" s="383">
        <v>633004</v>
      </c>
      <c r="B438" s="14">
        <v>2</v>
      </c>
      <c r="C438" s="138" t="s">
        <v>327</v>
      </c>
      <c r="D438" s="45" t="s">
        <v>332</v>
      </c>
      <c r="E438" s="15">
        <v>145</v>
      </c>
      <c r="F438" s="15"/>
      <c r="G438" s="15">
        <v>50</v>
      </c>
      <c r="H438" s="15">
        <v>50</v>
      </c>
      <c r="I438" s="15">
        <v>50</v>
      </c>
      <c r="J438" s="15">
        <v>50</v>
      </c>
      <c r="K438" s="15">
        <v>50</v>
      </c>
      <c r="L438" s="386">
        <v>30</v>
      </c>
      <c r="O438" s="415"/>
    </row>
    <row r="439" spans="1:15" ht="15">
      <c r="A439" s="383">
        <v>633004</v>
      </c>
      <c r="B439" s="14">
        <v>3</v>
      </c>
      <c r="C439" s="138" t="s">
        <v>327</v>
      </c>
      <c r="D439" s="45" t="s">
        <v>333</v>
      </c>
      <c r="E439" s="15"/>
      <c r="F439" s="266"/>
      <c r="G439" s="15">
        <v>150</v>
      </c>
      <c r="H439" s="15">
        <v>150</v>
      </c>
      <c r="I439" s="15">
        <v>150</v>
      </c>
      <c r="J439" s="15">
        <v>150</v>
      </c>
      <c r="K439" s="15">
        <v>150</v>
      </c>
      <c r="L439" s="386">
        <v>100</v>
      </c>
      <c r="O439" s="415"/>
    </row>
    <row r="440" spans="1:12" ht="15">
      <c r="A440" s="383">
        <v>633004</v>
      </c>
      <c r="B440" s="14">
        <v>2</v>
      </c>
      <c r="C440" s="138" t="s">
        <v>327</v>
      </c>
      <c r="D440" s="45" t="s">
        <v>334</v>
      </c>
      <c r="E440" s="15">
        <v>144</v>
      </c>
      <c r="F440" s="15"/>
      <c r="G440" s="15"/>
      <c r="H440" s="15"/>
      <c r="I440" s="15"/>
      <c r="J440" s="15"/>
      <c r="K440" s="15"/>
      <c r="L440" s="386"/>
    </row>
    <row r="441" spans="1:12" ht="15">
      <c r="A441" s="385">
        <v>633006</v>
      </c>
      <c r="B441" s="16">
        <v>1</v>
      </c>
      <c r="C441" s="138" t="s">
        <v>327</v>
      </c>
      <c r="D441" s="45" t="s">
        <v>335</v>
      </c>
      <c r="E441" s="15">
        <v>354</v>
      </c>
      <c r="F441" s="15">
        <v>123</v>
      </c>
      <c r="G441" s="15">
        <v>200</v>
      </c>
      <c r="H441" s="15">
        <v>200</v>
      </c>
      <c r="I441" s="15">
        <v>200</v>
      </c>
      <c r="J441" s="15">
        <v>200</v>
      </c>
      <c r="K441" s="15">
        <v>200</v>
      </c>
      <c r="L441" s="386">
        <v>200</v>
      </c>
    </row>
    <row r="442" spans="1:12" ht="15">
      <c r="A442" s="385">
        <v>633006</v>
      </c>
      <c r="B442" s="16">
        <v>2</v>
      </c>
      <c r="C442" s="138" t="s">
        <v>327</v>
      </c>
      <c r="D442" s="45" t="s">
        <v>118</v>
      </c>
      <c r="E442" s="15">
        <v>56</v>
      </c>
      <c r="F442" s="15"/>
      <c r="G442" s="15">
        <v>30</v>
      </c>
      <c r="H442" s="15">
        <v>30</v>
      </c>
      <c r="I442" s="15">
        <v>30</v>
      </c>
      <c r="J442" s="15">
        <v>30</v>
      </c>
      <c r="K442" s="15">
        <v>20</v>
      </c>
      <c r="L442" s="386">
        <v>20</v>
      </c>
    </row>
    <row r="443" spans="1:12" ht="15">
      <c r="A443" s="385">
        <v>633006</v>
      </c>
      <c r="B443" s="16">
        <v>3</v>
      </c>
      <c r="C443" s="138" t="s">
        <v>327</v>
      </c>
      <c r="D443" s="45" t="s">
        <v>463</v>
      </c>
      <c r="E443" s="15">
        <v>873</v>
      </c>
      <c r="F443" s="15">
        <v>718</v>
      </c>
      <c r="G443" s="15">
        <v>1000</v>
      </c>
      <c r="H443" s="15">
        <v>500</v>
      </c>
      <c r="I443" s="15">
        <v>500</v>
      </c>
      <c r="J443" s="15">
        <v>1000</v>
      </c>
      <c r="K443" s="15">
        <v>1000</v>
      </c>
      <c r="L443" s="386">
        <v>1000</v>
      </c>
    </row>
    <row r="444" spans="1:12" ht="15">
      <c r="A444" s="385">
        <v>633006</v>
      </c>
      <c r="B444" s="16">
        <v>4</v>
      </c>
      <c r="C444" s="138" t="s">
        <v>327</v>
      </c>
      <c r="D444" s="45" t="s">
        <v>120</v>
      </c>
      <c r="E444" s="15">
        <v>16</v>
      </c>
      <c r="F444" s="15">
        <v>24</v>
      </c>
      <c r="G444" s="15">
        <v>20</v>
      </c>
      <c r="H444" s="15">
        <v>20</v>
      </c>
      <c r="I444" s="15">
        <v>20</v>
      </c>
      <c r="J444" s="15">
        <v>20</v>
      </c>
      <c r="K444" s="15">
        <v>20</v>
      </c>
      <c r="L444" s="386">
        <v>20</v>
      </c>
    </row>
    <row r="445" spans="1:14" ht="15">
      <c r="A445" s="385">
        <v>633006</v>
      </c>
      <c r="B445" s="16">
        <v>5</v>
      </c>
      <c r="C445" s="138" t="s">
        <v>327</v>
      </c>
      <c r="D445" s="45" t="s">
        <v>121</v>
      </c>
      <c r="E445" s="85"/>
      <c r="F445" s="85"/>
      <c r="G445" s="85">
        <v>20</v>
      </c>
      <c r="H445" s="85">
        <v>20</v>
      </c>
      <c r="I445" s="267">
        <v>20</v>
      </c>
      <c r="J445" s="85">
        <v>20</v>
      </c>
      <c r="K445" s="85"/>
      <c r="L445" s="490"/>
      <c r="M445" s="415"/>
      <c r="N445" s="415"/>
    </row>
    <row r="446" spans="1:12" ht="15">
      <c r="A446" s="385">
        <v>633006</v>
      </c>
      <c r="B446" s="16">
        <v>7</v>
      </c>
      <c r="C446" s="138" t="s">
        <v>327</v>
      </c>
      <c r="D446" s="45" t="s">
        <v>337</v>
      </c>
      <c r="E446" s="15">
        <v>830</v>
      </c>
      <c r="F446" s="15">
        <v>2070</v>
      </c>
      <c r="G446" s="85">
        <v>1000</v>
      </c>
      <c r="H446" s="85">
        <v>1500</v>
      </c>
      <c r="I446" s="85">
        <v>1500</v>
      </c>
      <c r="J446" s="85">
        <v>1000</v>
      </c>
      <c r="K446" s="85">
        <v>500</v>
      </c>
      <c r="L446" s="390">
        <v>1000</v>
      </c>
    </row>
    <row r="447" spans="1:12" ht="15">
      <c r="A447" s="385">
        <v>633006</v>
      </c>
      <c r="B447" s="16">
        <v>8</v>
      </c>
      <c r="C447" s="138" t="s">
        <v>327</v>
      </c>
      <c r="D447" s="45" t="s">
        <v>450</v>
      </c>
      <c r="E447" s="15"/>
      <c r="F447" s="15"/>
      <c r="G447" s="85"/>
      <c r="H447" s="85">
        <v>100</v>
      </c>
      <c r="I447" s="85">
        <v>50</v>
      </c>
      <c r="J447" s="85">
        <v>150</v>
      </c>
      <c r="K447" s="85">
        <v>150</v>
      </c>
      <c r="L447" s="390">
        <v>150</v>
      </c>
    </row>
    <row r="448" spans="1:12" ht="15">
      <c r="A448" s="385">
        <v>633006</v>
      </c>
      <c r="B448" s="16">
        <v>10</v>
      </c>
      <c r="C448" s="138" t="s">
        <v>327</v>
      </c>
      <c r="D448" s="45" t="s">
        <v>464</v>
      </c>
      <c r="E448" s="15"/>
      <c r="F448" s="15"/>
      <c r="G448" s="85"/>
      <c r="H448" s="85">
        <v>240</v>
      </c>
      <c r="I448" s="85">
        <v>240</v>
      </c>
      <c r="J448" s="85"/>
      <c r="K448" s="85"/>
      <c r="L448" s="390"/>
    </row>
    <row r="449" spans="1:12" ht="15">
      <c r="A449" s="385">
        <v>633006</v>
      </c>
      <c r="B449" s="16">
        <v>12</v>
      </c>
      <c r="C449" s="138" t="s">
        <v>327</v>
      </c>
      <c r="D449" s="45" t="s">
        <v>338</v>
      </c>
      <c r="E449" s="15"/>
      <c r="F449" s="15">
        <v>16</v>
      </c>
      <c r="G449" s="15"/>
      <c r="H449" s="15"/>
      <c r="I449" s="85"/>
      <c r="J449" s="15"/>
      <c r="K449" s="15"/>
      <c r="L449" s="390"/>
    </row>
    <row r="450" spans="1:12" ht="15">
      <c r="A450" s="385">
        <v>633009</v>
      </c>
      <c r="B450" s="16">
        <v>1</v>
      </c>
      <c r="C450" s="138" t="s">
        <v>327</v>
      </c>
      <c r="D450" s="45" t="s">
        <v>339</v>
      </c>
      <c r="E450" s="15">
        <v>34</v>
      </c>
      <c r="F450" s="15">
        <v>7</v>
      </c>
      <c r="G450" s="15">
        <v>290</v>
      </c>
      <c r="H450" s="15">
        <v>440</v>
      </c>
      <c r="I450" s="15">
        <v>440</v>
      </c>
      <c r="J450" s="15">
        <v>200</v>
      </c>
      <c r="K450" s="15">
        <v>150</v>
      </c>
      <c r="L450" s="386">
        <v>150</v>
      </c>
    </row>
    <row r="451" spans="1:12" ht="15">
      <c r="A451" s="385">
        <v>633009</v>
      </c>
      <c r="B451" s="16">
        <v>16</v>
      </c>
      <c r="C451" s="138" t="s">
        <v>327</v>
      </c>
      <c r="D451" s="45" t="s">
        <v>340</v>
      </c>
      <c r="E451" s="15">
        <v>3308</v>
      </c>
      <c r="F451" s="15">
        <v>2030</v>
      </c>
      <c r="G451" s="15">
        <v>1874</v>
      </c>
      <c r="H451" s="15">
        <v>2724</v>
      </c>
      <c r="I451" s="15">
        <v>2724</v>
      </c>
      <c r="J451" s="15">
        <v>3500</v>
      </c>
      <c r="K451" s="15">
        <v>2000</v>
      </c>
      <c r="L451" s="386">
        <v>2500</v>
      </c>
    </row>
    <row r="452" spans="1:12" ht="15">
      <c r="A452" s="442">
        <v>633010</v>
      </c>
      <c r="B452" s="159">
        <v>16</v>
      </c>
      <c r="C452" s="120" t="s">
        <v>327</v>
      </c>
      <c r="D452" s="137" t="s">
        <v>341</v>
      </c>
      <c r="E452" s="15">
        <v>337</v>
      </c>
      <c r="F452" s="15"/>
      <c r="G452" s="34">
        <v>300</v>
      </c>
      <c r="H452" s="34">
        <v>300</v>
      </c>
      <c r="I452" s="34">
        <v>300</v>
      </c>
      <c r="J452" s="34">
        <v>500</v>
      </c>
      <c r="K452" s="34">
        <v>100</v>
      </c>
      <c r="L452" s="459">
        <v>100</v>
      </c>
    </row>
    <row r="453" spans="1:13" ht="15">
      <c r="A453" s="385">
        <v>633011</v>
      </c>
      <c r="B453" s="45"/>
      <c r="C453" s="121" t="s">
        <v>327</v>
      </c>
      <c r="D453" s="45" t="s">
        <v>342</v>
      </c>
      <c r="E453" s="15"/>
      <c r="F453" s="15"/>
      <c r="G453" s="15">
        <v>50</v>
      </c>
      <c r="H453" s="15">
        <v>50</v>
      </c>
      <c r="I453" s="269">
        <v>50</v>
      </c>
      <c r="J453" s="15">
        <v>50</v>
      </c>
      <c r="K453" s="15">
        <v>50</v>
      </c>
      <c r="L453" s="491">
        <v>50</v>
      </c>
      <c r="M453" s="415"/>
    </row>
    <row r="454" spans="1:12" ht="0.75" customHeight="1">
      <c r="A454" s="443">
        <v>633006</v>
      </c>
      <c r="B454" s="270">
        <v>13</v>
      </c>
      <c r="C454" s="271" t="s">
        <v>327</v>
      </c>
      <c r="D454" s="270" t="s">
        <v>110</v>
      </c>
      <c r="E454" s="272">
        <v>0</v>
      </c>
      <c r="F454" s="272">
        <v>0</v>
      </c>
      <c r="G454" s="215">
        <v>0</v>
      </c>
      <c r="H454" s="215">
        <v>0</v>
      </c>
      <c r="I454" s="15"/>
      <c r="J454" s="215">
        <v>0</v>
      </c>
      <c r="K454" s="215">
        <v>0</v>
      </c>
      <c r="L454" s="386"/>
    </row>
    <row r="455" spans="1:12" ht="15">
      <c r="A455" s="385">
        <v>633004</v>
      </c>
      <c r="B455" s="45"/>
      <c r="C455" s="121" t="s">
        <v>327</v>
      </c>
      <c r="D455" s="45" t="s">
        <v>343</v>
      </c>
      <c r="E455" s="15"/>
      <c r="F455" s="15"/>
      <c r="G455" s="15">
        <v>500</v>
      </c>
      <c r="H455" s="15">
        <v>500</v>
      </c>
      <c r="I455" s="85"/>
      <c r="J455" s="15"/>
      <c r="K455" s="15"/>
      <c r="L455" s="390"/>
    </row>
    <row r="456" spans="1:12" ht="15">
      <c r="A456" s="385">
        <v>633015</v>
      </c>
      <c r="B456" s="45"/>
      <c r="C456" s="121" t="s">
        <v>327</v>
      </c>
      <c r="D456" s="45" t="s">
        <v>344</v>
      </c>
      <c r="E456" s="15">
        <v>72</v>
      </c>
      <c r="F456" s="15">
        <v>12</v>
      </c>
      <c r="G456" s="15">
        <v>80</v>
      </c>
      <c r="H456" s="15">
        <v>80</v>
      </c>
      <c r="I456" s="15">
        <v>80</v>
      </c>
      <c r="J456" s="15">
        <v>80</v>
      </c>
      <c r="K456" s="15">
        <v>80</v>
      </c>
      <c r="L456" s="386">
        <v>80</v>
      </c>
    </row>
    <row r="457" spans="1:12" ht="0.75" customHeight="1">
      <c r="A457" s="393">
        <v>633006</v>
      </c>
      <c r="B457" s="133">
        <v>9</v>
      </c>
      <c r="C457" s="122" t="s">
        <v>327</v>
      </c>
      <c r="D457" s="137" t="s">
        <v>345</v>
      </c>
      <c r="E457" s="33"/>
      <c r="F457" s="33"/>
      <c r="G457" s="33">
        <v>0</v>
      </c>
      <c r="H457" s="33">
        <v>0</v>
      </c>
      <c r="I457" s="33"/>
      <c r="J457" s="33">
        <v>0</v>
      </c>
      <c r="K457" s="33">
        <v>0</v>
      </c>
      <c r="L457" s="458"/>
    </row>
    <row r="458" spans="1:12" ht="15">
      <c r="A458" s="428">
        <v>634</v>
      </c>
      <c r="B458" s="10"/>
      <c r="C458" s="273"/>
      <c r="D458" s="10" t="s">
        <v>346</v>
      </c>
      <c r="E458" s="11">
        <v>8</v>
      </c>
      <c r="F458" s="11">
        <v>220</v>
      </c>
      <c r="G458" s="11">
        <v>10</v>
      </c>
      <c r="H458" s="11">
        <v>10</v>
      </c>
      <c r="I458" s="11">
        <v>10</v>
      </c>
      <c r="J458" s="11">
        <f>J459</f>
        <v>10</v>
      </c>
      <c r="K458" s="11">
        <f>K459</f>
        <v>10</v>
      </c>
      <c r="L458" s="379">
        <f>L459</f>
        <v>10</v>
      </c>
    </row>
    <row r="459" spans="1:12" ht="15">
      <c r="A459" s="380">
        <v>634005</v>
      </c>
      <c r="B459" s="124">
        <v>16</v>
      </c>
      <c r="C459" s="144" t="s">
        <v>327</v>
      </c>
      <c r="D459" s="125" t="s">
        <v>347</v>
      </c>
      <c r="E459" s="127"/>
      <c r="F459" s="127">
        <v>220</v>
      </c>
      <c r="G459" s="127">
        <v>10</v>
      </c>
      <c r="H459" s="127">
        <v>10</v>
      </c>
      <c r="I459" s="127">
        <v>10</v>
      </c>
      <c r="J459" s="127">
        <v>10</v>
      </c>
      <c r="K459" s="127">
        <v>10</v>
      </c>
      <c r="L459" s="473">
        <v>10</v>
      </c>
    </row>
    <row r="460" spans="1:12" ht="15">
      <c r="A460" s="428">
        <v>635</v>
      </c>
      <c r="B460" s="10"/>
      <c r="C460" s="129"/>
      <c r="D460" s="123" t="s">
        <v>144</v>
      </c>
      <c r="E460" s="12">
        <f>SUM(E461:E463)</f>
        <v>96</v>
      </c>
      <c r="F460" s="12">
        <f>SUM(F461:F463)</f>
        <v>35</v>
      </c>
      <c r="G460" s="12">
        <f>SUM(G461:G463)</f>
        <v>1600</v>
      </c>
      <c r="H460" s="12">
        <f>SUM(H461:H463)</f>
        <v>1600</v>
      </c>
      <c r="I460" s="12">
        <v>1600</v>
      </c>
      <c r="J460" s="12">
        <f>SUM(J461:J463)</f>
        <v>500</v>
      </c>
      <c r="K460" s="12">
        <f>SUM(K461:K463)</f>
        <v>100</v>
      </c>
      <c r="L460" s="382">
        <f>L461+L462+L463</f>
        <v>100</v>
      </c>
    </row>
    <row r="461" spans="1:12" ht="0.75" customHeight="1">
      <c r="A461" s="444">
        <v>635003</v>
      </c>
      <c r="B461" s="172"/>
      <c r="C461" s="144" t="s">
        <v>327</v>
      </c>
      <c r="D461" s="157" t="s">
        <v>348</v>
      </c>
      <c r="E461" s="193"/>
      <c r="F461" s="193"/>
      <c r="G461" s="193">
        <v>0</v>
      </c>
      <c r="H461" s="193">
        <v>0</v>
      </c>
      <c r="I461" s="268"/>
      <c r="J461" s="31">
        <v>0</v>
      </c>
      <c r="K461" s="193">
        <v>0</v>
      </c>
      <c r="L461" s="492"/>
    </row>
    <row r="462" spans="1:12" ht="15" customHeight="1" hidden="1">
      <c r="A462" s="385">
        <v>635004</v>
      </c>
      <c r="B462" s="16">
        <v>8</v>
      </c>
      <c r="C462" s="121" t="s">
        <v>327</v>
      </c>
      <c r="D462" s="45" t="s">
        <v>349</v>
      </c>
      <c r="E462" s="15"/>
      <c r="F462" s="15"/>
      <c r="G462" s="15">
        <v>0</v>
      </c>
      <c r="H462" s="15">
        <v>0</v>
      </c>
      <c r="I462" s="15"/>
      <c r="J462" s="15">
        <v>0</v>
      </c>
      <c r="K462" s="15">
        <v>0</v>
      </c>
      <c r="L462" s="386"/>
    </row>
    <row r="463" spans="1:12" ht="15">
      <c r="A463" s="387">
        <v>635006</v>
      </c>
      <c r="B463" s="18">
        <v>3</v>
      </c>
      <c r="C463" s="117" t="s">
        <v>327</v>
      </c>
      <c r="D463" s="74" t="s">
        <v>350</v>
      </c>
      <c r="E463" s="17">
        <v>96</v>
      </c>
      <c r="F463" s="17">
        <v>35</v>
      </c>
      <c r="G463" s="17">
        <v>1600</v>
      </c>
      <c r="H463" s="17">
        <v>1600</v>
      </c>
      <c r="I463" s="15">
        <v>1600</v>
      </c>
      <c r="J463" s="17">
        <v>500</v>
      </c>
      <c r="K463" s="17">
        <v>100</v>
      </c>
      <c r="L463" s="386">
        <v>100</v>
      </c>
    </row>
    <row r="464" spans="1:12" ht="15">
      <c r="A464" s="428">
        <v>637</v>
      </c>
      <c r="B464" s="10"/>
      <c r="C464" s="170"/>
      <c r="D464" s="10" t="s">
        <v>157</v>
      </c>
      <c r="E464" s="11">
        <f>SUM(E465:E477)</f>
        <v>3657</v>
      </c>
      <c r="F464" s="11">
        <f>SUM(F465:F477)</f>
        <v>5609</v>
      </c>
      <c r="G464" s="11">
        <f>SUM(G465:G478)</f>
        <v>2983</v>
      </c>
      <c r="H464" s="11">
        <f>SUM(H465:H477)</f>
        <v>12473</v>
      </c>
      <c r="I464" s="11">
        <f>SUM(I465:I477)</f>
        <v>12473.11</v>
      </c>
      <c r="J464" s="11">
        <f>SUM(J465:J478)</f>
        <v>13683</v>
      </c>
      <c r="K464" s="11">
        <f>SUM(K465:K478)</f>
        <v>12583</v>
      </c>
      <c r="L464" s="379">
        <f>SUM(L465:L477)</f>
        <v>12783.11</v>
      </c>
    </row>
    <row r="465" spans="1:12" ht="15">
      <c r="A465" s="383">
        <v>637002</v>
      </c>
      <c r="B465" s="14">
        <v>16</v>
      </c>
      <c r="C465" s="135" t="s">
        <v>327</v>
      </c>
      <c r="D465" s="14" t="s">
        <v>351</v>
      </c>
      <c r="E465" s="13">
        <v>220</v>
      </c>
      <c r="F465" s="13">
        <v>937</v>
      </c>
      <c r="G465" s="31">
        <v>200</v>
      </c>
      <c r="H465" s="31">
        <v>200</v>
      </c>
      <c r="I465" s="31">
        <v>200</v>
      </c>
      <c r="J465" s="31">
        <v>400</v>
      </c>
      <c r="K465" s="31">
        <v>200</v>
      </c>
      <c r="L465" s="395">
        <v>200</v>
      </c>
    </row>
    <row r="466" spans="1:12" ht="15">
      <c r="A466" s="383">
        <v>637002</v>
      </c>
      <c r="B466" s="14"/>
      <c r="C466" s="121" t="s">
        <v>327</v>
      </c>
      <c r="D466" s="14" t="s">
        <v>352</v>
      </c>
      <c r="E466" s="13">
        <v>211</v>
      </c>
      <c r="F466" s="13">
        <v>64</v>
      </c>
      <c r="G466" s="15">
        <v>100</v>
      </c>
      <c r="H466" s="15">
        <v>230</v>
      </c>
      <c r="I466" s="15">
        <v>230</v>
      </c>
      <c r="J466" s="15">
        <v>100</v>
      </c>
      <c r="K466" s="15">
        <v>100</v>
      </c>
      <c r="L466" s="386">
        <v>100</v>
      </c>
    </row>
    <row r="467" spans="1:12" ht="15">
      <c r="A467" s="383">
        <v>637001</v>
      </c>
      <c r="B467" s="14"/>
      <c r="C467" s="121" t="s">
        <v>327</v>
      </c>
      <c r="D467" s="14" t="s">
        <v>353</v>
      </c>
      <c r="E467" s="13">
        <v>20</v>
      </c>
      <c r="F467" s="13"/>
      <c r="G467" s="15">
        <v>20</v>
      </c>
      <c r="H467" s="15">
        <v>20</v>
      </c>
      <c r="I467" s="15">
        <v>20</v>
      </c>
      <c r="J467" s="15">
        <v>20</v>
      </c>
      <c r="K467" s="15">
        <v>20</v>
      </c>
      <c r="L467" s="386">
        <v>20</v>
      </c>
    </row>
    <row r="468" spans="1:12" ht="15">
      <c r="A468" s="383">
        <v>637004</v>
      </c>
      <c r="B468" s="14"/>
      <c r="C468" s="209" t="s">
        <v>327</v>
      </c>
      <c r="D468" s="14" t="s">
        <v>465</v>
      </c>
      <c r="E468" s="13"/>
      <c r="F468" s="13"/>
      <c r="G468" s="13"/>
      <c r="H468" s="13">
        <v>1100</v>
      </c>
      <c r="I468" s="13">
        <v>1100</v>
      </c>
      <c r="J468" s="13"/>
      <c r="K468" s="13"/>
      <c r="L468" s="384"/>
    </row>
    <row r="469" spans="1:12" ht="15">
      <c r="A469" s="383">
        <v>637004</v>
      </c>
      <c r="B469" s="14"/>
      <c r="C469" s="209" t="s">
        <v>327</v>
      </c>
      <c r="D469" s="14" t="s">
        <v>354</v>
      </c>
      <c r="E469" s="13"/>
      <c r="F469" s="13">
        <v>1949</v>
      </c>
      <c r="G469" s="13">
        <v>50</v>
      </c>
      <c r="H469" s="13">
        <v>50</v>
      </c>
      <c r="I469" s="13">
        <v>50</v>
      </c>
      <c r="J469" s="13"/>
      <c r="K469" s="13"/>
      <c r="L469" s="384"/>
    </row>
    <row r="470" spans="1:12" ht="15">
      <c r="A470" s="385">
        <v>637004</v>
      </c>
      <c r="B470" s="16">
        <v>1</v>
      </c>
      <c r="C470" s="209" t="s">
        <v>327</v>
      </c>
      <c r="D470" s="16" t="s">
        <v>355</v>
      </c>
      <c r="E470" s="13">
        <v>596</v>
      </c>
      <c r="F470" s="13">
        <v>527</v>
      </c>
      <c r="G470" s="13">
        <v>850</v>
      </c>
      <c r="H470" s="13">
        <v>850</v>
      </c>
      <c r="I470" s="13">
        <v>850</v>
      </c>
      <c r="J470" s="13">
        <v>400</v>
      </c>
      <c r="K470" s="13">
        <v>400</v>
      </c>
      <c r="L470" s="384">
        <v>400</v>
      </c>
    </row>
    <row r="471" spans="1:12" ht="15">
      <c r="A471" s="385">
        <v>637004</v>
      </c>
      <c r="B471" s="16">
        <v>5</v>
      </c>
      <c r="C471" s="121" t="s">
        <v>176</v>
      </c>
      <c r="D471" s="16" t="s">
        <v>161</v>
      </c>
      <c r="E471" s="15">
        <v>826</v>
      </c>
      <c r="F471" s="15">
        <v>466</v>
      </c>
      <c r="G471" s="34">
        <v>300</v>
      </c>
      <c r="H471" s="34">
        <v>300</v>
      </c>
      <c r="I471" s="34">
        <v>300</v>
      </c>
      <c r="J471" s="34">
        <v>900</v>
      </c>
      <c r="K471" s="34"/>
      <c r="L471" s="459">
        <v>200</v>
      </c>
    </row>
    <row r="472" spans="1:12" ht="15">
      <c r="A472" s="385">
        <v>637006</v>
      </c>
      <c r="B472" s="16"/>
      <c r="C472" s="121" t="s">
        <v>327</v>
      </c>
      <c r="D472" s="16" t="s">
        <v>353</v>
      </c>
      <c r="E472" s="15"/>
      <c r="F472" s="15">
        <v>240</v>
      </c>
      <c r="G472" s="34"/>
      <c r="H472" s="34"/>
      <c r="I472" s="34"/>
      <c r="J472" s="34"/>
      <c r="K472" s="34"/>
      <c r="L472" s="459"/>
    </row>
    <row r="473" spans="1:15" ht="15">
      <c r="A473" s="385">
        <v>637014</v>
      </c>
      <c r="B473" s="16"/>
      <c r="C473" s="121" t="s">
        <v>327</v>
      </c>
      <c r="D473" s="16" t="s">
        <v>175</v>
      </c>
      <c r="E473" s="15"/>
      <c r="F473" s="15"/>
      <c r="G473" s="34"/>
      <c r="H473" s="34">
        <v>8600</v>
      </c>
      <c r="I473" s="34">
        <v>8600</v>
      </c>
      <c r="J473" s="34">
        <v>10600</v>
      </c>
      <c r="K473" s="34">
        <v>10600</v>
      </c>
      <c r="L473" s="459">
        <v>10600</v>
      </c>
      <c r="O473" s="415"/>
    </row>
    <row r="474" spans="1:12" ht="15">
      <c r="A474" s="385">
        <v>637015</v>
      </c>
      <c r="B474" s="16"/>
      <c r="C474" s="121" t="s">
        <v>327</v>
      </c>
      <c r="D474" s="16" t="s">
        <v>177</v>
      </c>
      <c r="E474" s="15">
        <v>263</v>
      </c>
      <c r="F474" s="15">
        <v>255</v>
      </c>
      <c r="G474" s="15">
        <v>263</v>
      </c>
      <c r="H474" s="15">
        <v>263</v>
      </c>
      <c r="I474" s="15">
        <v>263.11</v>
      </c>
      <c r="J474" s="15">
        <v>263</v>
      </c>
      <c r="K474" s="15">
        <v>263</v>
      </c>
      <c r="L474" s="386">
        <v>263.11</v>
      </c>
    </row>
    <row r="475" spans="1:12" ht="15">
      <c r="A475" s="385">
        <v>637016</v>
      </c>
      <c r="B475" s="16"/>
      <c r="C475" s="121" t="s">
        <v>327</v>
      </c>
      <c r="D475" s="16" t="s">
        <v>179</v>
      </c>
      <c r="E475" s="15">
        <v>1021</v>
      </c>
      <c r="F475" s="15">
        <v>1171</v>
      </c>
      <c r="G475" s="15">
        <v>1200</v>
      </c>
      <c r="H475" s="20">
        <v>860</v>
      </c>
      <c r="I475" s="85">
        <v>860</v>
      </c>
      <c r="J475" s="15">
        <v>1000</v>
      </c>
      <c r="K475" s="20">
        <v>1000</v>
      </c>
      <c r="L475" s="390">
        <v>1000</v>
      </c>
    </row>
    <row r="476" spans="1:12" ht="15">
      <c r="A476" s="442">
        <v>637011</v>
      </c>
      <c r="B476" s="159"/>
      <c r="C476" s="209" t="s">
        <v>327</v>
      </c>
      <c r="D476" s="159" t="s">
        <v>356</v>
      </c>
      <c r="E476" s="15">
        <v>500</v>
      </c>
      <c r="F476" s="15"/>
      <c r="G476" s="20"/>
      <c r="H476" s="15"/>
      <c r="I476" s="20"/>
      <c r="J476" s="20"/>
      <c r="K476" s="15"/>
      <c r="L476" s="397"/>
    </row>
    <row r="477" spans="1:12" ht="1.5" customHeight="1" hidden="1">
      <c r="A477" s="442">
        <v>637006</v>
      </c>
      <c r="B477" s="159"/>
      <c r="C477" s="209" t="s">
        <v>327</v>
      </c>
      <c r="D477" s="159" t="s">
        <v>357</v>
      </c>
      <c r="E477" s="15"/>
      <c r="F477" s="15"/>
      <c r="G477" s="34">
        <v>0</v>
      </c>
      <c r="H477" s="34"/>
      <c r="I477" s="15"/>
      <c r="J477" s="34">
        <v>0</v>
      </c>
      <c r="K477" s="34">
        <v>0</v>
      </c>
      <c r="L477" s="386"/>
    </row>
    <row r="478" spans="1:12" ht="15" customHeight="1" hidden="1">
      <c r="A478" s="545">
        <v>637027</v>
      </c>
      <c r="B478" s="274"/>
      <c r="C478" s="275" t="s">
        <v>327</v>
      </c>
      <c r="D478" s="274" t="s">
        <v>358</v>
      </c>
      <c r="E478" s="214">
        <v>0</v>
      </c>
      <c r="F478" s="214">
        <v>0</v>
      </c>
      <c r="G478" s="219">
        <v>0</v>
      </c>
      <c r="H478" s="219">
        <v>0</v>
      </c>
      <c r="I478" s="34"/>
      <c r="J478" s="219">
        <v>0</v>
      </c>
      <c r="K478" s="219">
        <v>0</v>
      </c>
      <c r="L478" s="459"/>
    </row>
    <row r="479" spans="1:12" ht="15">
      <c r="A479" s="378">
        <v>642</v>
      </c>
      <c r="B479" s="10"/>
      <c r="C479" s="144"/>
      <c r="D479" s="10" t="s">
        <v>317</v>
      </c>
      <c r="E479" s="11">
        <v>350</v>
      </c>
      <c r="F479" s="11">
        <v>350</v>
      </c>
      <c r="G479" s="251">
        <v>350</v>
      </c>
      <c r="H479" s="251">
        <v>350</v>
      </c>
      <c r="I479" s="251">
        <v>350</v>
      </c>
      <c r="J479" s="251">
        <f>J480</f>
        <v>350</v>
      </c>
      <c r="K479" s="251">
        <f>K480</f>
        <v>350</v>
      </c>
      <c r="L479" s="493">
        <f>L480</f>
        <v>350</v>
      </c>
    </row>
    <row r="480" spans="1:13" ht="15">
      <c r="A480" s="444">
        <v>642011</v>
      </c>
      <c r="B480" s="172"/>
      <c r="C480" s="170" t="s">
        <v>327</v>
      </c>
      <c r="D480" s="16" t="s">
        <v>320</v>
      </c>
      <c r="E480" s="128">
        <v>350</v>
      </c>
      <c r="F480" s="128">
        <v>350</v>
      </c>
      <c r="G480" s="276">
        <v>350</v>
      </c>
      <c r="H480" s="22">
        <v>350</v>
      </c>
      <c r="I480" s="277">
        <v>350</v>
      </c>
      <c r="J480" s="22">
        <v>350</v>
      </c>
      <c r="K480" s="22">
        <v>350</v>
      </c>
      <c r="L480" s="494">
        <v>350</v>
      </c>
      <c r="M480" s="415"/>
    </row>
    <row r="481" spans="1:12" ht="15.75" thickBot="1">
      <c r="A481" s="435"/>
      <c r="B481" s="161"/>
      <c r="C481" s="174"/>
      <c r="D481" s="161"/>
      <c r="E481" s="163"/>
      <c r="F481" s="163"/>
      <c r="G481" s="30"/>
      <c r="H481" s="262"/>
      <c r="I481" s="278"/>
      <c r="J481" s="262"/>
      <c r="K481" s="262"/>
      <c r="L481" s="495"/>
    </row>
    <row r="482" spans="1:12" ht="15.75" thickBot="1">
      <c r="A482" s="413" t="s">
        <v>431</v>
      </c>
      <c r="B482" s="26"/>
      <c r="C482" s="112"/>
      <c r="D482" s="26" t="s">
        <v>414</v>
      </c>
      <c r="E482" s="114">
        <f>E483+E484+E493+E502+E505+E509</f>
        <v>19599</v>
      </c>
      <c r="F482" s="114">
        <f aca="true" t="shared" si="53" ref="F482:L482">F483+F484+F493+F502+F505+F509</f>
        <v>20879</v>
      </c>
      <c r="G482" s="114">
        <f t="shared" si="53"/>
        <v>20353</v>
      </c>
      <c r="H482" s="114">
        <f t="shared" si="53"/>
        <v>20553</v>
      </c>
      <c r="I482" s="114">
        <f t="shared" si="53"/>
        <v>20195</v>
      </c>
      <c r="J482" s="114">
        <f t="shared" si="53"/>
        <v>20833</v>
      </c>
      <c r="K482" s="114">
        <f t="shared" si="53"/>
        <v>20783</v>
      </c>
      <c r="L482" s="93">
        <f t="shared" si="53"/>
        <v>20703</v>
      </c>
    </row>
    <row r="483" spans="1:12" ht="15">
      <c r="A483" s="431">
        <v>611000</v>
      </c>
      <c r="B483" s="116"/>
      <c r="C483" s="117" t="s">
        <v>359</v>
      </c>
      <c r="D483" s="116" t="s">
        <v>92</v>
      </c>
      <c r="E483" s="115">
        <v>13332</v>
      </c>
      <c r="F483" s="115">
        <v>13261</v>
      </c>
      <c r="G483" s="115">
        <v>13200</v>
      </c>
      <c r="H483" s="115">
        <v>13200</v>
      </c>
      <c r="I483" s="115">
        <v>13200</v>
      </c>
      <c r="J483" s="115">
        <v>14600</v>
      </c>
      <c r="K483" s="115">
        <v>14600</v>
      </c>
      <c r="L483" s="466">
        <v>14600</v>
      </c>
    </row>
    <row r="484" spans="1:12" ht="15">
      <c r="A484" s="428">
        <v>62</v>
      </c>
      <c r="B484" s="10"/>
      <c r="C484" s="144"/>
      <c r="D484" s="10" t="s">
        <v>93</v>
      </c>
      <c r="E484" s="12">
        <f>SUM(E485:E492)</f>
        <v>4689</v>
      </c>
      <c r="F484" s="12">
        <f aca="true" t="shared" si="54" ref="F484:L484">SUM(F485:F492)</f>
        <v>4777</v>
      </c>
      <c r="G484" s="12">
        <f t="shared" si="54"/>
        <v>4730</v>
      </c>
      <c r="H484" s="12">
        <f t="shared" si="54"/>
        <v>4730</v>
      </c>
      <c r="I484" s="12">
        <f t="shared" si="54"/>
        <v>4730</v>
      </c>
      <c r="J484" s="12">
        <f t="shared" si="54"/>
        <v>5270</v>
      </c>
      <c r="K484" s="12">
        <f t="shared" si="54"/>
        <v>5270</v>
      </c>
      <c r="L484" s="382">
        <f t="shared" si="54"/>
        <v>5270</v>
      </c>
    </row>
    <row r="485" spans="1:12" ht="15">
      <c r="A485" s="394">
        <v>621000</v>
      </c>
      <c r="B485" s="32"/>
      <c r="C485" s="119" t="s">
        <v>359</v>
      </c>
      <c r="D485" s="32" t="s">
        <v>94</v>
      </c>
      <c r="E485" s="31">
        <v>318</v>
      </c>
      <c r="F485" s="31">
        <v>341</v>
      </c>
      <c r="G485" s="158">
        <v>400</v>
      </c>
      <c r="H485" s="158">
        <v>400</v>
      </c>
      <c r="I485" s="158">
        <v>400</v>
      </c>
      <c r="J485" s="158">
        <v>380</v>
      </c>
      <c r="K485" s="158">
        <v>380</v>
      </c>
      <c r="L485" s="464">
        <v>380</v>
      </c>
    </row>
    <row r="486" spans="1:12" ht="15">
      <c r="A486" s="383">
        <v>623000</v>
      </c>
      <c r="B486" s="14"/>
      <c r="C486" s="120" t="s">
        <v>359</v>
      </c>
      <c r="D486" s="14" t="s">
        <v>95</v>
      </c>
      <c r="E486" s="20">
        <v>1024</v>
      </c>
      <c r="F486" s="20">
        <v>1026</v>
      </c>
      <c r="G486" s="34">
        <v>920</v>
      </c>
      <c r="H486" s="34">
        <v>920</v>
      </c>
      <c r="I486" s="34">
        <v>920</v>
      </c>
      <c r="J486" s="34">
        <v>1100</v>
      </c>
      <c r="K486" s="34">
        <v>1100</v>
      </c>
      <c r="L486" s="459">
        <v>1100</v>
      </c>
    </row>
    <row r="487" spans="1:12" ht="15">
      <c r="A487" s="385">
        <v>625001</v>
      </c>
      <c r="B487" s="16"/>
      <c r="C487" s="121" t="s">
        <v>359</v>
      </c>
      <c r="D487" s="16" t="s">
        <v>96</v>
      </c>
      <c r="E487" s="279">
        <v>188</v>
      </c>
      <c r="F487" s="279">
        <v>191</v>
      </c>
      <c r="G487" s="34">
        <v>190</v>
      </c>
      <c r="H487" s="34">
        <v>190</v>
      </c>
      <c r="I487" s="34">
        <v>190</v>
      </c>
      <c r="J487" s="34">
        <v>220</v>
      </c>
      <c r="K487" s="34">
        <v>220</v>
      </c>
      <c r="L487" s="459">
        <v>220</v>
      </c>
    </row>
    <row r="488" spans="1:12" ht="15">
      <c r="A488" s="383">
        <v>625002</v>
      </c>
      <c r="B488" s="14"/>
      <c r="C488" s="119" t="s">
        <v>359</v>
      </c>
      <c r="D488" s="16" t="s">
        <v>97</v>
      </c>
      <c r="E488" s="34">
        <v>1879</v>
      </c>
      <c r="F488" s="34">
        <v>1914</v>
      </c>
      <c r="G488" s="15">
        <v>1900</v>
      </c>
      <c r="H488" s="15">
        <v>1900</v>
      </c>
      <c r="I488" s="15">
        <v>1900</v>
      </c>
      <c r="J488" s="15">
        <v>2100</v>
      </c>
      <c r="K488" s="15">
        <v>2100</v>
      </c>
      <c r="L488" s="386">
        <v>2100</v>
      </c>
    </row>
    <row r="489" spans="1:12" ht="15">
      <c r="A489" s="385">
        <v>625003</v>
      </c>
      <c r="B489" s="45"/>
      <c r="C489" s="120" t="s">
        <v>359</v>
      </c>
      <c r="D489" s="16" t="s">
        <v>98</v>
      </c>
      <c r="E489" s="34">
        <v>107</v>
      </c>
      <c r="F489" s="34">
        <v>109</v>
      </c>
      <c r="G489" s="15">
        <v>120</v>
      </c>
      <c r="H489" s="15">
        <v>120</v>
      </c>
      <c r="I489" s="15">
        <v>120</v>
      </c>
      <c r="J489" s="15">
        <v>150</v>
      </c>
      <c r="K489" s="15">
        <v>150</v>
      </c>
      <c r="L489" s="386">
        <v>150</v>
      </c>
    </row>
    <row r="490" spans="1:12" ht="15">
      <c r="A490" s="385">
        <v>625004</v>
      </c>
      <c r="B490" s="45"/>
      <c r="C490" s="121" t="s">
        <v>359</v>
      </c>
      <c r="D490" s="16" t="s">
        <v>99</v>
      </c>
      <c r="E490" s="15">
        <v>403</v>
      </c>
      <c r="F490" s="15">
        <v>410</v>
      </c>
      <c r="G490" s="15">
        <v>400</v>
      </c>
      <c r="H490" s="15">
        <v>400</v>
      </c>
      <c r="I490" s="15">
        <v>400</v>
      </c>
      <c r="J490" s="15">
        <v>450</v>
      </c>
      <c r="K490" s="15">
        <v>450</v>
      </c>
      <c r="L490" s="386">
        <v>450</v>
      </c>
    </row>
    <row r="491" spans="1:12" ht="15">
      <c r="A491" s="383">
        <v>625005</v>
      </c>
      <c r="B491" s="80"/>
      <c r="C491" s="119" t="s">
        <v>359</v>
      </c>
      <c r="D491" s="14" t="s">
        <v>100</v>
      </c>
      <c r="E491" s="20">
        <v>134</v>
      </c>
      <c r="F491" s="20">
        <v>137</v>
      </c>
      <c r="G491" s="20">
        <v>150</v>
      </c>
      <c r="H491" s="20">
        <v>150</v>
      </c>
      <c r="I491" s="20">
        <v>150</v>
      </c>
      <c r="J491" s="20">
        <v>150</v>
      </c>
      <c r="K491" s="20">
        <v>150</v>
      </c>
      <c r="L491" s="397">
        <v>150</v>
      </c>
    </row>
    <row r="492" spans="1:12" ht="15">
      <c r="A492" s="393">
        <v>625007</v>
      </c>
      <c r="B492" s="44"/>
      <c r="C492" s="122" t="s">
        <v>359</v>
      </c>
      <c r="D492" s="159" t="s">
        <v>101</v>
      </c>
      <c r="E492" s="33">
        <v>636</v>
      </c>
      <c r="F492" s="33">
        <v>649</v>
      </c>
      <c r="G492" s="33">
        <v>650</v>
      </c>
      <c r="H492" s="33">
        <v>650</v>
      </c>
      <c r="I492" s="33">
        <v>650</v>
      </c>
      <c r="J492" s="33">
        <v>720</v>
      </c>
      <c r="K492" s="33">
        <v>720</v>
      </c>
      <c r="L492" s="458">
        <v>720</v>
      </c>
    </row>
    <row r="493" spans="1:12" ht="15">
      <c r="A493" s="378">
        <v>633</v>
      </c>
      <c r="B493" s="280"/>
      <c r="C493" s="144"/>
      <c r="D493" s="123" t="s">
        <v>110</v>
      </c>
      <c r="E493" s="11">
        <f>SUM(E495:E501)</f>
        <v>617</v>
      </c>
      <c r="F493" s="11">
        <f>SUM(F495:F501)</f>
        <v>1838</v>
      </c>
      <c r="G493" s="11">
        <f>SUM(G494:G501)</f>
        <v>1585</v>
      </c>
      <c r="H493" s="11">
        <f>SUM(H494:H501)</f>
        <v>1575</v>
      </c>
      <c r="I493" s="11">
        <f>SUM(I494:I502)</f>
        <v>1660</v>
      </c>
      <c r="J493" s="11">
        <f>SUM(J494:J501)</f>
        <v>465</v>
      </c>
      <c r="K493" s="11">
        <f>SUM(K494:K501)</f>
        <v>415</v>
      </c>
      <c r="L493" s="379">
        <f>SUM(L494:L501)</f>
        <v>335</v>
      </c>
    </row>
    <row r="494" spans="1:12" ht="15">
      <c r="A494" s="396">
        <v>633003</v>
      </c>
      <c r="B494" s="32">
        <v>1</v>
      </c>
      <c r="C494" s="119" t="s">
        <v>359</v>
      </c>
      <c r="D494" s="71" t="s">
        <v>360</v>
      </c>
      <c r="E494" s="31"/>
      <c r="F494" s="31"/>
      <c r="G494" s="20">
        <v>80</v>
      </c>
      <c r="H494" s="20">
        <v>80</v>
      </c>
      <c r="I494" s="281"/>
      <c r="J494" s="20">
        <v>80</v>
      </c>
      <c r="K494" s="20">
        <v>80</v>
      </c>
      <c r="L494" s="496"/>
    </row>
    <row r="495" spans="1:12" ht="15">
      <c r="A495" s="396">
        <v>633004</v>
      </c>
      <c r="B495" s="24"/>
      <c r="C495" s="120" t="s">
        <v>359</v>
      </c>
      <c r="D495" s="48" t="s">
        <v>361</v>
      </c>
      <c r="E495" s="20"/>
      <c r="F495" s="20">
        <v>1371</v>
      </c>
      <c r="G495" s="15">
        <v>1000</v>
      </c>
      <c r="H495" s="15">
        <v>1000</v>
      </c>
      <c r="I495" s="20">
        <v>1000</v>
      </c>
      <c r="J495" s="15"/>
      <c r="K495" s="15"/>
      <c r="L495" s="397"/>
    </row>
    <row r="496" spans="1:12" ht="15">
      <c r="A496" s="383">
        <v>633006</v>
      </c>
      <c r="B496" s="16">
        <v>1</v>
      </c>
      <c r="C496" s="120" t="s">
        <v>359</v>
      </c>
      <c r="D496" s="45" t="s">
        <v>335</v>
      </c>
      <c r="E496" s="15">
        <v>110</v>
      </c>
      <c r="F496" s="15">
        <v>41</v>
      </c>
      <c r="G496" s="15">
        <v>60</v>
      </c>
      <c r="H496" s="15">
        <v>60</v>
      </c>
      <c r="I496" s="15">
        <v>60</v>
      </c>
      <c r="J496" s="15">
        <v>50</v>
      </c>
      <c r="K496" s="15">
        <v>50</v>
      </c>
      <c r="L496" s="386">
        <v>50</v>
      </c>
    </row>
    <row r="497" spans="1:12" ht="15">
      <c r="A497" s="385">
        <v>633006</v>
      </c>
      <c r="B497" s="16">
        <v>3</v>
      </c>
      <c r="C497" s="145" t="s">
        <v>359</v>
      </c>
      <c r="D497" s="45" t="s">
        <v>336</v>
      </c>
      <c r="E497" s="15">
        <v>102</v>
      </c>
      <c r="F497" s="15">
        <v>233</v>
      </c>
      <c r="G497" s="15">
        <v>200</v>
      </c>
      <c r="H497" s="15">
        <v>200</v>
      </c>
      <c r="I497" s="15">
        <v>200</v>
      </c>
      <c r="J497" s="15">
        <v>150</v>
      </c>
      <c r="K497" s="15">
        <v>100</v>
      </c>
      <c r="L497" s="386">
        <v>100</v>
      </c>
    </row>
    <row r="498" spans="1:12" ht="15">
      <c r="A498" s="385">
        <v>633006</v>
      </c>
      <c r="B498" s="16">
        <v>4</v>
      </c>
      <c r="C498" s="121" t="s">
        <v>359</v>
      </c>
      <c r="D498" s="80" t="s">
        <v>120</v>
      </c>
      <c r="E498" s="15">
        <v>14</v>
      </c>
      <c r="F498" s="15">
        <v>14</v>
      </c>
      <c r="G498" s="15">
        <v>10</v>
      </c>
      <c r="H498" s="15">
        <v>30</v>
      </c>
      <c r="I498" s="267">
        <v>30</v>
      </c>
      <c r="J498" s="15">
        <v>20</v>
      </c>
      <c r="K498" s="15">
        <v>20</v>
      </c>
      <c r="L498" s="497">
        <v>20</v>
      </c>
    </row>
    <row r="499" spans="1:12" ht="15">
      <c r="A499" s="385">
        <v>633006</v>
      </c>
      <c r="B499" s="16">
        <v>7</v>
      </c>
      <c r="C499" s="121" t="s">
        <v>359</v>
      </c>
      <c r="D499" s="80" t="s">
        <v>110</v>
      </c>
      <c r="E499" s="15">
        <v>64</v>
      </c>
      <c r="F499" s="15">
        <v>10</v>
      </c>
      <c r="G499" s="15">
        <v>70</v>
      </c>
      <c r="H499" s="15">
        <v>70</v>
      </c>
      <c r="I499" s="15">
        <v>70</v>
      </c>
      <c r="J499" s="15">
        <v>50</v>
      </c>
      <c r="K499" s="15">
        <v>50</v>
      </c>
      <c r="L499" s="386">
        <v>50</v>
      </c>
    </row>
    <row r="500" spans="1:12" ht="15">
      <c r="A500" s="385">
        <v>633006</v>
      </c>
      <c r="B500" s="16">
        <v>10</v>
      </c>
      <c r="C500" s="121" t="s">
        <v>359</v>
      </c>
      <c r="D500" s="45" t="s">
        <v>362</v>
      </c>
      <c r="E500" s="15">
        <v>190</v>
      </c>
      <c r="F500" s="15">
        <v>45</v>
      </c>
      <c r="G500" s="15">
        <v>100</v>
      </c>
      <c r="H500" s="15">
        <v>70</v>
      </c>
      <c r="I500" s="15">
        <v>70</v>
      </c>
      <c r="J500" s="15">
        <v>50</v>
      </c>
      <c r="K500" s="15">
        <v>50</v>
      </c>
      <c r="L500" s="386">
        <v>50</v>
      </c>
    </row>
    <row r="501" spans="1:13" ht="15">
      <c r="A501" s="393">
        <v>633010</v>
      </c>
      <c r="B501" s="44"/>
      <c r="C501" s="117" t="s">
        <v>359</v>
      </c>
      <c r="D501" s="137" t="s">
        <v>363</v>
      </c>
      <c r="E501" s="33">
        <v>137</v>
      </c>
      <c r="F501" s="33">
        <v>124</v>
      </c>
      <c r="G501" s="17">
        <v>65</v>
      </c>
      <c r="H501" s="17">
        <v>65</v>
      </c>
      <c r="I501" s="22"/>
      <c r="J501" s="17">
        <v>65</v>
      </c>
      <c r="K501" s="17">
        <v>65</v>
      </c>
      <c r="L501" s="490">
        <v>65</v>
      </c>
      <c r="M501" s="415"/>
    </row>
    <row r="502" spans="1:12" ht="15">
      <c r="A502" s="378">
        <v>635</v>
      </c>
      <c r="B502" s="10"/>
      <c r="C502" s="144"/>
      <c r="D502" s="10" t="s">
        <v>144</v>
      </c>
      <c r="E502" s="11">
        <f>SUM(E503:E504)</f>
        <v>698</v>
      </c>
      <c r="F502" s="11">
        <f>SUM(F503:F504)</f>
        <v>434</v>
      </c>
      <c r="G502" s="11">
        <f>G503+G504</f>
        <v>550</v>
      </c>
      <c r="H502" s="11">
        <f>H503+H504</f>
        <v>230</v>
      </c>
      <c r="I502" s="11">
        <f>I504+I503</f>
        <v>230</v>
      </c>
      <c r="J502" s="11">
        <f>J503+J504</f>
        <v>210</v>
      </c>
      <c r="K502" s="11">
        <f>K503+K504</f>
        <v>210</v>
      </c>
      <c r="L502" s="379">
        <f>L504+L503</f>
        <v>210</v>
      </c>
    </row>
    <row r="503" spans="1:12" ht="15">
      <c r="A503" s="394">
        <v>635004</v>
      </c>
      <c r="B503" s="32">
        <v>5</v>
      </c>
      <c r="C503" s="135" t="s">
        <v>359</v>
      </c>
      <c r="D503" s="32" t="s">
        <v>364</v>
      </c>
      <c r="E503" s="31">
        <v>206</v>
      </c>
      <c r="F503" s="31"/>
      <c r="G503" s="31">
        <v>50</v>
      </c>
      <c r="H503" s="31">
        <v>110</v>
      </c>
      <c r="I503" s="267">
        <v>110</v>
      </c>
      <c r="J503" s="31">
        <v>110</v>
      </c>
      <c r="K503" s="31">
        <v>110</v>
      </c>
      <c r="L503" s="498">
        <v>110</v>
      </c>
    </row>
    <row r="504" spans="1:12" ht="15">
      <c r="A504" s="387">
        <v>635004</v>
      </c>
      <c r="B504" s="18">
        <v>6</v>
      </c>
      <c r="C504" s="117" t="s">
        <v>359</v>
      </c>
      <c r="D504" s="18" t="s">
        <v>365</v>
      </c>
      <c r="E504" s="17">
        <v>492</v>
      </c>
      <c r="F504" s="17">
        <v>434</v>
      </c>
      <c r="G504" s="17">
        <v>500</v>
      </c>
      <c r="H504" s="17">
        <v>120</v>
      </c>
      <c r="I504" s="33">
        <v>120</v>
      </c>
      <c r="J504" s="17">
        <v>100</v>
      </c>
      <c r="K504" s="17">
        <v>100</v>
      </c>
      <c r="L504" s="458">
        <v>100</v>
      </c>
    </row>
    <row r="505" spans="1:12" ht="15">
      <c r="A505" s="428">
        <v>637</v>
      </c>
      <c r="B505" s="10"/>
      <c r="C505" s="144"/>
      <c r="D505" s="10" t="s">
        <v>157</v>
      </c>
      <c r="E505" s="11">
        <f>SUM(E507:E508)</f>
        <v>175</v>
      </c>
      <c r="F505" s="11">
        <f>SUM(F506:F508)</f>
        <v>481</v>
      </c>
      <c r="G505" s="11">
        <f>SUM(G507:G508)</f>
        <v>200</v>
      </c>
      <c r="H505" s="11">
        <f>SUM(H506:H508)</f>
        <v>730</v>
      </c>
      <c r="I505" s="11">
        <f>SUM(I508:I509)</f>
        <v>287.5</v>
      </c>
      <c r="J505" s="11">
        <f>SUM(J507:J508)</f>
        <v>200</v>
      </c>
      <c r="K505" s="11">
        <f>SUM(K507:K508)</f>
        <v>200</v>
      </c>
      <c r="L505" s="379">
        <f>SUM(L507:L508)</f>
        <v>200</v>
      </c>
    </row>
    <row r="506" spans="1:13" ht="15">
      <c r="A506" s="394">
        <v>637004</v>
      </c>
      <c r="B506" s="172"/>
      <c r="C506" s="135" t="s">
        <v>359</v>
      </c>
      <c r="D506" s="32" t="s">
        <v>366</v>
      </c>
      <c r="E506" s="31"/>
      <c r="F506" s="31">
        <v>278</v>
      </c>
      <c r="G506" s="31"/>
      <c r="H506" s="31">
        <v>500</v>
      </c>
      <c r="I506" s="65">
        <v>400</v>
      </c>
      <c r="J506" s="158">
        <v>500</v>
      </c>
      <c r="K506" s="158">
        <v>300</v>
      </c>
      <c r="L506" s="400">
        <v>300</v>
      </c>
      <c r="M506" s="415"/>
    </row>
    <row r="507" spans="1:12" ht="12.75" customHeight="1">
      <c r="A507" s="396">
        <v>637014</v>
      </c>
      <c r="B507" s="16"/>
      <c r="C507" s="119" t="s">
        <v>359</v>
      </c>
      <c r="D507" s="16" t="s">
        <v>175</v>
      </c>
      <c r="E507" s="20"/>
      <c r="F507" s="20"/>
      <c r="G507" s="20"/>
      <c r="H507" s="15">
        <v>30</v>
      </c>
      <c r="I507" s="417">
        <v>30</v>
      </c>
      <c r="J507" s="34">
        <v>50</v>
      </c>
      <c r="K507" s="34">
        <v>50</v>
      </c>
      <c r="L507" s="499">
        <v>50</v>
      </c>
    </row>
    <row r="508" spans="1:12" ht="15">
      <c r="A508" s="393">
        <v>637016</v>
      </c>
      <c r="B508" s="14"/>
      <c r="C508" s="122" t="s">
        <v>359</v>
      </c>
      <c r="D508" s="14" t="s">
        <v>179</v>
      </c>
      <c r="E508" s="33">
        <v>175</v>
      </c>
      <c r="F508" s="33">
        <v>203</v>
      </c>
      <c r="G508" s="33">
        <v>200</v>
      </c>
      <c r="H508" s="13">
        <v>200</v>
      </c>
      <c r="I508" s="33">
        <v>200</v>
      </c>
      <c r="J508" s="33">
        <v>150</v>
      </c>
      <c r="K508" s="33">
        <v>150</v>
      </c>
      <c r="L508" s="458">
        <v>150</v>
      </c>
    </row>
    <row r="509" spans="1:12" ht="15">
      <c r="A509" s="428">
        <v>642</v>
      </c>
      <c r="B509" s="10"/>
      <c r="C509" s="117"/>
      <c r="D509" s="10" t="s">
        <v>317</v>
      </c>
      <c r="E509" s="11">
        <v>88</v>
      </c>
      <c r="F509" s="11">
        <v>88</v>
      </c>
      <c r="G509" s="11">
        <v>88</v>
      </c>
      <c r="H509" s="11">
        <v>88</v>
      </c>
      <c r="I509" s="11">
        <v>87.5</v>
      </c>
      <c r="J509" s="11">
        <f>J510</f>
        <v>88</v>
      </c>
      <c r="K509" s="11">
        <f>K510</f>
        <v>88</v>
      </c>
      <c r="L509" s="379">
        <f>L510</f>
        <v>88</v>
      </c>
    </row>
    <row r="510" spans="1:17" ht="15">
      <c r="A510" s="444">
        <v>642011</v>
      </c>
      <c r="B510" s="172"/>
      <c r="C510" s="170" t="s">
        <v>327</v>
      </c>
      <c r="D510" s="16" t="s">
        <v>320</v>
      </c>
      <c r="E510" s="128">
        <v>88</v>
      </c>
      <c r="F510" s="128">
        <v>88</v>
      </c>
      <c r="G510" s="158">
        <v>88</v>
      </c>
      <c r="H510" s="158">
        <v>88</v>
      </c>
      <c r="I510" s="65">
        <v>87.5</v>
      </c>
      <c r="J510" s="158">
        <v>88</v>
      </c>
      <c r="K510" s="158">
        <v>88</v>
      </c>
      <c r="L510" s="400">
        <v>88</v>
      </c>
      <c r="M510" s="415"/>
      <c r="Q510" s="415"/>
    </row>
    <row r="511" spans="1:12" ht="15.75" thickBot="1">
      <c r="A511" s="435"/>
      <c r="B511" s="161"/>
      <c r="C511" s="174"/>
      <c r="D511" s="161"/>
      <c r="E511" s="163"/>
      <c r="F511" s="163"/>
      <c r="G511" s="162"/>
      <c r="H511" s="162"/>
      <c r="I511" s="278"/>
      <c r="J511" s="162"/>
      <c r="K511" s="162"/>
      <c r="L511" s="495"/>
    </row>
    <row r="512" spans="1:12" ht="15.75" thickBot="1">
      <c r="A512" s="113" t="s">
        <v>367</v>
      </c>
      <c r="B512" s="26"/>
      <c r="C512" s="112"/>
      <c r="D512" s="26" t="s">
        <v>432</v>
      </c>
      <c r="E512" s="111">
        <f>E513</f>
        <v>480</v>
      </c>
      <c r="F512" s="111">
        <f>F513</f>
        <v>614</v>
      </c>
      <c r="G512" s="111">
        <v>400</v>
      </c>
      <c r="H512" s="111">
        <v>1000</v>
      </c>
      <c r="I512" s="111">
        <v>1000</v>
      </c>
      <c r="J512" s="111">
        <f aca="true" t="shared" si="55" ref="J512:L513">J513</f>
        <v>1000</v>
      </c>
      <c r="K512" s="111">
        <f t="shared" si="55"/>
        <v>400</v>
      </c>
      <c r="L512" s="28">
        <f t="shared" si="55"/>
        <v>400</v>
      </c>
    </row>
    <row r="513" spans="1:12" ht="15">
      <c r="A513" s="532">
        <v>637</v>
      </c>
      <c r="B513" s="166"/>
      <c r="C513" s="175"/>
      <c r="D513" s="166" t="s">
        <v>157</v>
      </c>
      <c r="E513" s="169">
        <v>480</v>
      </c>
      <c r="F513" s="169">
        <v>614</v>
      </c>
      <c r="G513" s="169">
        <v>400</v>
      </c>
      <c r="H513" s="169">
        <v>1000</v>
      </c>
      <c r="I513" s="169">
        <v>1000</v>
      </c>
      <c r="J513" s="169">
        <f t="shared" si="55"/>
        <v>1000</v>
      </c>
      <c r="K513" s="169">
        <f t="shared" si="55"/>
        <v>400</v>
      </c>
      <c r="L513" s="463">
        <f t="shared" si="55"/>
        <v>400</v>
      </c>
    </row>
    <row r="514" spans="1:12" ht="15">
      <c r="A514" s="380">
        <v>637001</v>
      </c>
      <c r="B514" s="124"/>
      <c r="C514" s="144" t="s">
        <v>368</v>
      </c>
      <c r="D514" s="124" t="s">
        <v>369</v>
      </c>
      <c r="E514" s="128">
        <v>480</v>
      </c>
      <c r="F514" s="128">
        <v>614</v>
      </c>
      <c r="G514" s="128">
        <v>400</v>
      </c>
      <c r="H514" s="128">
        <v>1000</v>
      </c>
      <c r="I514" s="65">
        <v>1000</v>
      </c>
      <c r="J514" s="128">
        <v>1000</v>
      </c>
      <c r="K514" s="20">
        <v>400</v>
      </c>
      <c r="L514" s="381">
        <v>400</v>
      </c>
    </row>
    <row r="515" spans="1:16" ht="15.75" thickBot="1">
      <c r="A515" s="436"/>
      <c r="B515" s="37"/>
      <c r="C515" s="191"/>
      <c r="D515" s="37"/>
      <c r="E515" s="36"/>
      <c r="F515" s="36"/>
      <c r="G515" s="36"/>
      <c r="H515" s="36"/>
      <c r="I515" s="278"/>
      <c r="J515" s="36"/>
      <c r="K515" s="162"/>
      <c r="L515" s="495"/>
      <c r="P515" s="415"/>
    </row>
    <row r="516" spans="1:16" ht="15.75" thickBot="1">
      <c r="A516" s="413" t="s">
        <v>433</v>
      </c>
      <c r="B516" s="26"/>
      <c r="C516" s="112"/>
      <c r="D516" s="26" t="s">
        <v>370</v>
      </c>
      <c r="E516" s="282">
        <f>E518+E529+E532+E517</f>
        <v>25196</v>
      </c>
      <c r="F516" s="282">
        <f>F518+F529+F532+F517</f>
        <v>26837</v>
      </c>
      <c r="G516" s="282">
        <f aca="true" t="shared" si="56" ref="G516:L516">G517+G518+G527+G529+G532</f>
        <v>25261</v>
      </c>
      <c r="H516" s="282">
        <f t="shared" si="56"/>
        <v>25261</v>
      </c>
      <c r="I516" s="282">
        <f t="shared" si="56"/>
        <v>26561</v>
      </c>
      <c r="J516" s="282">
        <f t="shared" si="56"/>
        <v>119000</v>
      </c>
      <c r="K516" s="282">
        <f t="shared" si="56"/>
        <v>119000</v>
      </c>
      <c r="L516" s="500">
        <f t="shared" si="56"/>
        <v>119000</v>
      </c>
      <c r="P516" s="415"/>
    </row>
    <row r="517" spans="1:12" ht="15">
      <c r="A517" s="532">
        <v>611000</v>
      </c>
      <c r="B517" s="166"/>
      <c r="C517" s="175" t="s">
        <v>371</v>
      </c>
      <c r="D517" s="166" t="s">
        <v>92</v>
      </c>
      <c r="E517" s="169">
        <v>15716</v>
      </c>
      <c r="F517" s="169">
        <v>16689</v>
      </c>
      <c r="G517" s="169">
        <v>16116</v>
      </c>
      <c r="H517" s="169">
        <v>15016</v>
      </c>
      <c r="I517" s="169">
        <v>15016</v>
      </c>
      <c r="J517" s="169">
        <v>77800</v>
      </c>
      <c r="K517" s="169">
        <v>77800</v>
      </c>
      <c r="L517" s="463">
        <v>77800</v>
      </c>
    </row>
    <row r="518" spans="1:12" ht="15">
      <c r="A518" s="441">
        <v>62</v>
      </c>
      <c r="B518" s="116"/>
      <c r="C518" s="144"/>
      <c r="D518" s="10" t="s">
        <v>93</v>
      </c>
      <c r="E518" s="118">
        <f>SUM(E519:E526)</f>
        <v>5393</v>
      </c>
      <c r="F518" s="118">
        <f aca="true" t="shared" si="57" ref="F518:L518">SUM(F519:F526)</f>
        <v>5834</v>
      </c>
      <c r="G518" s="118">
        <f t="shared" si="57"/>
        <v>5685</v>
      </c>
      <c r="H518" s="118">
        <f t="shared" si="57"/>
        <v>5685</v>
      </c>
      <c r="I518" s="118">
        <f t="shared" si="57"/>
        <v>5685</v>
      </c>
      <c r="J518" s="118">
        <f t="shared" si="57"/>
        <v>27380</v>
      </c>
      <c r="K518" s="118">
        <f t="shared" si="57"/>
        <v>27380</v>
      </c>
      <c r="L518" s="456">
        <f t="shared" si="57"/>
        <v>27380</v>
      </c>
    </row>
    <row r="519" spans="1:12" ht="15">
      <c r="A519" s="394">
        <v>621000</v>
      </c>
      <c r="B519" s="32"/>
      <c r="C519" s="170" t="s">
        <v>371</v>
      </c>
      <c r="D519" s="80" t="s">
        <v>94</v>
      </c>
      <c r="E519" s="31">
        <v>824</v>
      </c>
      <c r="F519" s="31">
        <v>1081</v>
      </c>
      <c r="G519" s="158">
        <v>760</v>
      </c>
      <c r="H519" s="158">
        <v>950</v>
      </c>
      <c r="I519" s="158">
        <v>950</v>
      </c>
      <c r="J519" s="158">
        <v>3000</v>
      </c>
      <c r="K519" s="158">
        <v>3000</v>
      </c>
      <c r="L519" s="464">
        <v>3000</v>
      </c>
    </row>
    <row r="520" spans="1:12" ht="15">
      <c r="A520" s="385">
        <v>623000</v>
      </c>
      <c r="B520" s="16"/>
      <c r="C520" s="121" t="s">
        <v>371</v>
      </c>
      <c r="D520" s="45" t="s">
        <v>95</v>
      </c>
      <c r="E520" s="20">
        <v>610</v>
      </c>
      <c r="F520" s="20">
        <v>463</v>
      </c>
      <c r="G520" s="15">
        <v>860</v>
      </c>
      <c r="H520" s="15">
        <v>670</v>
      </c>
      <c r="I520" s="15">
        <v>670</v>
      </c>
      <c r="J520" s="15">
        <v>4780</v>
      </c>
      <c r="K520" s="15">
        <v>4780</v>
      </c>
      <c r="L520" s="386">
        <v>4780</v>
      </c>
    </row>
    <row r="521" spans="1:12" ht="15">
      <c r="A521" s="385">
        <v>625001</v>
      </c>
      <c r="B521" s="16"/>
      <c r="C521" s="145" t="s">
        <v>371</v>
      </c>
      <c r="D521" s="45" t="s">
        <v>96</v>
      </c>
      <c r="E521" s="34">
        <v>222</v>
      </c>
      <c r="F521" s="34">
        <v>251</v>
      </c>
      <c r="G521" s="20">
        <v>230</v>
      </c>
      <c r="H521" s="20">
        <v>230</v>
      </c>
      <c r="I521" s="20">
        <v>230</v>
      </c>
      <c r="J521" s="20">
        <v>1100</v>
      </c>
      <c r="K521" s="20">
        <v>1100</v>
      </c>
      <c r="L521" s="397">
        <v>1100</v>
      </c>
    </row>
    <row r="522" spans="1:12" ht="15">
      <c r="A522" s="385">
        <v>625002</v>
      </c>
      <c r="B522" s="16"/>
      <c r="C522" s="119" t="s">
        <v>371</v>
      </c>
      <c r="D522" s="45" t="s">
        <v>97</v>
      </c>
      <c r="E522" s="34">
        <v>2221</v>
      </c>
      <c r="F522" s="34">
        <v>2401</v>
      </c>
      <c r="G522" s="34">
        <v>2270</v>
      </c>
      <c r="H522" s="34">
        <v>2270</v>
      </c>
      <c r="I522" s="34">
        <v>2270</v>
      </c>
      <c r="J522" s="34">
        <v>10900</v>
      </c>
      <c r="K522" s="34">
        <v>10900</v>
      </c>
      <c r="L522" s="459">
        <v>10900</v>
      </c>
    </row>
    <row r="523" spans="1:12" ht="15">
      <c r="A523" s="383">
        <v>625003</v>
      </c>
      <c r="B523" s="14"/>
      <c r="C523" s="121" t="s">
        <v>371</v>
      </c>
      <c r="D523" s="80" t="s">
        <v>98</v>
      </c>
      <c r="E523" s="34">
        <v>127</v>
      </c>
      <c r="F523" s="34">
        <v>137</v>
      </c>
      <c r="G523" s="34">
        <v>130</v>
      </c>
      <c r="H523" s="34">
        <v>130</v>
      </c>
      <c r="I523" s="34">
        <v>130</v>
      </c>
      <c r="J523" s="34">
        <v>700</v>
      </c>
      <c r="K523" s="34">
        <v>700</v>
      </c>
      <c r="L523" s="459">
        <v>700</v>
      </c>
    </row>
    <row r="524" spans="1:12" ht="15">
      <c r="A524" s="385">
        <v>625004</v>
      </c>
      <c r="B524" s="16"/>
      <c r="C524" s="121" t="s">
        <v>371</v>
      </c>
      <c r="D524" s="45" t="s">
        <v>99</v>
      </c>
      <c r="E524" s="15">
        <v>476</v>
      </c>
      <c r="F524" s="15">
        <v>515</v>
      </c>
      <c r="G524" s="15">
        <v>490</v>
      </c>
      <c r="H524" s="15">
        <v>490</v>
      </c>
      <c r="I524" s="15">
        <v>490</v>
      </c>
      <c r="J524" s="15">
        <v>2400</v>
      </c>
      <c r="K524" s="15">
        <v>2400</v>
      </c>
      <c r="L524" s="386">
        <v>2400</v>
      </c>
    </row>
    <row r="525" spans="1:12" ht="15">
      <c r="A525" s="385">
        <v>625005</v>
      </c>
      <c r="B525" s="16"/>
      <c r="C525" s="121" t="s">
        <v>371</v>
      </c>
      <c r="D525" s="45" t="s">
        <v>100</v>
      </c>
      <c r="E525" s="15">
        <v>159</v>
      </c>
      <c r="F525" s="15">
        <v>171</v>
      </c>
      <c r="G525" s="13">
        <v>165</v>
      </c>
      <c r="H525" s="13">
        <v>165</v>
      </c>
      <c r="I525" s="13">
        <v>165</v>
      </c>
      <c r="J525" s="13">
        <v>800</v>
      </c>
      <c r="K525" s="13">
        <v>800</v>
      </c>
      <c r="L525" s="384">
        <v>800</v>
      </c>
    </row>
    <row r="526" spans="1:12" ht="15">
      <c r="A526" s="393">
        <v>625007</v>
      </c>
      <c r="B526" s="44"/>
      <c r="C526" s="117" t="s">
        <v>371</v>
      </c>
      <c r="D526" s="137" t="s">
        <v>101</v>
      </c>
      <c r="E526" s="20">
        <v>754</v>
      </c>
      <c r="F526" s="20">
        <v>815</v>
      </c>
      <c r="G526" s="33">
        <v>780</v>
      </c>
      <c r="H526" s="33">
        <v>780</v>
      </c>
      <c r="I526" s="33">
        <v>780</v>
      </c>
      <c r="J526" s="33">
        <v>3700</v>
      </c>
      <c r="K526" s="33">
        <v>3700</v>
      </c>
      <c r="L526" s="458">
        <v>3700</v>
      </c>
    </row>
    <row r="527" spans="1:12" ht="15">
      <c r="A527" s="378">
        <v>633</v>
      </c>
      <c r="B527" s="280"/>
      <c r="C527" s="144"/>
      <c r="D527" s="10" t="s">
        <v>110</v>
      </c>
      <c r="E527" s="11"/>
      <c r="F527" s="11"/>
      <c r="G527" s="11">
        <v>80</v>
      </c>
      <c r="H527" s="11">
        <v>80</v>
      </c>
      <c r="I527" s="11">
        <v>80</v>
      </c>
      <c r="J527" s="11">
        <f>J528</f>
        <v>300</v>
      </c>
      <c r="K527" s="11">
        <f>K528</f>
        <v>300</v>
      </c>
      <c r="L527" s="379">
        <f>L528</f>
        <v>300</v>
      </c>
    </row>
    <row r="528" spans="1:12" ht="15">
      <c r="A528" s="380">
        <v>633006</v>
      </c>
      <c r="B528" s="195">
        <v>3</v>
      </c>
      <c r="C528" s="144" t="s">
        <v>371</v>
      </c>
      <c r="D528" s="124" t="s">
        <v>372</v>
      </c>
      <c r="E528" s="128"/>
      <c r="F528" s="128"/>
      <c r="G528" s="128">
        <v>80</v>
      </c>
      <c r="H528" s="128">
        <v>80</v>
      </c>
      <c r="I528" s="128">
        <v>80</v>
      </c>
      <c r="J528" s="128">
        <v>300</v>
      </c>
      <c r="K528" s="128">
        <v>300</v>
      </c>
      <c r="L528" s="381">
        <v>300</v>
      </c>
    </row>
    <row r="529" spans="1:12" ht="15">
      <c r="A529" s="378">
        <v>637</v>
      </c>
      <c r="B529" s="10"/>
      <c r="C529" s="144"/>
      <c r="D529" s="10" t="s">
        <v>157</v>
      </c>
      <c r="E529" s="251">
        <f>SUM(E530:E531)</f>
        <v>2808</v>
      </c>
      <c r="F529" s="251">
        <f>SUM(F530:F531)</f>
        <v>2998</v>
      </c>
      <c r="G529" s="11">
        <f>SUM(G530:G531)</f>
        <v>2080</v>
      </c>
      <c r="H529" s="11">
        <f>SUM(H530:H531)</f>
        <v>3180</v>
      </c>
      <c r="I529" s="11">
        <f>SUM(I530:I532)</f>
        <v>4480</v>
      </c>
      <c r="J529" s="11">
        <f>SUM(J530:J531)</f>
        <v>11720</v>
      </c>
      <c r="K529" s="11">
        <f>SUM(K530:K531)</f>
        <v>11720</v>
      </c>
      <c r="L529" s="379">
        <f>SUM(L530:L531)</f>
        <v>11720</v>
      </c>
    </row>
    <row r="530" spans="1:12" ht="15">
      <c r="A530" s="385">
        <v>637014</v>
      </c>
      <c r="B530" s="16"/>
      <c r="C530" s="121" t="s">
        <v>371</v>
      </c>
      <c r="D530" s="16" t="s">
        <v>175</v>
      </c>
      <c r="E530" s="15">
        <v>2584</v>
      </c>
      <c r="F530" s="15">
        <v>2743</v>
      </c>
      <c r="G530" s="15">
        <v>1900</v>
      </c>
      <c r="H530" s="13">
        <v>3000</v>
      </c>
      <c r="I530" s="15">
        <v>3000</v>
      </c>
      <c r="J530" s="15">
        <v>10820</v>
      </c>
      <c r="K530" s="13">
        <v>10820</v>
      </c>
      <c r="L530" s="386">
        <v>10820</v>
      </c>
    </row>
    <row r="531" spans="1:12" ht="15">
      <c r="A531" s="387">
        <v>637016</v>
      </c>
      <c r="B531" s="18"/>
      <c r="C531" s="122" t="s">
        <v>371</v>
      </c>
      <c r="D531" s="48" t="s">
        <v>179</v>
      </c>
      <c r="E531" s="283">
        <v>224</v>
      </c>
      <c r="F531" s="283">
        <v>255</v>
      </c>
      <c r="G531" s="134">
        <v>180</v>
      </c>
      <c r="H531" s="134">
        <v>180</v>
      </c>
      <c r="I531" s="22">
        <v>180</v>
      </c>
      <c r="J531" s="134">
        <v>900</v>
      </c>
      <c r="K531" s="134">
        <v>900</v>
      </c>
      <c r="L531" s="501">
        <v>900</v>
      </c>
    </row>
    <row r="532" spans="1:12" ht="15">
      <c r="A532" s="378">
        <v>641</v>
      </c>
      <c r="B532" s="10"/>
      <c r="C532" s="129"/>
      <c r="D532" s="123" t="s">
        <v>186</v>
      </c>
      <c r="E532" s="11">
        <v>1279</v>
      </c>
      <c r="F532" s="11">
        <v>1316</v>
      </c>
      <c r="G532" s="11">
        <v>1300</v>
      </c>
      <c r="H532" s="11">
        <v>1300</v>
      </c>
      <c r="I532" s="11">
        <v>1300</v>
      </c>
      <c r="J532" s="11">
        <f>J533</f>
        <v>1800</v>
      </c>
      <c r="K532" s="11">
        <f>K533</f>
        <v>1800</v>
      </c>
      <c r="L532" s="379">
        <f>L533</f>
        <v>1800</v>
      </c>
    </row>
    <row r="533" spans="1:12" ht="15">
      <c r="A533" s="380">
        <v>641012</v>
      </c>
      <c r="B533" s="24"/>
      <c r="C533" s="144" t="s">
        <v>371</v>
      </c>
      <c r="D533" s="124" t="s">
        <v>373</v>
      </c>
      <c r="E533" s="128">
        <v>1279</v>
      </c>
      <c r="F533" s="128">
        <v>1316</v>
      </c>
      <c r="G533" s="20">
        <v>1300</v>
      </c>
      <c r="H533" s="128">
        <v>1300</v>
      </c>
      <c r="I533" s="128">
        <v>1300</v>
      </c>
      <c r="J533" s="128">
        <v>1800</v>
      </c>
      <c r="K533" s="20">
        <v>1800</v>
      </c>
      <c r="L533" s="381">
        <v>1800</v>
      </c>
    </row>
    <row r="534" spans="1:13" ht="15.75" thickBot="1">
      <c r="A534" s="436"/>
      <c r="B534" s="161"/>
      <c r="C534" s="191"/>
      <c r="D534" s="37"/>
      <c r="E534" s="284"/>
      <c r="F534" s="284"/>
      <c r="G534" s="162"/>
      <c r="H534" s="20"/>
      <c r="I534" s="268"/>
      <c r="J534" s="20"/>
      <c r="K534" s="162"/>
      <c r="L534" s="492"/>
      <c r="M534" s="415"/>
    </row>
    <row r="535" spans="1:12" ht="15.75" thickBot="1">
      <c r="A535" s="413" t="s">
        <v>434</v>
      </c>
      <c r="B535" s="26"/>
      <c r="C535" s="112"/>
      <c r="D535" s="26" t="s">
        <v>374</v>
      </c>
      <c r="E535" s="111">
        <v>553</v>
      </c>
      <c r="F535" s="111">
        <v>46</v>
      </c>
      <c r="G535" s="111">
        <f aca="true" t="shared" si="58" ref="G535:L535">G536</f>
        <v>500</v>
      </c>
      <c r="H535" s="111">
        <f t="shared" si="58"/>
        <v>500</v>
      </c>
      <c r="I535" s="111">
        <f t="shared" si="58"/>
        <v>100</v>
      </c>
      <c r="J535" s="111">
        <v>500</v>
      </c>
      <c r="K535" s="111">
        <v>500</v>
      </c>
      <c r="L535" s="28">
        <f t="shared" si="58"/>
        <v>500</v>
      </c>
    </row>
    <row r="536" spans="1:12" ht="15">
      <c r="A536" s="391">
        <v>642</v>
      </c>
      <c r="B536" s="29"/>
      <c r="C536" s="285"/>
      <c r="D536" s="10" t="s">
        <v>317</v>
      </c>
      <c r="E536" s="30">
        <v>553</v>
      </c>
      <c r="F536" s="30">
        <v>46</v>
      </c>
      <c r="G536" s="30">
        <v>500</v>
      </c>
      <c r="H536" s="30">
        <v>500</v>
      </c>
      <c r="I536" s="30">
        <v>100</v>
      </c>
      <c r="J536" s="30">
        <v>500</v>
      </c>
      <c r="K536" s="30">
        <v>500</v>
      </c>
      <c r="L536" s="392">
        <f>L537</f>
        <v>500</v>
      </c>
    </row>
    <row r="537" spans="1:13" ht="15">
      <c r="A537" s="380">
        <v>642014</v>
      </c>
      <c r="B537" s="32"/>
      <c r="C537" s="445" t="s">
        <v>375</v>
      </c>
      <c r="D537" s="24" t="s">
        <v>376</v>
      </c>
      <c r="E537" s="287">
        <v>553</v>
      </c>
      <c r="F537" s="31">
        <v>46</v>
      </c>
      <c r="G537" s="31">
        <v>500</v>
      </c>
      <c r="H537" s="158">
        <v>500</v>
      </c>
      <c r="I537" s="31">
        <v>100</v>
      </c>
      <c r="J537" s="31">
        <v>500</v>
      </c>
      <c r="K537" s="31">
        <v>500</v>
      </c>
      <c r="L537" s="464">
        <v>500</v>
      </c>
      <c r="M537" s="415"/>
    </row>
    <row r="538" spans="1:13" ht="15.75" thickBot="1">
      <c r="A538" s="436"/>
      <c r="B538" s="161"/>
      <c r="C538" s="174"/>
      <c r="D538" s="161"/>
      <c r="E538" s="205"/>
      <c r="F538" s="205"/>
      <c r="G538" s="162"/>
      <c r="H538" s="162"/>
      <c r="I538" s="288"/>
      <c r="J538" s="162"/>
      <c r="K538" s="162"/>
      <c r="L538" s="502"/>
      <c r="M538" s="415"/>
    </row>
    <row r="539" spans="1:12" ht="15.75" thickBot="1">
      <c r="A539" s="25" t="s">
        <v>377</v>
      </c>
      <c r="B539" s="164"/>
      <c r="C539" s="165"/>
      <c r="D539" s="26" t="s">
        <v>378</v>
      </c>
      <c r="E539" s="111">
        <f aca="true" t="shared" si="59" ref="E539:L539">E540</f>
        <v>408</v>
      </c>
      <c r="F539" s="111">
        <f t="shared" si="59"/>
        <v>357</v>
      </c>
      <c r="G539" s="111">
        <f t="shared" si="59"/>
        <v>1100</v>
      </c>
      <c r="H539" s="111">
        <f t="shared" si="59"/>
        <v>1100</v>
      </c>
      <c r="I539" s="111">
        <f t="shared" si="59"/>
        <v>350</v>
      </c>
      <c r="J539" s="111">
        <f t="shared" si="59"/>
        <v>2700</v>
      </c>
      <c r="K539" s="111">
        <f t="shared" si="59"/>
        <v>1200</v>
      </c>
      <c r="L539" s="475">
        <f t="shared" si="59"/>
        <v>1200</v>
      </c>
    </row>
    <row r="540" spans="1:12" ht="15">
      <c r="A540" s="532">
        <v>642</v>
      </c>
      <c r="B540" s="166"/>
      <c r="C540" s="175"/>
      <c r="D540" s="166" t="s">
        <v>317</v>
      </c>
      <c r="E540" s="169">
        <f>SUM(E541:E544)</f>
        <v>408</v>
      </c>
      <c r="F540" s="169">
        <f>SUM(F541:F544)</f>
        <v>357</v>
      </c>
      <c r="G540" s="169">
        <f>G541+G543+G544</f>
        <v>1100</v>
      </c>
      <c r="H540" s="169">
        <f>H541+H543+H544</f>
        <v>1100</v>
      </c>
      <c r="I540" s="169">
        <f>I541+I543+I545</f>
        <v>350</v>
      </c>
      <c r="J540" s="169">
        <v>2700</v>
      </c>
      <c r="K540" s="169">
        <f>K541+K543+K544</f>
        <v>1200</v>
      </c>
      <c r="L540" s="463">
        <f>L541+L543+L545</f>
        <v>1200</v>
      </c>
    </row>
    <row r="541" spans="1:14" ht="15">
      <c r="A541" s="385">
        <v>642026</v>
      </c>
      <c r="B541" s="16">
        <v>2</v>
      </c>
      <c r="C541" s="121" t="s">
        <v>375</v>
      </c>
      <c r="D541" s="16" t="s">
        <v>79</v>
      </c>
      <c r="E541" s="15">
        <v>308</v>
      </c>
      <c r="F541" s="15">
        <v>241</v>
      </c>
      <c r="G541" s="85">
        <v>1000</v>
      </c>
      <c r="H541" s="85">
        <v>1000</v>
      </c>
      <c r="I541" s="85">
        <v>300</v>
      </c>
      <c r="J541" s="85">
        <v>1000</v>
      </c>
      <c r="K541" s="85">
        <v>1000</v>
      </c>
      <c r="L541" s="390">
        <v>1000</v>
      </c>
      <c r="N541" s="418"/>
    </row>
    <row r="542" spans="1:12" ht="15">
      <c r="A542" s="442">
        <v>642026</v>
      </c>
      <c r="B542" s="16"/>
      <c r="C542" s="121" t="s">
        <v>375</v>
      </c>
      <c r="D542" s="159" t="s">
        <v>468</v>
      </c>
      <c r="E542" s="34"/>
      <c r="F542" s="34"/>
      <c r="G542" s="245"/>
      <c r="H542" s="85"/>
      <c r="I542" s="85"/>
      <c r="J542" s="85">
        <v>1500</v>
      </c>
      <c r="K542" s="245"/>
      <c r="L542" s="390"/>
    </row>
    <row r="543" spans="1:15" ht="15">
      <c r="A543" s="393">
        <v>642026</v>
      </c>
      <c r="B543" s="16">
        <v>3</v>
      </c>
      <c r="C543" s="121" t="s">
        <v>375</v>
      </c>
      <c r="D543" s="16" t="s">
        <v>340</v>
      </c>
      <c r="E543" s="33">
        <v>100</v>
      </c>
      <c r="F543" s="33">
        <v>116</v>
      </c>
      <c r="G543" s="188">
        <v>100</v>
      </c>
      <c r="H543" s="85">
        <v>100</v>
      </c>
      <c r="I543" s="85">
        <v>50</v>
      </c>
      <c r="J543" s="85">
        <v>200</v>
      </c>
      <c r="K543" s="188">
        <v>200</v>
      </c>
      <c r="L543" s="390">
        <v>200</v>
      </c>
      <c r="O543" s="364"/>
    </row>
    <row r="544" spans="1:12" ht="15" customHeight="1" hidden="1">
      <c r="A544" s="387">
        <v>642026</v>
      </c>
      <c r="B544" s="44">
        <v>4</v>
      </c>
      <c r="C544" s="142" t="s">
        <v>375</v>
      </c>
      <c r="D544" s="48" t="s">
        <v>379</v>
      </c>
      <c r="E544" s="17">
        <v>0</v>
      </c>
      <c r="F544" s="17">
        <v>0</v>
      </c>
      <c r="G544" s="149"/>
      <c r="H544" s="188"/>
      <c r="I544" s="268"/>
      <c r="J544" s="188"/>
      <c r="K544" s="149"/>
      <c r="L544" s="503"/>
    </row>
    <row r="545" spans="1:12" ht="15.75" thickBot="1">
      <c r="A545" s="436"/>
      <c r="B545" s="161"/>
      <c r="C545" s="174"/>
      <c r="D545" s="161"/>
      <c r="E545" s="284"/>
      <c r="F545" s="284"/>
      <c r="G545" s="20"/>
      <c r="H545" s="162"/>
      <c r="I545" s="289"/>
      <c r="J545" s="162"/>
      <c r="K545" s="20"/>
      <c r="L545" s="504"/>
    </row>
    <row r="546" spans="1:12" ht="15.75" thickBot="1">
      <c r="A546" s="413" t="s">
        <v>435</v>
      </c>
      <c r="B546" s="26"/>
      <c r="C546" s="112"/>
      <c r="D546" s="26" t="s">
        <v>380</v>
      </c>
      <c r="E546" s="111">
        <v>20</v>
      </c>
      <c r="F546" s="111">
        <v>224</v>
      </c>
      <c r="G546" s="111">
        <f aca="true" t="shared" si="60" ref="G546:L546">G547</f>
        <v>200</v>
      </c>
      <c r="H546" s="111">
        <f t="shared" si="60"/>
        <v>200</v>
      </c>
      <c r="I546" s="111">
        <f t="shared" si="60"/>
        <v>100</v>
      </c>
      <c r="J546" s="111">
        <f t="shared" si="60"/>
        <v>2000</v>
      </c>
      <c r="K546" s="111">
        <f t="shared" si="60"/>
        <v>200</v>
      </c>
      <c r="L546" s="28">
        <f t="shared" si="60"/>
        <v>200</v>
      </c>
    </row>
    <row r="547" spans="1:12" ht="15.75" thickBot="1">
      <c r="A547" s="526">
        <v>642</v>
      </c>
      <c r="B547" s="166"/>
      <c r="C547" s="175"/>
      <c r="D547" s="420" t="s">
        <v>317</v>
      </c>
      <c r="E547" s="176">
        <v>20</v>
      </c>
      <c r="F547" s="176">
        <v>224</v>
      </c>
      <c r="G547" s="169">
        <v>200</v>
      </c>
      <c r="H547" s="169">
        <v>200</v>
      </c>
      <c r="I547" s="169">
        <v>100</v>
      </c>
      <c r="J547" s="169">
        <f>J548</f>
        <v>2000</v>
      </c>
      <c r="K547" s="169">
        <f>K548</f>
        <v>200</v>
      </c>
      <c r="L547" s="463">
        <f>L548</f>
        <v>200</v>
      </c>
    </row>
    <row r="548" spans="1:15" ht="15">
      <c r="A548" s="380">
        <v>642026</v>
      </c>
      <c r="B548" s="124"/>
      <c r="C548" s="144" t="s">
        <v>375</v>
      </c>
      <c r="D548" s="124" t="s">
        <v>317</v>
      </c>
      <c r="E548" s="128">
        <v>20</v>
      </c>
      <c r="F548" s="128">
        <v>224</v>
      </c>
      <c r="G548" s="20">
        <v>200</v>
      </c>
      <c r="H548" s="20">
        <v>200</v>
      </c>
      <c r="I548" s="65">
        <v>100</v>
      </c>
      <c r="J548" s="20">
        <v>2000</v>
      </c>
      <c r="K548" s="128">
        <v>200</v>
      </c>
      <c r="L548" s="400">
        <v>200</v>
      </c>
      <c r="M548" s="415"/>
      <c r="O548" s="446"/>
    </row>
    <row r="549" spans="1:12" ht="17.25" thickBot="1">
      <c r="A549" s="546"/>
      <c r="B549" s="290"/>
      <c r="C549" s="191"/>
      <c r="D549" s="291"/>
      <c r="E549" s="292"/>
      <c r="F549" s="292"/>
      <c r="G549" s="293"/>
      <c r="H549" s="293"/>
      <c r="I549" s="278"/>
      <c r="J549" s="293"/>
      <c r="K549" s="294"/>
      <c r="L549" s="495"/>
    </row>
    <row r="550" spans="1:12" ht="15.75" thickBot="1">
      <c r="A550" s="413" t="s">
        <v>436</v>
      </c>
      <c r="B550" s="26"/>
      <c r="C550" s="220"/>
      <c r="D550" s="295" t="s">
        <v>415</v>
      </c>
      <c r="E550" s="296">
        <f>SUM(E551:E554)</f>
        <v>2463</v>
      </c>
      <c r="F550" s="111">
        <f>SUM(F551:F554)</f>
        <v>627</v>
      </c>
      <c r="G550" s="111">
        <f aca="true" t="shared" si="61" ref="G550:L550">G551+G552+G553+G554</f>
        <v>1550</v>
      </c>
      <c r="H550" s="111">
        <f t="shared" si="61"/>
        <v>1610</v>
      </c>
      <c r="I550" s="296">
        <f t="shared" si="61"/>
        <v>1030</v>
      </c>
      <c r="J550" s="111">
        <f t="shared" si="61"/>
        <v>1550</v>
      </c>
      <c r="K550" s="111">
        <f t="shared" si="61"/>
        <v>1550</v>
      </c>
      <c r="L550" s="28">
        <f t="shared" si="61"/>
        <v>1550</v>
      </c>
    </row>
    <row r="551" spans="1:12" ht="15">
      <c r="A551" s="526">
        <v>635</v>
      </c>
      <c r="B551" s="297"/>
      <c r="C551" s="175" t="s">
        <v>381</v>
      </c>
      <c r="D551" s="166" t="s">
        <v>350</v>
      </c>
      <c r="E551" s="222">
        <v>38</v>
      </c>
      <c r="F551" s="256"/>
      <c r="G551" s="256"/>
      <c r="H551" s="256"/>
      <c r="I551" s="222"/>
      <c r="J551" s="256"/>
      <c r="K551" s="256"/>
      <c r="L551" s="488"/>
    </row>
    <row r="552" spans="1:12" ht="15">
      <c r="A552" s="431">
        <v>633006</v>
      </c>
      <c r="B552" s="447">
        <v>7</v>
      </c>
      <c r="C552" s="144" t="s">
        <v>381</v>
      </c>
      <c r="D552" s="10" t="s">
        <v>241</v>
      </c>
      <c r="E552" s="251"/>
      <c r="F552" s="251">
        <v>27</v>
      </c>
      <c r="G552" s="251">
        <v>50</v>
      </c>
      <c r="H552" s="251">
        <v>110</v>
      </c>
      <c r="I552" s="251">
        <v>30</v>
      </c>
      <c r="J552" s="251">
        <v>50</v>
      </c>
      <c r="K552" s="251">
        <v>50</v>
      </c>
      <c r="L552" s="493">
        <v>50</v>
      </c>
    </row>
    <row r="553" spans="1:12" ht="15">
      <c r="A553" s="428">
        <v>637015</v>
      </c>
      <c r="B553" s="280"/>
      <c r="C553" s="144" t="s">
        <v>381</v>
      </c>
      <c r="D553" s="10" t="s">
        <v>157</v>
      </c>
      <c r="E553" s="11"/>
      <c r="F553" s="11"/>
      <c r="G553" s="11">
        <v>500</v>
      </c>
      <c r="H553" s="11">
        <v>500</v>
      </c>
      <c r="I553" s="11"/>
      <c r="J553" s="11">
        <v>500</v>
      </c>
      <c r="K553" s="11">
        <v>500</v>
      </c>
      <c r="L553" s="379">
        <v>500</v>
      </c>
    </row>
    <row r="554" spans="1:12" ht="15">
      <c r="A554" s="547">
        <v>641006</v>
      </c>
      <c r="B554" s="299"/>
      <c r="C554" s="144" t="s">
        <v>381</v>
      </c>
      <c r="D554" s="10" t="s">
        <v>382</v>
      </c>
      <c r="E554" s="11">
        <v>2425</v>
      </c>
      <c r="F554" s="11">
        <v>600</v>
      </c>
      <c r="G554" s="11">
        <v>1000</v>
      </c>
      <c r="H554" s="11">
        <v>1000</v>
      </c>
      <c r="I554" s="11">
        <v>1000</v>
      </c>
      <c r="J554" s="11">
        <v>1000</v>
      </c>
      <c r="K554" s="11">
        <v>1000</v>
      </c>
      <c r="L554" s="379">
        <v>1000</v>
      </c>
    </row>
    <row r="555" spans="1:12" ht="15">
      <c r="A555" s="548"/>
      <c r="B555" s="301"/>
      <c r="C555" s="144" t="s">
        <v>381</v>
      </c>
      <c r="D555" s="300" t="s">
        <v>383</v>
      </c>
      <c r="E555" s="302">
        <v>390048</v>
      </c>
      <c r="F555" s="302">
        <v>390048</v>
      </c>
      <c r="G555" s="303">
        <v>385600</v>
      </c>
      <c r="H555" s="303">
        <v>400651</v>
      </c>
      <c r="I555" s="303">
        <v>400561</v>
      </c>
      <c r="J555" s="303">
        <v>390000</v>
      </c>
      <c r="K555" s="303">
        <v>390000</v>
      </c>
      <c r="L555" s="505">
        <v>390000</v>
      </c>
    </row>
    <row r="556" spans="1:12" ht="15.75" thickBot="1">
      <c r="A556" s="208"/>
      <c r="B556" s="54"/>
      <c r="C556" s="142"/>
      <c r="D556" s="304" t="s">
        <v>384</v>
      </c>
      <c r="E556" s="192">
        <v>736077</v>
      </c>
      <c r="F556" s="192">
        <v>704022</v>
      </c>
      <c r="G556" s="305">
        <f>G4+G108+G123+G143+G146+G153+G165+G190+G194+G205+G223+G243+G246+G257+G276+G307+G320+G359+G378+G408+G416+G482+G512+G516+G535+G539+G546+G550</f>
        <v>722097.6</v>
      </c>
      <c r="H556" s="305">
        <f>H4+H108+H123+H143+H146+H153+H165+H190+H194+H205+H223+H243+H246+H257+H276+H307+H320+H359+H378+H408+H416+H482+H512+H516+H535+H539+H546+H550</f>
        <v>830330.6</v>
      </c>
      <c r="I556" s="305">
        <f>I4+I108+I123+I143+I146+I153+I165+I190+I194+I205+I223+I243+I246+I257+I276+I307+I320+I359+I378+I408+I416+I482+I512+I516+I535+I539+I546+I550</f>
        <v>803040.67</v>
      </c>
      <c r="J556" s="305">
        <f>J4+J108+J123+J143+J146+J153+J165+J190+J194+J205+J223+J246+J257+J276+J307+J320+J359+J378+J408+J416+J482+J512+J516+J535+J539+J546+J550</f>
        <v>1130470</v>
      </c>
      <c r="K556" s="305">
        <f>K4+K108+K123+K143+K146+K153+K165+K190+K194+K205+K223+K246+K257+K276+K307+K320+K359+K378+K408+K416+K482+K512+K516+K535+K539+K546+K550</f>
        <v>848377.6</v>
      </c>
      <c r="L556" s="506">
        <f>L4+L108+L123+L143+L146+L153+L165+L190+L194+L205+L223+L243+L246+L257+L276+L307+L320+L359+L378+L408+L416+L482+L512+L516+L535+L539+L546+L550</f>
        <v>846007.049</v>
      </c>
    </row>
    <row r="557" spans="1:12" ht="15.75" thickBot="1">
      <c r="A557" s="98"/>
      <c r="B557" s="98"/>
      <c r="C557" s="142"/>
      <c r="D557" s="306" t="s">
        <v>385</v>
      </c>
      <c r="E557" s="307">
        <v>390048</v>
      </c>
      <c r="F557" s="307">
        <v>390048</v>
      </c>
      <c r="G557" s="60">
        <f>G555</f>
        <v>385600</v>
      </c>
      <c r="H557" s="60">
        <v>385600</v>
      </c>
      <c r="I557" s="308">
        <f>I555</f>
        <v>400561</v>
      </c>
      <c r="J557" s="60">
        <f>J555</f>
        <v>390000</v>
      </c>
      <c r="K557" s="60">
        <f>K555</f>
        <v>390000</v>
      </c>
      <c r="L557" s="507">
        <f>L555</f>
        <v>390000</v>
      </c>
    </row>
    <row r="558" spans="1:12" ht="15.75" thickBot="1">
      <c r="A558" s="309"/>
      <c r="B558" s="309"/>
      <c r="C558" s="142"/>
      <c r="D558" s="310" t="s">
        <v>386</v>
      </c>
      <c r="E558" s="61">
        <v>1033447</v>
      </c>
      <c r="F558" s="61">
        <v>1033447</v>
      </c>
      <c r="G558" s="311">
        <f aca="true" t="shared" si="62" ref="G558:L558">G556+G557</f>
        <v>1107697.6</v>
      </c>
      <c r="H558" s="311">
        <f t="shared" si="62"/>
        <v>1215930.6</v>
      </c>
      <c r="I558" s="311">
        <f t="shared" si="62"/>
        <v>1203601.67</v>
      </c>
      <c r="J558" s="311">
        <f t="shared" si="62"/>
        <v>1520470</v>
      </c>
      <c r="K558" s="311">
        <f t="shared" si="62"/>
        <v>1238377.6</v>
      </c>
      <c r="L558" s="508">
        <f t="shared" si="62"/>
        <v>1236007.049</v>
      </c>
    </row>
    <row r="559" spans="1:12" ht="15">
      <c r="A559" s="309"/>
      <c r="B559" s="309"/>
      <c r="C559" s="209"/>
      <c r="D559" s="312"/>
      <c r="G559" s="313"/>
      <c r="H559" s="313"/>
      <c r="I559" s="268"/>
      <c r="J559" s="313"/>
      <c r="K559" s="313"/>
      <c r="L559" s="451"/>
    </row>
    <row r="560" spans="1:12" ht="15.75" thickBot="1">
      <c r="A560" s="552"/>
      <c r="B560" s="314"/>
      <c r="C560" s="273"/>
      <c r="D560" s="314" t="s">
        <v>387</v>
      </c>
      <c r="G560" s="315"/>
      <c r="H560" s="315"/>
      <c r="I560" s="313"/>
      <c r="J560" s="315"/>
      <c r="K560" s="315"/>
      <c r="L560" s="519"/>
    </row>
    <row r="561" spans="1:12" ht="15.75" thickBot="1">
      <c r="A561" s="316" t="s">
        <v>388</v>
      </c>
      <c r="B561" s="317"/>
      <c r="C561" s="165"/>
      <c r="D561" s="318" t="s">
        <v>389</v>
      </c>
      <c r="E561" s="53"/>
      <c r="F561" s="53"/>
      <c r="G561" s="319">
        <f>G562+G563</f>
        <v>13000</v>
      </c>
      <c r="H561" s="319">
        <f>H562+H563</f>
        <v>31900</v>
      </c>
      <c r="I561" s="320"/>
      <c r="J561" s="321"/>
      <c r="K561" s="319"/>
      <c r="L561" s="319"/>
    </row>
    <row r="562" spans="1:12" ht="15">
      <c r="A562" s="398">
        <v>716000</v>
      </c>
      <c r="B562" s="42"/>
      <c r="C562" s="322" t="s">
        <v>390</v>
      </c>
      <c r="D562" s="42" t="s">
        <v>391</v>
      </c>
      <c r="E562" s="41"/>
      <c r="F562" s="41"/>
      <c r="G562" s="365">
        <v>7500</v>
      </c>
      <c r="H562" s="329">
        <v>7500</v>
      </c>
      <c r="I562" s="421">
        <v>2400</v>
      </c>
      <c r="J562" s="329">
        <v>15000</v>
      </c>
      <c r="K562" s="329">
        <v>15000</v>
      </c>
      <c r="L562" s="509">
        <v>15000</v>
      </c>
    </row>
    <row r="563" spans="1:12" ht="15.75" thickBot="1">
      <c r="A563" s="549">
        <v>717001</v>
      </c>
      <c r="B563" s="24"/>
      <c r="C563" s="323" t="s">
        <v>390</v>
      </c>
      <c r="D563" s="324" t="s">
        <v>392</v>
      </c>
      <c r="E563" s="325"/>
      <c r="F563" s="325"/>
      <c r="G563" s="23">
        <v>5500</v>
      </c>
      <c r="H563" s="23">
        <v>24400</v>
      </c>
      <c r="I563" s="366"/>
      <c r="J563" s="367">
        <v>2632</v>
      </c>
      <c r="K563" s="367"/>
      <c r="L563" s="510"/>
    </row>
    <row r="564" spans="1:12" ht="0.75" customHeight="1" thickBot="1">
      <c r="A564" s="326" t="s">
        <v>393</v>
      </c>
      <c r="B564" s="317"/>
      <c r="C564" s="165"/>
      <c r="D564" s="318" t="s">
        <v>394</v>
      </c>
      <c r="E564" s="327"/>
      <c r="F564" s="327"/>
      <c r="G564" s="321">
        <v>0</v>
      </c>
      <c r="H564" s="321">
        <f>H565+H566</f>
        <v>0</v>
      </c>
      <c r="I564" s="328"/>
      <c r="J564" s="321">
        <v>0</v>
      </c>
      <c r="K564" s="321">
        <f>K565+K566</f>
        <v>0</v>
      </c>
      <c r="L564" s="321">
        <f>L565+L566</f>
        <v>0</v>
      </c>
    </row>
    <row r="565" spans="1:12" ht="15" customHeight="1" hidden="1">
      <c r="A565" s="383">
        <v>716000</v>
      </c>
      <c r="B565" s="14"/>
      <c r="C565" s="139" t="s">
        <v>390</v>
      </c>
      <c r="D565" s="80" t="s">
        <v>412</v>
      </c>
      <c r="E565" s="329"/>
      <c r="F565" s="329"/>
      <c r="G565" s="13"/>
      <c r="H565" s="13"/>
      <c r="I565" s="268"/>
      <c r="J565" s="13"/>
      <c r="K565" s="13"/>
      <c r="L565" s="511"/>
    </row>
    <row r="566" spans="1:12" ht="15" customHeight="1" hidden="1">
      <c r="A566" s="442">
        <v>717001</v>
      </c>
      <c r="B566" s="159"/>
      <c r="C566" s="136" t="s">
        <v>390</v>
      </c>
      <c r="D566" s="44" t="s">
        <v>395</v>
      </c>
      <c r="E566" s="20"/>
      <c r="F566" s="20"/>
      <c r="G566" s="33"/>
      <c r="H566" s="33"/>
      <c r="I566" s="33"/>
      <c r="J566" s="33"/>
      <c r="K566" s="33"/>
      <c r="L566" s="458"/>
    </row>
    <row r="567" spans="1:12" ht="15.75" thickBot="1">
      <c r="A567" s="435"/>
      <c r="B567" s="161"/>
      <c r="C567" s="174"/>
      <c r="D567" s="47"/>
      <c r="E567" s="262"/>
      <c r="F567" s="262"/>
      <c r="G567" s="38"/>
      <c r="H567" s="38"/>
      <c r="I567" s="158"/>
      <c r="J567" s="38"/>
      <c r="K567" s="38"/>
      <c r="L567" s="464"/>
    </row>
    <row r="568" spans="1:12" ht="15.75" thickBot="1">
      <c r="A568" s="316" t="s">
        <v>426</v>
      </c>
      <c r="B568" s="317"/>
      <c r="C568" s="105"/>
      <c r="D568" s="317" t="s">
        <v>396</v>
      </c>
      <c r="E568" s="330">
        <v>3470</v>
      </c>
      <c r="F568" s="330">
        <v>3610</v>
      </c>
      <c r="G568" s="331">
        <f>G569+G570</f>
        <v>3470</v>
      </c>
      <c r="H568" s="331">
        <f>H569+H570</f>
        <v>3470</v>
      </c>
      <c r="I568" s="332">
        <v>3470</v>
      </c>
      <c r="J568" s="331"/>
      <c r="K568" s="331"/>
      <c r="L568" s="321"/>
    </row>
    <row r="569" spans="1:12" ht="15">
      <c r="A569" s="398">
        <v>714001</v>
      </c>
      <c r="B569" s="42"/>
      <c r="C569" s="322" t="s">
        <v>134</v>
      </c>
      <c r="D569" s="42" t="s">
        <v>397</v>
      </c>
      <c r="E569" s="41">
        <v>3470</v>
      </c>
      <c r="F569" s="41">
        <v>3470</v>
      </c>
      <c r="G569" s="41">
        <v>3470</v>
      </c>
      <c r="H569" s="41">
        <v>3470</v>
      </c>
      <c r="I569" s="41">
        <v>3470</v>
      </c>
      <c r="J569" s="41"/>
      <c r="K569" s="333"/>
      <c r="L569" s="397"/>
    </row>
    <row r="570" spans="1:12" ht="15">
      <c r="A570" s="387">
        <v>711001</v>
      </c>
      <c r="B570" s="74"/>
      <c r="C570" s="126" t="s">
        <v>91</v>
      </c>
      <c r="D570" s="18" t="s">
        <v>398</v>
      </c>
      <c r="E570" s="33"/>
      <c r="F570" s="33">
        <v>141</v>
      </c>
      <c r="G570" s="17"/>
      <c r="H570" s="17"/>
      <c r="I570" s="368"/>
      <c r="J570" s="17"/>
      <c r="K570" s="33"/>
      <c r="L570" s="503"/>
    </row>
    <row r="571" spans="1:12" ht="15.75" thickBot="1">
      <c r="A571" s="527"/>
      <c r="B571" s="157"/>
      <c r="C571" s="177"/>
      <c r="D571" s="172"/>
      <c r="E571" s="262"/>
      <c r="F571" s="262"/>
      <c r="G571" s="20"/>
      <c r="H571" s="20"/>
      <c r="I571" s="158"/>
      <c r="J571" s="20"/>
      <c r="K571" s="20"/>
      <c r="L571" s="464"/>
    </row>
    <row r="572" spans="1:19" ht="15.75" thickBot="1">
      <c r="A572" s="52" t="s">
        <v>399</v>
      </c>
      <c r="B572" s="318"/>
      <c r="C572" s="165"/>
      <c r="D572" s="317" t="s">
        <v>326</v>
      </c>
      <c r="E572" s="334">
        <f>SUM(E573:E576)</f>
        <v>13588</v>
      </c>
      <c r="F572" s="334">
        <f>SUM(F573:F576)</f>
        <v>5245</v>
      </c>
      <c r="G572" s="321"/>
      <c r="H572" s="321">
        <f>H573+H574+H575+H576</f>
        <v>206932</v>
      </c>
      <c r="I572" s="335">
        <v>205500</v>
      </c>
      <c r="J572" s="321"/>
      <c r="K572" s="321"/>
      <c r="L572" s="321"/>
      <c r="S572" s="363"/>
    </row>
    <row r="573" spans="1:13" ht="15">
      <c r="A573" s="387">
        <v>717002</v>
      </c>
      <c r="B573" s="18"/>
      <c r="C573" s="336" t="s">
        <v>327</v>
      </c>
      <c r="D573" s="18" t="s">
        <v>400</v>
      </c>
      <c r="E573" s="149">
        <v>13588</v>
      </c>
      <c r="F573" s="149">
        <v>3245</v>
      </c>
      <c r="G573" s="17"/>
      <c r="H573" s="17">
        <v>206932</v>
      </c>
      <c r="I573" s="337">
        <v>206932</v>
      </c>
      <c r="J573" s="17"/>
      <c r="K573" s="17"/>
      <c r="L573" s="512"/>
      <c r="M573" s="415"/>
    </row>
    <row r="574" spans="1:16" ht="15">
      <c r="A574" s="380">
        <v>716000</v>
      </c>
      <c r="B574" s="124"/>
      <c r="C574" s="286" t="s">
        <v>327</v>
      </c>
      <c r="D574" s="124" t="s">
        <v>391</v>
      </c>
      <c r="E574" s="128"/>
      <c r="F574" s="128">
        <v>2000</v>
      </c>
      <c r="G574" s="128"/>
      <c r="H574" s="128"/>
      <c r="I574" s="128"/>
      <c r="J574" s="128"/>
      <c r="K574" s="128"/>
      <c r="L574" s="381"/>
      <c r="P574" s="415"/>
    </row>
    <row r="575" spans="1:12" ht="15">
      <c r="A575" s="380">
        <v>717002</v>
      </c>
      <c r="B575" s="124"/>
      <c r="C575" s="144" t="s">
        <v>327</v>
      </c>
      <c r="D575" s="124" t="s">
        <v>401</v>
      </c>
      <c r="E575" s="128"/>
      <c r="F575" s="128"/>
      <c r="G575" s="128"/>
      <c r="H575" s="128"/>
      <c r="I575" s="128"/>
      <c r="J575" s="128"/>
      <c r="K575" s="128"/>
      <c r="L575" s="381"/>
    </row>
    <row r="576" spans="1:12" ht="1.5" customHeight="1" thickBot="1">
      <c r="A576" s="380"/>
      <c r="B576" s="124"/>
      <c r="C576" s="144"/>
      <c r="D576" s="124"/>
      <c r="E576" s="128"/>
      <c r="F576" s="128"/>
      <c r="G576" s="128"/>
      <c r="H576" s="128"/>
      <c r="I576" s="128"/>
      <c r="J576" s="128"/>
      <c r="K576" s="128"/>
      <c r="L576" s="381"/>
    </row>
    <row r="577" spans="1:12" ht="15.75" customHeight="1" hidden="1" thickBot="1">
      <c r="A577" s="380"/>
      <c r="B577" s="172"/>
      <c r="C577" s="144"/>
      <c r="D577" s="172"/>
      <c r="E577" s="338"/>
      <c r="F577" s="338"/>
      <c r="G577" s="158"/>
      <c r="H577" s="158"/>
      <c r="I577" s="128"/>
      <c r="J577" s="158"/>
      <c r="K577" s="158"/>
      <c r="L577" s="381"/>
    </row>
    <row r="578" spans="1:12" ht="15.75" thickBot="1">
      <c r="A578" s="551"/>
      <c r="B578" s="208"/>
      <c r="C578" s="339"/>
      <c r="D578" s="96" t="s">
        <v>402</v>
      </c>
      <c r="E578" s="97">
        <f>E572+E574+E60</f>
        <v>13708</v>
      </c>
      <c r="F578" s="97">
        <f>F573+F574+F575</f>
        <v>5245</v>
      </c>
      <c r="G578" s="340"/>
      <c r="H578" s="340">
        <f>H573+H574+H575</f>
        <v>206932</v>
      </c>
      <c r="I578" s="340">
        <v>3470</v>
      </c>
      <c r="J578" s="340">
        <v>17632</v>
      </c>
      <c r="K578" s="340"/>
      <c r="L578" s="340"/>
    </row>
    <row r="579" spans="1:12" ht="15">
      <c r="A579" s="54"/>
      <c r="B579" s="54"/>
      <c r="C579" s="209"/>
      <c r="D579" s="50"/>
      <c r="G579" s="65"/>
      <c r="H579" s="65"/>
      <c r="I579" s="268"/>
      <c r="J579" s="65"/>
      <c r="K579" s="65"/>
      <c r="L579" s="451"/>
    </row>
    <row r="580" spans="1:12" ht="15">
      <c r="A580" s="197"/>
      <c r="B580" s="54"/>
      <c r="C580" s="209"/>
      <c r="D580" s="54"/>
      <c r="G580" s="65"/>
      <c r="H580" s="65"/>
      <c r="I580" s="65"/>
      <c r="J580" s="65"/>
      <c r="K580" s="65"/>
      <c r="L580" s="65"/>
    </row>
    <row r="581" spans="1:12" ht="15">
      <c r="A581" s="550" t="s">
        <v>205</v>
      </c>
      <c r="B581" s="341"/>
      <c r="C581" s="144"/>
      <c r="D581" s="341" t="s">
        <v>403</v>
      </c>
      <c r="E581" s="78"/>
      <c r="F581" s="78"/>
      <c r="G581" s="342"/>
      <c r="H581" s="342"/>
      <c r="I581" s="79"/>
      <c r="J581" s="342"/>
      <c r="K581" s="342"/>
      <c r="L581" s="79"/>
    </row>
    <row r="582" spans="1:16" ht="15">
      <c r="A582" s="380">
        <v>821005</v>
      </c>
      <c r="B582" s="124"/>
      <c r="C582" s="144" t="s">
        <v>91</v>
      </c>
      <c r="D582" s="124" t="s">
        <v>404</v>
      </c>
      <c r="E582" s="149">
        <v>47795</v>
      </c>
      <c r="F582" s="149">
        <v>47424</v>
      </c>
      <c r="G582" s="149">
        <v>47424</v>
      </c>
      <c r="H582" s="149">
        <v>47424</v>
      </c>
      <c r="I582" s="149">
        <v>47424</v>
      </c>
      <c r="J582" s="149">
        <v>47424</v>
      </c>
      <c r="K582" s="149">
        <v>47424</v>
      </c>
      <c r="L582" s="469">
        <v>47424</v>
      </c>
      <c r="O582" s="415"/>
      <c r="P582" s="415"/>
    </row>
    <row r="583" spans="1:13" ht="15" customHeight="1" hidden="1">
      <c r="A583" s="380">
        <v>821005</v>
      </c>
      <c r="B583" s="124">
        <v>10</v>
      </c>
      <c r="C583" s="144" t="s">
        <v>91</v>
      </c>
      <c r="D583" s="124" t="s">
        <v>405</v>
      </c>
      <c r="E583" s="276">
        <v>0</v>
      </c>
      <c r="F583" s="276">
        <v>0</v>
      </c>
      <c r="G583" s="128"/>
      <c r="H583" s="128"/>
      <c r="I583" s="268"/>
      <c r="J583" s="128"/>
      <c r="K583" s="128"/>
      <c r="L583" s="492"/>
      <c r="M583" s="415"/>
    </row>
    <row r="584" spans="1:12" ht="15">
      <c r="A584" s="380">
        <v>821007</v>
      </c>
      <c r="B584" s="124">
        <v>50</v>
      </c>
      <c r="C584" s="144" t="s">
        <v>91</v>
      </c>
      <c r="D584" s="124" t="s">
        <v>406</v>
      </c>
      <c r="E584" s="343">
        <v>14277</v>
      </c>
      <c r="F584" s="343">
        <v>14409</v>
      </c>
      <c r="G584" s="343">
        <v>14944</v>
      </c>
      <c r="H584" s="343">
        <v>14944</v>
      </c>
      <c r="I584" s="343">
        <v>14944</v>
      </c>
      <c r="J584" s="343">
        <v>14944</v>
      </c>
      <c r="K584" s="343">
        <v>14204</v>
      </c>
      <c r="L584" s="513">
        <v>14204</v>
      </c>
    </row>
    <row r="585" spans="1:12" ht="15">
      <c r="A585" s="380">
        <v>821005</v>
      </c>
      <c r="B585" s="124">
        <v>40</v>
      </c>
      <c r="C585" s="144" t="s">
        <v>91</v>
      </c>
      <c r="D585" s="172" t="s">
        <v>407</v>
      </c>
      <c r="E585" s="344">
        <v>4070</v>
      </c>
      <c r="F585" s="344">
        <v>4440</v>
      </c>
      <c r="G585" s="276">
        <v>3700</v>
      </c>
      <c r="H585" s="344">
        <v>3700</v>
      </c>
      <c r="I585" s="276">
        <v>2600</v>
      </c>
      <c r="J585" s="276"/>
      <c r="K585" s="344"/>
      <c r="L585" s="514"/>
    </row>
    <row r="586" spans="1:12" ht="15.75" thickBot="1">
      <c r="A586" s="380">
        <v>633011</v>
      </c>
      <c r="B586" s="124"/>
      <c r="C586" s="345"/>
      <c r="D586" s="161" t="s">
        <v>79</v>
      </c>
      <c r="E586" s="289">
        <v>12394</v>
      </c>
      <c r="F586" s="289">
        <v>11234</v>
      </c>
      <c r="G586" s="346"/>
      <c r="H586" s="289"/>
      <c r="I586" s="22">
        <v>12500</v>
      </c>
      <c r="J586" s="346"/>
      <c r="K586" s="289"/>
      <c r="L586" s="501"/>
    </row>
    <row r="587" spans="1:12" ht="15.75" thickBot="1">
      <c r="A587" s="432"/>
      <c r="B587" s="124"/>
      <c r="C587" s="345"/>
      <c r="D587" s="347" t="s">
        <v>403</v>
      </c>
      <c r="E587" s="348">
        <f>SUM(E582:E585)</f>
        <v>66142</v>
      </c>
      <c r="F587" s="348">
        <f>SUM(F582:F585)</f>
        <v>66273</v>
      </c>
      <c r="G587" s="349">
        <f>G582+G583+G584+G585</f>
        <v>66068</v>
      </c>
      <c r="H587" s="349">
        <f>H582+H583+H584+H585</f>
        <v>66068</v>
      </c>
      <c r="I587" s="348">
        <f>I582+I584+I585</f>
        <v>64968</v>
      </c>
      <c r="J587" s="349">
        <f>J582+J583+J584+J585</f>
        <v>62368</v>
      </c>
      <c r="K587" s="349">
        <f>K582+K583+K584+K585</f>
        <v>61628</v>
      </c>
      <c r="L587" s="349">
        <f>L582+L584+L585</f>
        <v>61628</v>
      </c>
    </row>
    <row r="588" spans="1:14" ht="15">
      <c r="A588" s="208"/>
      <c r="B588" s="54"/>
      <c r="C588" s="209"/>
      <c r="D588" s="309"/>
      <c r="G588" s="313"/>
      <c r="H588" s="313"/>
      <c r="I588" s="268"/>
      <c r="J588" s="313"/>
      <c r="K588" s="313"/>
      <c r="L588" s="451"/>
      <c r="N588" s="415"/>
    </row>
    <row r="589" spans="1:12" ht="15">
      <c r="A589" s="54"/>
      <c r="B589" s="54"/>
      <c r="C589" s="209"/>
      <c r="D589" s="350" t="s">
        <v>81</v>
      </c>
      <c r="G589" s="351"/>
      <c r="H589" s="351"/>
      <c r="I589" s="351"/>
      <c r="J589" s="351"/>
      <c r="K589" s="351"/>
      <c r="L589" s="351"/>
    </row>
    <row r="590" spans="1:12" ht="15">
      <c r="A590" s="54"/>
      <c r="B590" s="54"/>
      <c r="C590" s="209"/>
      <c r="D590" s="7" t="s">
        <v>384</v>
      </c>
      <c r="E590" s="303">
        <f aca="true" t="shared" si="63" ref="E590:L590">E556</f>
        <v>736077</v>
      </c>
      <c r="F590" s="303">
        <f t="shared" si="63"/>
        <v>704022</v>
      </c>
      <c r="G590" s="206">
        <f t="shared" si="63"/>
        <v>722097.6</v>
      </c>
      <c r="H590" s="206">
        <f t="shared" si="63"/>
        <v>830330.6</v>
      </c>
      <c r="I590" s="206">
        <f t="shared" si="63"/>
        <v>803040.67</v>
      </c>
      <c r="J590" s="206">
        <f t="shared" si="63"/>
        <v>1130470</v>
      </c>
      <c r="K590" s="206">
        <f t="shared" si="63"/>
        <v>848377.6</v>
      </c>
      <c r="L590" s="515">
        <f t="shared" si="63"/>
        <v>846007.049</v>
      </c>
    </row>
    <row r="591" spans="1:13" ht="15">
      <c r="A591" s="54"/>
      <c r="B591" s="54"/>
      <c r="C591" s="209"/>
      <c r="D591" s="300" t="s">
        <v>385</v>
      </c>
      <c r="E591" s="352">
        <f>E557</f>
        <v>390048</v>
      </c>
      <c r="F591" s="352">
        <f>F557</f>
        <v>390048</v>
      </c>
      <c r="G591" s="303">
        <f>G557</f>
        <v>385600</v>
      </c>
      <c r="H591" s="303">
        <v>385600</v>
      </c>
      <c r="I591" s="353">
        <f>I555</f>
        <v>400561</v>
      </c>
      <c r="J591" s="303">
        <f>J557</f>
        <v>390000</v>
      </c>
      <c r="K591" s="303">
        <v>385600</v>
      </c>
      <c r="L591" s="516">
        <f>L557</f>
        <v>390000</v>
      </c>
      <c r="M591" s="415"/>
    </row>
    <row r="592" spans="1:12" ht="15">
      <c r="A592" s="54"/>
      <c r="B592" s="54"/>
      <c r="C592" s="209"/>
      <c r="D592" s="354" t="s">
        <v>402</v>
      </c>
      <c r="E592" s="355">
        <v>17057</v>
      </c>
      <c r="F592" s="355">
        <v>17057</v>
      </c>
      <c r="G592" s="352"/>
      <c r="H592" s="352">
        <f>H578</f>
        <v>206932</v>
      </c>
      <c r="I592" s="352">
        <v>3470</v>
      </c>
      <c r="J592" s="352">
        <f>J578</f>
        <v>17632</v>
      </c>
      <c r="K592" s="352"/>
      <c r="L592" s="517"/>
    </row>
    <row r="593" spans="1:14" ht="15.75" thickBot="1">
      <c r="A593" s="309"/>
      <c r="B593" s="309"/>
      <c r="C593" s="209"/>
      <c r="D593" s="356" t="s">
        <v>403</v>
      </c>
      <c r="E593" s="357">
        <f>E587</f>
        <v>66142</v>
      </c>
      <c r="F593" s="357">
        <f aca="true" t="shared" si="64" ref="F593:L593">F587</f>
        <v>66273</v>
      </c>
      <c r="G593" s="358">
        <f t="shared" si="64"/>
        <v>66068</v>
      </c>
      <c r="H593" s="358">
        <f t="shared" si="64"/>
        <v>66068</v>
      </c>
      <c r="I593" s="358">
        <f t="shared" si="64"/>
        <v>64968</v>
      </c>
      <c r="J593" s="358">
        <f t="shared" si="64"/>
        <v>62368</v>
      </c>
      <c r="K593" s="358">
        <f t="shared" si="64"/>
        <v>61628</v>
      </c>
      <c r="L593" s="518">
        <f t="shared" si="64"/>
        <v>61628</v>
      </c>
      <c r="N593" s="415"/>
    </row>
    <row r="594" spans="1:14" ht="15.75" thickBot="1">
      <c r="A594" s="309"/>
      <c r="B594" s="309"/>
      <c r="C594" s="209"/>
      <c r="D594" s="359" t="s">
        <v>408</v>
      </c>
      <c r="E594" s="360">
        <f>SUM(E590:E593)</f>
        <v>1209324</v>
      </c>
      <c r="F594" s="360">
        <f>SUM(F590:F593)</f>
        <v>1177400</v>
      </c>
      <c r="G594" s="361">
        <f aca="true" t="shared" si="65" ref="G594:L594">G590+G591+G592+G593</f>
        <v>1173765.6</v>
      </c>
      <c r="H594" s="361">
        <f t="shared" si="65"/>
        <v>1488930.6</v>
      </c>
      <c r="I594" s="362">
        <f t="shared" si="65"/>
        <v>1272039.67</v>
      </c>
      <c r="J594" s="361">
        <f t="shared" si="65"/>
        <v>1600470</v>
      </c>
      <c r="K594" s="361">
        <f t="shared" si="65"/>
        <v>1295605.6</v>
      </c>
      <c r="L594" s="361">
        <f t="shared" si="65"/>
        <v>1297635.049</v>
      </c>
      <c r="M594" s="415"/>
      <c r="N594" s="415"/>
    </row>
    <row r="595" spans="1:12" ht="15">
      <c r="A595" s="415"/>
      <c r="L595" s="446"/>
    </row>
    <row r="596" spans="1:12" ht="15">
      <c r="A596" s="415"/>
      <c r="L596" s="415"/>
    </row>
    <row r="597" spans="1:12" ht="15">
      <c r="A597" s="415"/>
      <c r="L597" s="415"/>
    </row>
    <row r="598" spans="1:12" ht="15">
      <c r="A598" s="415"/>
      <c r="L598" s="415"/>
    </row>
    <row r="599" spans="1:12" ht="15">
      <c r="A599" s="415"/>
      <c r="L599" s="450"/>
    </row>
  </sheetData>
  <sheetProtection/>
  <mergeCells count="13">
    <mergeCell ref="A2:A3"/>
    <mergeCell ref="D2:D3"/>
    <mergeCell ref="E2:E3"/>
    <mergeCell ref="F2:F3"/>
    <mergeCell ref="G2:G3"/>
    <mergeCell ref="J2:J3"/>
    <mergeCell ref="K2:K3"/>
    <mergeCell ref="L2:L3"/>
    <mergeCell ref="E1:F1"/>
    <mergeCell ref="G1:I1"/>
    <mergeCell ref="J1:L1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view="pageLayout" workbookViewId="0" topLeftCell="A35">
      <selection activeCell="A1" sqref="A1:L108"/>
    </sheetView>
  </sheetViews>
  <sheetFormatPr defaultColWidth="9.140625" defaultRowHeight="15"/>
  <cols>
    <col min="1" max="1" width="8.140625" style="0" customWidth="1"/>
    <col min="2" max="2" width="4.57421875" style="0" customWidth="1"/>
    <col min="3" max="3" width="44.28125" style="0" customWidth="1"/>
    <col min="4" max="4" width="9.7109375" style="0" customWidth="1"/>
    <col min="5" max="5" width="9.28125" style="0" customWidth="1"/>
    <col min="6" max="6" width="9.57421875" style="0" customWidth="1"/>
    <col min="7" max="7" width="9.421875" style="0" customWidth="1"/>
    <col min="8" max="8" width="11.28125" style="0" hidden="1" customWidth="1"/>
    <col min="9" max="10" width="8.8515625" style="0" customWidth="1"/>
    <col min="11" max="11" width="11.140625" style="0" customWidth="1"/>
    <col min="12" max="12" width="6.140625" style="0" customWidth="1"/>
  </cols>
  <sheetData>
    <row r="1" spans="1:12" ht="15">
      <c r="A1" s="1541" t="s">
        <v>6</v>
      </c>
      <c r="B1" s="577"/>
      <c r="C1" s="578" t="s">
        <v>0</v>
      </c>
      <c r="D1" s="1530" t="s">
        <v>1</v>
      </c>
      <c r="E1" s="1531"/>
      <c r="F1" s="1530" t="s">
        <v>471</v>
      </c>
      <c r="G1" s="1532"/>
      <c r="H1" s="1532"/>
      <c r="I1" s="1533" t="s">
        <v>474</v>
      </c>
      <c r="J1" s="1534"/>
      <c r="K1" s="1534"/>
      <c r="L1" s="1535"/>
    </row>
    <row r="2" spans="1:12" ht="15">
      <c r="A2" s="1542"/>
      <c r="B2" s="579" t="s">
        <v>2</v>
      </c>
      <c r="C2" s="1536" t="s">
        <v>3</v>
      </c>
      <c r="D2" s="1538">
        <v>2013</v>
      </c>
      <c r="E2" s="1538">
        <v>2014</v>
      </c>
      <c r="F2" s="1519" t="s">
        <v>4</v>
      </c>
      <c r="G2" s="1519" t="s">
        <v>5</v>
      </c>
      <c r="H2" s="1511" t="s">
        <v>422</v>
      </c>
      <c r="I2" s="1513" t="s">
        <v>475</v>
      </c>
      <c r="J2" s="1519" t="s">
        <v>476</v>
      </c>
      <c r="K2" s="1519" t="s">
        <v>480</v>
      </c>
      <c r="L2" s="1503" t="s">
        <v>477</v>
      </c>
    </row>
    <row r="3" spans="1:12" ht="15.75" thickBot="1">
      <c r="A3" s="1543"/>
      <c r="B3" s="580" t="s">
        <v>7</v>
      </c>
      <c r="C3" s="1537"/>
      <c r="D3" s="1539"/>
      <c r="E3" s="1539"/>
      <c r="F3" s="1520"/>
      <c r="G3" s="1520"/>
      <c r="H3" s="1512"/>
      <c r="I3" s="1514"/>
      <c r="J3" s="1520"/>
      <c r="K3" s="1540"/>
      <c r="L3" s="1504"/>
    </row>
    <row r="4" spans="1:12" ht="15">
      <c r="A4" s="581">
        <v>100</v>
      </c>
      <c r="B4" s="582"/>
      <c r="C4" s="582" t="s">
        <v>8</v>
      </c>
      <c r="D4" s="583">
        <f>SUM(D6+D7+D11)</f>
        <v>699836</v>
      </c>
      <c r="E4" s="583">
        <f>SUM(E6+E7+E11)</f>
        <v>719312</v>
      </c>
      <c r="F4" s="584">
        <f>F6+F7+F11</f>
        <v>686935</v>
      </c>
      <c r="G4" s="584">
        <f>G6+G7+G11</f>
        <v>763264</v>
      </c>
      <c r="H4" s="585">
        <f>H6+H7+H11</f>
        <v>763264</v>
      </c>
      <c r="I4" s="586">
        <f>I5+I7+I11</f>
        <v>890217</v>
      </c>
      <c r="J4" s="584">
        <f>J6+J7+J11</f>
        <v>890217</v>
      </c>
      <c r="K4" s="764">
        <f>K6+K7+K11</f>
        <v>294739.88999999996</v>
      </c>
      <c r="L4" s="803">
        <f aca="true" t="shared" si="0" ref="L4:L12">(100/J4)*K4</f>
        <v>33.10876898553948</v>
      </c>
    </row>
    <row r="5" spans="1:12" ht="15">
      <c r="A5" s="587">
        <v>110</v>
      </c>
      <c r="B5" s="588"/>
      <c r="C5" s="588" t="s">
        <v>9</v>
      </c>
      <c r="D5" s="589">
        <v>536844</v>
      </c>
      <c r="E5" s="589">
        <v>549375</v>
      </c>
      <c r="F5" s="589">
        <v>516491</v>
      </c>
      <c r="G5" s="589">
        <v>562450</v>
      </c>
      <c r="H5" s="590">
        <v>562450</v>
      </c>
      <c r="I5" s="591">
        <v>680000</v>
      </c>
      <c r="J5" s="589">
        <v>680000</v>
      </c>
      <c r="K5" s="754">
        <v>237629.62</v>
      </c>
      <c r="L5" s="783">
        <f t="shared" si="0"/>
        <v>34.94553235294117</v>
      </c>
    </row>
    <row r="6" spans="1:12" ht="15">
      <c r="A6" s="592">
        <v>111003</v>
      </c>
      <c r="B6" s="593"/>
      <c r="C6" s="593" t="s">
        <v>9</v>
      </c>
      <c r="D6" s="594">
        <v>536844</v>
      </c>
      <c r="E6" s="594">
        <v>549375</v>
      </c>
      <c r="F6" s="594">
        <v>516491</v>
      </c>
      <c r="G6" s="594">
        <v>562450</v>
      </c>
      <c r="H6" s="595">
        <v>562450</v>
      </c>
      <c r="I6" s="592">
        <v>680000</v>
      </c>
      <c r="J6" s="594">
        <v>680000</v>
      </c>
      <c r="K6" s="755">
        <v>237629.62</v>
      </c>
      <c r="L6" s="784">
        <f t="shared" si="0"/>
        <v>34.94553235294117</v>
      </c>
    </row>
    <row r="7" spans="1:12" ht="15">
      <c r="A7" s="591">
        <v>121</v>
      </c>
      <c r="B7" s="588"/>
      <c r="C7" s="588" t="s">
        <v>10</v>
      </c>
      <c r="D7" s="596">
        <f>SUM(D8:D10)</f>
        <v>96157</v>
      </c>
      <c r="E7" s="596">
        <f aca="true" t="shared" si="1" ref="E7:J7">SUM(E8:E10)</f>
        <v>105294</v>
      </c>
      <c r="F7" s="596">
        <f t="shared" si="1"/>
        <v>103924</v>
      </c>
      <c r="G7" s="596">
        <f t="shared" si="1"/>
        <v>131364</v>
      </c>
      <c r="H7" s="597">
        <f t="shared" si="1"/>
        <v>131364</v>
      </c>
      <c r="I7" s="591">
        <f t="shared" si="1"/>
        <v>132240</v>
      </c>
      <c r="J7" s="596">
        <f t="shared" si="1"/>
        <v>132240</v>
      </c>
      <c r="K7" s="757">
        <f>SUM(K8:K10)</f>
        <v>41484.84</v>
      </c>
      <c r="L7" s="783">
        <f t="shared" si="0"/>
        <v>31.370871143375677</v>
      </c>
    </row>
    <row r="8" spans="1:12" ht="15">
      <c r="A8" s="598">
        <v>121001</v>
      </c>
      <c r="B8" s="599"/>
      <c r="C8" s="599" t="s">
        <v>11</v>
      </c>
      <c r="D8" s="600">
        <v>22084</v>
      </c>
      <c r="E8" s="600">
        <v>29052</v>
      </c>
      <c r="F8" s="600">
        <v>25050</v>
      </c>
      <c r="G8" s="600">
        <v>25050</v>
      </c>
      <c r="H8" s="601">
        <v>25050</v>
      </c>
      <c r="I8" s="598">
        <v>25870</v>
      </c>
      <c r="J8" s="600">
        <v>25870</v>
      </c>
      <c r="K8" s="758">
        <v>13221.34</v>
      </c>
      <c r="L8" s="785">
        <f t="shared" si="0"/>
        <v>51.10684190181678</v>
      </c>
    </row>
    <row r="9" spans="1:12" ht="15">
      <c r="A9" s="602">
        <v>121002</v>
      </c>
      <c r="B9" s="603"/>
      <c r="C9" s="603" t="s">
        <v>12</v>
      </c>
      <c r="D9" s="604">
        <v>72346</v>
      </c>
      <c r="E9" s="604">
        <v>73132</v>
      </c>
      <c r="F9" s="604">
        <v>75666</v>
      </c>
      <c r="G9" s="604">
        <v>103106</v>
      </c>
      <c r="H9" s="605">
        <v>103106</v>
      </c>
      <c r="I9" s="602">
        <v>103020</v>
      </c>
      <c r="J9" s="604">
        <v>103020</v>
      </c>
      <c r="K9" s="759">
        <v>27472.11</v>
      </c>
      <c r="L9" s="786">
        <f t="shared" si="0"/>
        <v>26.666773442050086</v>
      </c>
    </row>
    <row r="10" spans="1:12" ht="15">
      <c r="A10" s="607">
        <v>121003</v>
      </c>
      <c r="B10" s="608"/>
      <c r="C10" s="608" t="s">
        <v>425</v>
      </c>
      <c r="D10" s="609">
        <v>1727</v>
      </c>
      <c r="E10" s="609">
        <v>3110</v>
      </c>
      <c r="F10" s="609">
        <v>3208</v>
      </c>
      <c r="G10" s="609">
        <v>3208</v>
      </c>
      <c r="H10" s="610">
        <v>3208</v>
      </c>
      <c r="I10" s="607">
        <v>3350</v>
      </c>
      <c r="J10" s="609">
        <v>3350</v>
      </c>
      <c r="K10" s="760">
        <v>791.39</v>
      </c>
      <c r="L10" s="787">
        <f t="shared" si="0"/>
        <v>23.623582089552237</v>
      </c>
    </row>
    <row r="11" spans="1:12" ht="15">
      <c r="A11" s="612">
        <v>130</v>
      </c>
      <c r="B11" s="588"/>
      <c r="C11" s="613" t="s">
        <v>13</v>
      </c>
      <c r="D11" s="589">
        <f>SUM(D12:D17)</f>
        <v>66835</v>
      </c>
      <c r="E11" s="589">
        <f aca="true" t="shared" si="2" ref="E11:J11">SUM(E12:E17)</f>
        <v>64643</v>
      </c>
      <c r="F11" s="589">
        <f t="shared" si="2"/>
        <v>66520</v>
      </c>
      <c r="G11" s="589">
        <f t="shared" si="2"/>
        <v>69450</v>
      </c>
      <c r="H11" s="614">
        <f t="shared" si="2"/>
        <v>69450</v>
      </c>
      <c r="I11" s="591">
        <f>SUM(I12:I17)</f>
        <v>77977</v>
      </c>
      <c r="J11" s="589">
        <f t="shared" si="2"/>
        <v>77977</v>
      </c>
      <c r="K11" s="754">
        <f>SUM(K12:K17)</f>
        <v>15625.43</v>
      </c>
      <c r="L11" s="783">
        <f t="shared" si="0"/>
        <v>20.038511355912643</v>
      </c>
    </row>
    <row r="12" spans="1:12" ht="15">
      <c r="A12" s="615">
        <v>133001</v>
      </c>
      <c r="B12" s="599"/>
      <c r="C12" s="616" t="s">
        <v>14</v>
      </c>
      <c r="D12" s="600">
        <v>1682</v>
      </c>
      <c r="E12" s="600">
        <v>1643</v>
      </c>
      <c r="F12" s="600">
        <v>1883</v>
      </c>
      <c r="G12" s="600">
        <v>1883</v>
      </c>
      <c r="H12" s="617">
        <v>1883</v>
      </c>
      <c r="I12" s="598">
        <v>1860</v>
      </c>
      <c r="J12" s="600">
        <v>1860</v>
      </c>
      <c r="K12" s="758">
        <v>620.46</v>
      </c>
      <c r="L12" s="785">
        <f t="shared" si="0"/>
        <v>33.35806451612903</v>
      </c>
    </row>
    <row r="13" spans="1:12" ht="15">
      <c r="A13" s="598">
        <v>133004</v>
      </c>
      <c r="B13" s="599"/>
      <c r="C13" s="599" t="s">
        <v>469</v>
      </c>
      <c r="D13" s="618"/>
      <c r="E13" s="618"/>
      <c r="F13" s="600"/>
      <c r="G13" s="600"/>
      <c r="H13" s="601"/>
      <c r="I13" s="598">
        <v>50</v>
      </c>
      <c r="J13" s="600">
        <v>50</v>
      </c>
      <c r="K13" s="758"/>
      <c r="L13" s="785"/>
    </row>
    <row r="14" spans="1:12" ht="15">
      <c r="A14" s="598">
        <v>133006</v>
      </c>
      <c r="B14" s="599"/>
      <c r="C14" s="599" t="s">
        <v>17</v>
      </c>
      <c r="D14" s="619">
        <v>755</v>
      </c>
      <c r="E14" s="619">
        <v>986</v>
      </c>
      <c r="F14" s="600">
        <v>770</v>
      </c>
      <c r="G14" s="600">
        <v>1500</v>
      </c>
      <c r="H14" s="601">
        <v>1500</v>
      </c>
      <c r="I14" s="598">
        <v>1200</v>
      </c>
      <c r="J14" s="600">
        <v>1200</v>
      </c>
      <c r="K14" s="758">
        <v>132.66</v>
      </c>
      <c r="L14" s="785">
        <f>(100/J14)*K14</f>
        <v>11.055</v>
      </c>
    </row>
    <row r="15" spans="1:12" ht="15">
      <c r="A15" s="602">
        <v>133012</v>
      </c>
      <c r="B15" s="603"/>
      <c r="C15" s="603" t="s">
        <v>416</v>
      </c>
      <c r="D15" s="604"/>
      <c r="E15" s="604"/>
      <c r="F15" s="620">
        <v>800</v>
      </c>
      <c r="G15" s="620">
        <v>3000</v>
      </c>
      <c r="H15" s="621">
        <v>3000</v>
      </c>
      <c r="I15" s="622">
        <v>1700</v>
      </c>
      <c r="J15" s="620">
        <v>1700</v>
      </c>
      <c r="K15" s="761">
        <v>79.44</v>
      </c>
      <c r="L15" s="788">
        <f>(100/J15)*K15</f>
        <v>4.672941176470588</v>
      </c>
    </row>
    <row r="16" spans="1:12" ht="15">
      <c r="A16" s="602">
        <v>133013</v>
      </c>
      <c r="B16" s="603"/>
      <c r="C16" s="603" t="s">
        <v>15</v>
      </c>
      <c r="D16" s="604">
        <v>64398</v>
      </c>
      <c r="E16" s="604">
        <v>62014</v>
      </c>
      <c r="F16" s="620">
        <v>62900</v>
      </c>
      <c r="G16" s="620">
        <v>62900</v>
      </c>
      <c r="H16" s="621">
        <v>62900</v>
      </c>
      <c r="I16" s="622">
        <v>73000</v>
      </c>
      <c r="J16" s="620">
        <v>73000</v>
      </c>
      <c r="K16" s="761">
        <v>14792.87</v>
      </c>
      <c r="L16" s="788">
        <f>(100/J16)*K16</f>
        <v>20.264205479452055</v>
      </c>
    </row>
    <row r="17" spans="1:12" ht="15.75" thickBot="1">
      <c r="A17" s="598">
        <v>139002</v>
      </c>
      <c r="B17" s="599"/>
      <c r="C17" s="599" t="s">
        <v>16</v>
      </c>
      <c r="D17" s="623">
        <v>0</v>
      </c>
      <c r="E17" s="623">
        <v>0</v>
      </c>
      <c r="F17" s="600">
        <v>167</v>
      </c>
      <c r="G17" s="600">
        <v>167</v>
      </c>
      <c r="H17" s="601">
        <v>167</v>
      </c>
      <c r="I17" s="598">
        <v>167</v>
      </c>
      <c r="J17" s="600">
        <v>167</v>
      </c>
      <c r="K17" s="758"/>
      <c r="L17" s="785"/>
    </row>
    <row r="18" spans="1:12" ht="15.75" thickBot="1">
      <c r="A18" s="624">
        <v>200</v>
      </c>
      <c r="B18" s="625"/>
      <c r="C18" s="625" t="s">
        <v>18</v>
      </c>
      <c r="D18" s="626">
        <f>D19+D20+D27+D32+D33+D48+D51</f>
        <v>133826</v>
      </c>
      <c r="E18" s="626">
        <f>E19+E20+E27+E32+E33+E48+E51</f>
        <v>126521</v>
      </c>
      <c r="F18" s="627">
        <f>F19+F20+F27+F33+F32+F48+F51</f>
        <v>118691</v>
      </c>
      <c r="G18" s="627">
        <f>G19+G20+G27+G33+G32+G48+G51</f>
        <v>134551</v>
      </c>
      <c r="H18" s="626">
        <f>H20+H27+H33+H32+H48+H51</f>
        <v>133251</v>
      </c>
      <c r="I18" s="628">
        <f>I19+I20+I27+I31+I48+I51+I33</f>
        <v>152701</v>
      </c>
      <c r="J18" s="627">
        <f>J19+J20+J27+J33+J32+J48+J51</f>
        <v>153781</v>
      </c>
      <c r="K18" s="762">
        <f>K19+K20+K27+K32+K48+K51+K33</f>
        <v>34762.53</v>
      </c>
      <c r="L18" s="756">
        <f>(100/J18)*K18</f>
        <v>22.605217809742424</v>
      </c>
    </row>
    <row r="19" spans="1:12" ht="15" hidden="1">
      <c r="A19" s="629">
        <v>211</v>
      </c>
      <c r="B19" s="630"/>
      <c r="C19" s="630" t="s">
        <v>19</v>
      </c>
      <c r="D19" s="631">
        <v>0</v>
      </c>
      <c r="E19" s="631">
        <v>0</v>
      </c>
      <c r="F19" s="631">
        <v>0</v>
      </c>
      <c r="G19" s="631">
        <v>0</v>
      </c>
      <c r="H19" s="632">
        <v>0</v>
      </c>
      <c r="I19" s="633">
        <v>0</v>
      </c>
      <c r="J19" s="631">
        <v>0</v>
      </c>
      <c r="K19" s="763"/>
      <c r="L19" s="634">
        <v>99.4</v>
      </c>
    </row>
    <row r="20" spans="1:12" ht="15">
      <c r="A20" s="591">
        <v>212</v>
      </c>
      <c r="B20" s="588"/>
      <c r="C20" s="588" t="s">
        <v>20</v>
      </c>
      <c r="D20" s="596">
        <f aca="true" t="shared" si="3" ref="D20:J20">SUM(D21:D26)</f>
        <v>56964</v>
      </c>
      <c r="E20" s="596">
        <f t="shared" si="3"/>
        <v>59104</v>
      </c>
      <c r="F20" s="596">
        <f t="shared" si="3"/>
        <v>54040</v>
      </c>
      <c r="G20" s="596">
        <f t="shared" si="3"/>
        <v>54640</v>
      </c>
      <c r="H20" s="597">
        <f t="shared" si="3"/>
        <v>54640</v>
      </c>
      <c r="I20" s="591">
        <f t="shared" si="3"/>
        <v>53790</v>
      </c>
      <c r="J20" s="596">
        <f t="shared" si="3"/>
        <v>53790</v>
      </c>
      <c r="K20" s="757">
        <f>SUM(K21:K26)</f>
        <v>13618.18</v>
      </c>
      <c r="L20" s="783">
        <f aca="true" t="shared" si="4" ref="L20:L28">(100/J20)*K20</f>
        <v>25.31730804982339</v>
      </c>
    </row>
    <row r="21" spans="1:12" ht="15">
      <c r="A21" s="598">
        <v>212001</v>
      </c>
      <c r="B21" s="599"/>
      <c r="C21" s="599" t="s">
        <v>21</v>
      </c>
      <c r="D21" s="600">
        <v>1086</v>
      </c>
      <c r="E21" s="600">
        <v>1086</v>
      </c>
      <c r="F21" s="600">
        <v>1090</v>
      </c>
      <c r="G21" s="600">
        <v>1090</v>
      </c>
      <c r="H21" s="601">
        <v>1090</v>
      </c>
      <c r="I21" s="598">
        <v>1090</v>
      </c>
      <c r="J21" s="600">
        <v>1090</v>
      </c>
      <c r="K21" s="758">
        <v>523.19</v>
      </c>
      <c r="L21" s="785">
        <f t="shared" si="4"/>
        <v>47.999082568807346</v>
      </c>
    </row>
    <row r="22" spans="1:12" ht="15">
      <c r="A22" s="602">
        <v>212002</v>
      </c>
      <c r="B22" s="603"/>
      <c r="C22" s="603" t="s">
        <v>22</v>
      </c>
      <c r="D22" s="604">
        <v>210</v>
      </c>
      <c r="E22" s="604">
        <v>29</v>
      </c>
      <c r="F22" s="604">
        <v>50</v>
      </c>
      <c r="G22" s="604">
        <v>650</v>
      </c>
      <c r="H22" s="605">
        <v>650</v>
      </c>
      <c r="I22" s="602">
        <v>1700</v>
      </c>
      <c r="J22" s="604">
        <v>850</v>
      </c>
      <c r="K22" s="759">
        <v>865.22</v>
      </c>
      <c r="L22" s="786">
        <f t="shared" si="4"/>
        <v>101.79058823529412</v>
      </c>
    </row>
    <row r="23" spans="1:12" ht="15">
      <c r="A23" s="602">
        <v>212003</v>
      </c>
      <c r="B23" s="603">
        <v>1</v>
      </c>
      <c r="C23" s="603" t="s">
        <v>23</v>
      </c>
      <c r="D23" s="604">
        <v>9510</v>
      </c>
      <c r="E23" s="604">
        <v>10127</v>
      </c>
      <c r="F23" s="604">
        <v>8500</v>
      </c>
      <c r="G23" s="604">
        <v>8500</v>
      </c>
      <c r="H23" s="605">
        <v>8500</v>
      </c>
      <c r="I23" s="602">
        <v>8500</v>
      </c>
      <c r="J23" s="604">
        <v>8500</v>
      </c>
      <c r="K23" s="759">
        <v>1945.76</v>
      </c>
      <c r="L23" s="786">
        <f t="shared" si="4"/>
        <v>22.891294117647057</v>
      </c>
    </row>
    <row r="24" spans="1:12" ht="15">
      <c r="A24" s="602">
        <v>212003</v>
      </c>
      <c r="B24" s="603">
        <v>2</v>
      </c>
      <c r="C24" s="603" t="s">
        <v>24</v>
      </c>
      <c r="D24" s="604">
        <v>44872</v>
      </c>
      <c r="E24" s="604">
        <v>45606</v>
      </c>
      <c r="F24" s="604">
        <v>43600</v>
      </c>
      <c r="G24" s="604">
        <v>43600</v>
      </c>
      <c r="H24" s="605">
        <v>43600</v>
      </c>
      <c r="I24" s="602">
        <v>42000</v>
      </c>
      <c r="J24" s="604">
        <v>42000</v>
      </c>
      <c r="K24" s="759">
        <v>10152.58</v>
      </c>
      <c r="L24" s="786">
        <f t="shared" si="4"/>
        <v>24.172809523809526</v>
      </c>
    </row>
    <row r="25" spans="1:12" ht="15">
      <c r="A25" s="635">
        <v>212003</v>
      </c>
      <c r="B25" s="636">
        <v>3</v>
      </c>
      <c r="C25" s="603" t="s">
        <v>442</v>
      </c>
      <c r="D25" s="604"/>
      <c r="E25" s="604">
        <v>2256</v>
      </c>
      <c r="F25" s="604"/>
      <c r="G25" s="637"/>
      <c r="H25" s="606"/>
      <c r="I25" s="602"/>
      <c r="J25" s="637">
        <v>850</v>
      </c>
      <c r="K25" s="765">
        <v>24</v>
      </c>
      <c r="L25" s="786">
        <f t="shared" si="4"/>
        <v>2.8235294117647056</v>
      </c>
    </row>
    <row r="26" spans="1:12" ht="15">
      <c r="A26" s="638">
        <v>212004</v>
      </c>
      <c r="B26" s="639"/>
      <c r="C26" s="608" t="s">
        <v>417</v>
      </c>
      <c r="D26" s="609">
        <v>1286</v>
      </c>
      <c r="E26" s="609"/>
      <c r="F26" s="609">
        <v>800</v>
      </c>
      <c r="G26" s="640">
        <v>800</v>
      </c>
      <c r="H26" s="610">
        <v>800</v>
      </c>
      <c r="I26" s="607">
        <v>500</v>
      </c>
      <c r="J26" s="640">
        <v>500</v>
      </c>
      <c r="K26" s="808">
        <v>107.43</v>
      </c>
      <c r="L26" s="787">
        <f t="shared" si="4"/>
        <v>21.486000000000004</v>
      </c>
    </row>
    <row r="27" spans="1:12" ht="15">
      <c r="A27" s="591">
        <v>221</v>
      </c>
      <c r="B27" s="588"/>
      <c r="C27" s="588" t="s">
        <v>25</v>
      </c>
      <c r="D27" s="596">
        <f>SUM(D28:D30)</f>
        <v>17188</v>
      </c>
      <c r="E27" s="596">
        <f aca="true" t="shared" si="5" ref="E27:J27">SUM(E28:E30)</f>
        <v>14887</v>
      </c>
      <c r="F27" s="596">
        <f t="shared" si="5"/>
        <v>20200</v>
      </c>
      <c r="G27" s="596">
        <f t="shared" si="5"/>
        <v>20200</v>
      </c>
      <c r="H27" s="597">
        <f t="shared" si="5"/>
        <v>20200</v>
      </c>
      <c r="I27" s="591">
        <f t="shared" si="5"/>
        <v>17700</v>
      </c>
      <c r="J27" s="596">
        <f t="shared" si="5"/>
        <v>17700</v>
      </c>
      <c r="K27" s="757">
        <f>SUM(K28:K30)</f>
        <v>3082.58</v>
      </c>
      <c r="L27" s="792">
        <f t="shared" si="4"/>
        <v>17.415706214689266</v>
      </c>
    </row>
    <row r="28" spans="1:12" ht="15">
      <c r="A28" s="641">
        <v>221004</v>
      </c>
      <c r="B28" s="616">
        <v>1</v>
      </c>
      <c r="C28" s="642" t="s">
        <v>26</v>
      </c>
      <c r="D28" s="643">
        <v>6688</v>
      </c>
      <c r="E28" s="644">
        <v>8487</v>
      </c>
      <c r="F28" s="644">
        <v>9000</v>
      </c>
      <c r="G28" s="644">
        <v>9000</v>
      </c>
      <c r="H28" s="645">
        <v>9000</v>
      </c>
      <c r="I28" s="615">
        <v>8000</v>
      </c>
      <c r="J28" s="637">
        <v>8000</v>
      </c>
      <c r="K28" s="807">
        <v>3082.58</v>
      </c>
      <c r="L28" s="789">
        <f t="shared" si="4"/>
        <v>38.532250000000005</v>
      </c>
    </row>
    <row r="29" spans="1:12" ht="15">
      <c r="A29" s="602">
        <v>221004</v>
      </c>
      <c r="B29" s="599">
        <v>2</v>
      </c>
      <c r="C29" s="603" t="s">
        <v>418</v>
      </c>
      <c r="D29" s="604">
        <v>10500</v>
      </c>
      <c r="E29" s="600">
        <v>6400</v>
      </c>
      <c r="F29" s="600">
        <v>11000</v>
      </c>
      <c r="G29" s="600">
        <v>11000</v>
      </c>
      <c r="H29" s="606">
        <v>11000</v>
      </c>
      <c r="I29" s="598">
        <v>9500</v>
      </c>
      <c r="J29" s="604">
        <v>9500</v>
      </c>
      <c r="K29" s="758"/>
      <c r="L29" s="790"/>
    </row>
    <row r="30" spans="1:12" ht="15">
      <c r="A30" s="646">
        <v>221005</v>
      </c>
      <c r="B30" s="639">
        <v>2</v>
      </c>
      <c r="C30" s="636" t="s">
        <v>419</v>
      </c>
      <c r="D30" s="637"/>
      <c r="E30" s="637"/>
      <c r="F30" s="604">
        <v>200</v>
      </c>
      <c r="G30" s="604">
        <v>200</v>
      </c>
      <c r="H30" s="605">
        <v>200</v>
      </c>
      <c r="I30" s="635">
        <v>200</v>
      </c>
      <c r="J30" s="604">
        <v>200</v>
      </c>
      <c r="K30" s="765"/>
      <c r="L30" s="791"/>
    </row>
    <row r="31" spans="1:12" ht="15">
      <c r="A31" s="587">
        <v>222</v>
      </c>
      <c r="B31" s="588"/>
      <c r="C31" s="588" t="s">
        <v>27</v>
      </c>
      <c r="D31" s="589">
        <v>70</v>
      </c>
      <c r="E31" s="589">
        <v>50</v>
      </c>
      <c r="F31" s="589">
        <v>40</v>
      </c>
      <c r="G31" s="589">
        <v>100</v>
      </c>
      <c r="H31" s="590">
        <v>100</v>
      </c>
      <c r="I31" s="591">
        <v>40</v>
      </c>
      <c r="J31" s="589">
        <v>120</v>
      </c>
      <c r="K31" s="754">
        <v>90</v>
      </c>
      <c r="L31" s="792">
        <f aca="true" t="shared" si="6" ref="L31:L38">(100/J31)*K31</f>
        <v>75</v>
      </c>
    </row>
    <row r="32" spans="1:12" ht="15">
      <c r="A32" s="592">
        <v>222003</v>
      </c>
      <c r="B32" s="593"/>
      <c r="C32" s="593" t="s">
        <v>27</v>
      </c>
      <c r="D32" s="594">
        <v>70</v>
      </c>
      <c r="E32" s="594">
        <v>50</v>
      </c>
      <c r="F32" s="594">
        <v>40</v>
      </c>
      <c r="G32" s="594">
        <v>100</v>
      </c>
      <c r="H32" s="595">
        <v>100</v>
      </c>
      <c r="I32" s="592">
        <v>40</v>
      </c>
      <c r="J32" s="594">
        <v>120</v>
      </c>
      <c r="K32" s="755">
        <v>90</v>
      </c>
      <c r="L32" s="793">
        <f t="shared" si="6"/>
        <v>75</v>
      </c>
    </row>
    <row r="33" spans="1:12" ht="15">
      <c r="A33" s="591">
        <v>223</v>
      </c>
      <c r="B33" s="588"/>
      <c r="C33" s="588" t="s">
        <v>28</v>
      </c>
      <c r="D33" s="596">
        <f aca="true" t="shared" si="7" ref="D33:J33">SUM(D34:D47)</f>
        <v>50565</v>
      </c>
      <c r="E33" s="596">
        <f t="shared" si="7"/>
        <v>50746</v>
      </c>
      <c r="F33" s="596">
        <f t="shared" si="7"/>
        <v>41671</v>
      </c>
      <c r="G33" s="596">
        <f t="shared" si="7"/>
        <v>50171</v>
      </c>
      <c r="H33" s="597">
        <f t="shared" si="7"/>
        <v>49171</v>
      </c>
      <c r="I33" s="591">
        <f t="shared" si="7"/>
        <v>75071</v>
      </c>
      <c r="J33" s="596">
        <f t="shared" si="7"/>
        <v>75071</v>
      </c>
      <c r="K33" s="757">
        <f>SUM(K34:K47)</f>
        <v>16940.379999999997</v>
      </c>
      <c r="L33" s="792">
        <f t="shared" si="6"/>
        <v>22.565811032222825</v>
      </c>
    </row>
    <row r="34" spans="1:12" ht="15">
      <c r="A34" s="598">
        <v>223001</v>
      </c>
      <c r="B34" s="599">
        <v>1</v>
      </c>
      <c r="C34" s="599" t="s">
        <v>29</v>
      </c>
      <c r="D34" s="600">
        <v>32678</v>
      </c>
      <c r="E34" s="600">
        <v>31878</v>
      </c>
      <c r="F34" s="600">
        <v>24000</v>
      </c>
      <c r="G34" s="600">
        <v>24000</v>
      </c>
      <c r="H34" s="601">
        <v>24000</v>
      </c>
      <c r="I34" s="598">
        <v>30000</v>
      </c>
      <c r="J34" s="600">
        <v>30000</v>
      </c>
      <c r="K34" s="758">
        <v>6716.45</v>
      </c>
      <c r="L34" s="790">
        <f t="shared" si="6"/>
        <v>22.388166666666667</v>
      </c>
    </row>
    <row r="35" spans="1:12" ht="15">
      <c r="A35" s="602">
        <v>223001</v>
      </c>
      <c r="B35" s="603">
        <v>2</v>
      </c>
      <c r="C35" s="603" t="s">
        <v>30</v>
      </c>
      <c r="D35" s="604">
        <v>548</v>
      </c>
      <c r="E35" s="604">
        <v>442</v>
      </c>
      <c r="F35" s="604">
        <v>500</v>
      </c>
      <c r="G35" s="604">
        <v>500</v>
      </c>
      <c r="H35" s="605">
        <v>500</v>
      </c>
      <c r="I35" s="602">
        <v>700</v>
      </c>
      <c r="J35" s="604">
        <v>700</v>
      </c>
      <c r="K35" s="759">
        <v>56.62</v>
      </c>
      <c r="L35" s="794">
        <f t="shared" si="6"/>
        <v>8.088571428571427</v>
      </c>
    </row>
    <row r="36" spans="1:12" ht="15">
      <c r="A36" s="602">
        <v>223001</v>
      </c>
      <c r="B36" s="603">
        <v>3</v>
      </c>
      <c r="C36" s="603" t="s">
        <v>31</v>
      </c>
      <c r="D36" s="604">
        <v>2834</v>
      </c>
      <c r="E36" s="604">
        <v>2812</v>
      </c>
      <c r="F36" s="604">
        <v>2500</v>
      </c>
      <c r="G36" s="604">
        <v>2500</v>
      </c>
      <c r="H36" s="605">
        <v>2500</v>
      </c>
      <c r="I36" s="602">
        <v>19700</v>
      </c>
      <c r="J36" s="604">
        <v>19700</v>
      </c>
      <c r="K36" s="759">
        <v>612.46</v>
      </c>
      <c r="L36" s="794">
        <f t="shared" si="6"/>
        <v>3.108934010152284</v>
      </c>
    </row>
    <row r="37" spans="1:12" ht="15">
      <c r="A37" s="602">
        <v>223001</v>
      </c>
      <c r="B37" s="603">
        <v>4</v>
      </c>
      <c r="C37" s="603" t="s">
        <v>32</v>
      </c>
      <c r="D37" s="604">
        <v>739</v>
      </c>
      <c r="E37" s="604">
        <v>948</v>
      </c>
      <c r="F37" s="604">
        <v>1500</v>
      </c>
      <c r="G37" s="604">
        <v>1500</v>
      </c>
      <c r="H37" s="605">
        <v>1500</v>
      </c>
      <c r="I37" s="602">
        <v>1500</v>
      </c>
      <c r="J37" s="604">
        <v>1500</v>
      </c>
      <c r="K37" s="759">
        <v>396</v>
      </c>
      <c r="L37" s="794">
        <f t="shared" si="6"/>
        <v>26.4</v>
      </c>
    </row>
    <row r="38" spans="1:12" ht="15">
      <c r="A38" s="602">
        <v>223001</v>
      </c>
      <c r="B38" s="603">
        <v>5</v>
      </c>
      <c r="C38" s="603" t="s">
        <v>33</v>
      </c>
      <c r="D38" s="604"/>
      <c r="E38" s="604"/>
      <c r="F38" s="604">
        <v>5</v>
      </c>
      <c r="G38" s="604">
        <v>5</v>
      </c>
      <c r="H38" s="605">
        <v>5</v>
      </c>
      <c r="I38" s="602">
        <v>5</v>
      </c>
      <c r="J38" s="604">
        <v>5</v>
      </c>
      <c r="K38" s="759">
        <v>0.45</v>
      </c>
      <c r="L38" s="794">
        <f t="shared" si="6"/>
        <v>9</v>
      </c>
    </row>
    <row r="39" spans="1:12" ht="15">
      <c r="A39" s="602">
        <v>223001</v>
      </c>
      <c r="B39" s="603">
        <v>6</v>
      </c>
      <c r="C39" s="603" t="s">
        <v>34</v>
      </c>
      <c r="D39" s="604">
        <v>181</v>
      </c>
      <c r="E39" s="604">
        <v>132</v>
      </c>
      <c r="F39" s="604">
        <v>166</v>
      </c>
      <c r="G39" s="604">
        <v>166</v>
      </c>
      <c r="H39" s="605">
        <v>166</v>
      </c>
      <c r="I39" s="602">
        <v>166</v>
      </c>
      <c r="J39" s="604">
        <v>166</v>
      </c>
      <c r="K39" s="759"/>
      <c r="L39" s="794"/>
    </row>
    <row r="40" spans="1:12" ht="15">
      <c r="A40" s="602">
        <v>223001</v>
      </c>
      <c r="B40" s="603">
        <v>7</v>
      </c>
      <c r="C40" s="603" t="s">
        <v>38</v>
      </c>
      <c r="D40" s="604"/>
      <c r="E40" s="604">
        <v>908</v>
      </c>
      <c r="F40" s="604"/>
      <c r="G40" s="604">
        <v>4000</v>
      </c>
      <c r="H40" s="605">
        <v>4000</v>
      </c>
      <c r="I40" s="602">
        <v>2000</v>
      </c>
      <c r="J40" s="604">
        <v>2000</v>
      </c>
      <c r="K40" s="759"/>
      <c r="L40" s="794"/>
    </row>
    <row r="41" spans="1:12" ht="15">
      <c r="A41" s="602">
        <v>223001</v>
      </c>
      <c r="B41" s="603">
        <v>8</v>
      </c>
      <c r="C41" s="603" t="s">
        <v>37</v>
      </c>
      <c r="D41" s="604">
        <v>443</v>
      </c>
      <c r="E41" s="604">
        <v>472</v>
      </c>
      <c r="F41" s="604">
        <v>500</v>
      </c>
      <c r="G41" s="604">
        <v>500</v>
      </c>
      <c r="H41" s="605">
        <v>500</v>
      </c>
      <c r="I41" s="602">
        <v>500</v>
      </c>
      <c r="J41" s="604">
        <v>500</v>
      </c>
      <c r="K41" s="759"/>
      <c r="L41" s="794"/>
    </row>
    <row r="42" spans="1:12" ht="15">
      <c r="A42" s="635">
        <v>223001</v>
      </c>
      <c r="B42" s="636">
        <v>10</v>
      </c>
      <c r="C42" s="636" t="s">
        <v>36</v>
      </c>
      <c r="D42" s="604">
        <v>3834</v>
      </c>
      <c r="E42" s="604">
        <v>2333</v>
      </c>
      <c r="F42" s="604">
        <v>2500</v>
      </c>
      <c r="G42" s="604">
        <v>2500</v>
      </c>
      <c r="H42" s="605">
        <v>2500</v>
      </c>
      <c r="I42" s="602">
        <v>2500</v>
      </c>
      <c r="J42" s="604">
        <v>2500</v>
      </c>
      <c r="K42" s="759">
        <v>577</v>
      </c>
      <c r="L42" s="794">
        <f>(100/J42)*K42</f>
        <v>23.080000000000002</v>
      </c>
    </row>
    <row r="43" spans="1:12" ht="15">
      <c r="A43" s="635">
        <v>223001</v>
      </c>
      <c r="B43" s="636">
        <v>11</v>
      </c>
      <c r="C43" s="636" t="s">
        <v>440</v>
      </c>
      <c r="D43" s="604"/>
      <c r="E43" s="604">
        <v>1068</v>
      </c>
      <c r="F43" s="604"/>
      <c r="G43" s="604"/>
      <c r="H43" s="605"/>
      <c r="I43" s="602"/>
      <c r="J43" s="604"/>
      <c r="K43" s="759"/>
      <c r="L43" s="794"/>
    </row>
    <row r="44" spans="1:12" ht="15">
      <c r="A44" s="602">
        <v>223002</v>
      </c>
      <c r="B44" s="603">
        <v>16</v>
      </c>
      <c r="C44" s="603" t="s">
        <v>35</v>
      </c>
      <c r="D44" s="604">
        <v>2175</v>
      </c>
      <c r="E44" s="604">
        <v>2585</v>
      </c>
      <c r="F44" s="604">
        <v>3500</v>
      </c>
      <c r="G44" s="604">
        <v>3500</v>
      </c>
      <c r="H44" s="605">
        <v>2500</v>
      </c>
      <c r="I44" s="602">
        <v>3000</v>
      </c>
      <c r="J44" s="604">
        <v>3000</v>
      </c>
      <c r="K44" s="759">
        <v>1085</v>
      </c>
      <c r="L44" s="794">
        <f>(100/J44)*K44</f>
        <v>36.166666666666664</v>
      </c>
    </row>
    <row r="45" spans="1:12" ht="15">
      <c r="A45" s="602">
        <v>223003</v>
      </c>
      <c r="B45" s="603"/>
      <c r="C45" s="603" t="s">
        <v>39</v>
      </c>
      <c r="D45" s="604">
        <v>7133</v>
      </c>
      <c r="E45" s="604">
        <v>7168</v>
      </c>
      <c r="F45" s="604">
        <v>6500</v>
      </c>
      <c r="G45" s="604">
        <v>11000</v>
      </c>
      <c r="H45" s="605">
        <v>11000</v>
      </c>
      <c r="I45" s="602">
        <v>15000</v>
      </c>
      <c r="J45" s="604">
        <v>15000</v>
      </c>
      <c r="K45" s="759">
        <v>7496.4</v>
      </c>
      <c r="L45" s="794">
        <f>(100/J45)*K45</f>
        <v>49.976</v>
      </c>
    </row>
    <row r="46" spans="1:12" ht="14.25" customHeight="1">
      <c r="A46" s="602">
        <v>223003</v>
      </c>
      <c r="B46" s="603">
        <v>1</v>
      </c>
      <c r="C46" s="603" t="s">
        <v>40</v>
      </c>
      <c r="D46" s="604">
        <v>0</v>
      </c>
      <c r="E46" s="604">
        <v>0</v>
      </c>
      <c r="F46" s="604">
        <v>0</v>
      </c>
      <c r="G46" s="604">
        <v>0</v>
      </c>
      <c r="H46" s="605"/>
      <c r="I46" s="602">
        <v>0</v>
      </c>
      <c r="J46" s="604">
        <v>0</v>
      </c>
      <c r="K46" s="759"/>
      <c r="L46" s="794"/>
    </row>
    <row r="47" spans="1:12" ht="0.75" customHeight="1">
      <c r="A47" s="607"/>
      <c r="B47" s="608"/>
      <c r="C47" s="608"/>
      <c r="D47" s="609"/>
      <c r="E47" s="609"/>
      <c r="F47" s="609"/>
      <c r="G47" s="609"/>
      <c r="H47" s="610"/>
      <c r="I47" s="607"/>
      <c r="J47" s="609"/>
      <c r="K47" s="760"/>
      <c r="L47" s="611"/>
    </row>
    <row r="48" spans="1:12" ht="15">
      <c r="A48" s="587">
        <v>240</v>
      </c>
      <c r="B48" s="613"/>
      <c r="C48" s="588" t="s">
        <v>41</v>
      </c>
      <c r="D48" s="647">
        <f>SUM(D49:D50)</f>
        <v>33</v>
      </c>
      <c r="E48" s="647">
        <f aca="true" t="shared" si="8" ref="E48:J48">SUM(E49:E50)</f>
        <v>32</v>
      </c>
      <c r="F48" s="596">
        <f t="shared" si="8"/>
        <v>40</v>
      </c>
      <c r="G48" s="596">
        <f t="shared" si="8"/>
        <v>40</v>
      </c>
      <c r="H48" s="597">
        <f t="shared" si="8"/>
        <v>40</v>
      </c>
      <c r="I48" s="591">
        <f t="shared" si="8"/>
        <v>50</v>
      </c>
      <c r="J48" s="596">
        <f t="shared" si="8"/>
        <v>50</v>
      </c>
      <c r="K48" s="757">
        <v>13.52</v>
      </c>
      <c r="L48" s="804">
        <f>(100/J48)*K48</f>
        <v>27.04</v>
      </c>
    </row>
    <row r="49" spans="1:12" ht="14.25" customHeight="1">
      <c r="A49" s="615">
        <v>242000</v>
      </c>
      <c r="B49" s="616"/>
      <c r="C49" s="616" t="s">
        <v>42</v>
      </c>
      <c r="D49" s="648">
        <v>33</v>
      </c>
      <c r="E49" s="648">
        <v>32</v>
      </c>
      <c r="F49" s="644">
        <v>40</v>
      </c>
      <c r="G49" s="644">
        <v>40</v>
      </c>
      <c r="H49" s="649">
        <v>40</v>
      </c>
      <c r="I49" s="615">
        <v>50</v>
      </c>
      <c r="J49" s="644">
        <v>50</v>
      </c>
      <c r="K49" s="766">
        <v>13.52</v>
      </c>
      <c r="L49" s="789">
        <f>(100/J49)*K49</f>
        <v>27.04</v>
      </c>
    </row>
    <row r="50" spans="1:12" ht="15" hidden="1">
      <c r="A50" s="635">
        <v>244000</v>
      </c>
      <c r="B50" s="636"/>
      <c r="C50" s="636" t="s">
        <v>43</v>
      </c>
      <c r="D50" s="643"/>
      <c r="E50" s="643"/>
      <c r="F50" s="637">
        <v>0</v>
      </c>
      <c r="G50" s="637">
        <v>0</v>
      </c>
      <c r="H50" s="645"/>
      <c r="I50" s="635">
        <v>0</v>
      </c>
      <c r="J50" s="637">
        <v>0</v>
      </c>
      <c r="K50" s="765"/>
      <c r="L50" s="791"/>
    </row>
    <row r="51" spans="1:12" ht="15">
      <c r="A51" s="587">
        <v>290</v>
      </c>
      <c r="B51" s="588"/>
      <c r="C51" s="588" t="s">
        <v>44</v>
      </c>
      <c r="D51" s="589">
        <f>SUM(D52:D59)</f>
        <v>9006</v>
      </c>
      <c r="E51" s="589">
        <f aca="true" t="shared" si="9" ref="E51:J51">SUM(E52:E59)</f>
        <v>1702</v>
      </c>
      <c r="F51" s="589">
        <f t="shared" si="9"/>
        <v>2700</v>
      </c>
      <c r="G51" s="589">
        <f t="shared" si="9"/>
        <v>9400</v>
      </c>
      <c r="H51" s="590">
        <f t="shared" si="9"/>
        <v>9100</v>
      </c>
      <c r="I51" s="591">
        <f t="shared" si="9"/>
        <v>6050</v>
      </c>
      <c r="J51" s="589">
        <f t="shared" si="9"/>
        <v>7050</v>
      </c>
      <c r="K51" s="754">
        <f>SUM(K52:K59)</f>
        <v>1017.87</v>
      </c>
      <c r="L51" s="792">
        <f>(100/J51)*K51</f>
        <v>14.437872340425532</v>
      </c>
    </row>
    <row r="52" spans="1:12" ht="15">
      <c r="A52" s="598">
        <v>292006</v>
      </c>
      <c r="B52" s="599">
        <v>1</v>
      </c>
      <c r="C52" s="599" t="s">
        <v>48</v>
      </c>
      <c r="D52" s="650">
        <v>303</v>
      </c>
      <c r="E52" s="650"/>
      <c r="F52" s="600"/>
      <c r="G52" s="600"/>
      <c r="H52" s="601"/>
      <c r="I52" s="598"/>
      <c r="J52" s="600"/>
      <c r="K52" s="758"/>
      <c r="L52" s="790"/>
    </row>
    <row r="53" spans="1:12" ht="0.75" customHeight="1">
      <c r="A53" s="598">
        <v>292006</v>
      </c>
      <c r="B53" s="599"/>
      <c r="C53" s="599" t="s">
        <v>49</v>
      </c>
      <c r="D53" s="650">
        <v>0</v>
      </c>
      <c r="E53" s="650">
        <v>0</v>
      </c>
      <c r="F53" s="600">
        <v>0</v>
      </c>
      <c r="G53" s="600">
        <v>0</v>
      </c>
      <c r="H53" s="601"/>
      <c r="I53" s="598"/>
      <c r="J53" s="600"/>
      <c r="K53" s="758"/>
      <c r="L53" s="790"/>
    </row>
    <row r="54" spans="1:12" ht="15">
      <c r="A54" s="602">
        <v>292008</v>
      </c>
      <c r="B54" s="603"/>
      <c r="C54" s="603" t="s">
        <v>420</v>
      </c>
      <c r="D54" s="604">
        <v>571</v>
      </c>
      <c r="E54" s="604">
        <v>967</v>
      </c>
      <c r="F54" s="604">
        <v>2100</v>
      </c>
      <c r="G54" s="604">
        <v>6000</v>
      </c>
      <c r="H54" s="605">
        <v>6000</v>
      </c>
      <c r="I54" s="602">
        <v>6000</v>
      </c>
      <c r="J54" s="604">
        <v>6000</v>
      </c>
      <c r="K54" s="759">
        <v>93.11</v>
      </c>
      <c r="L54" s="794">
        <f>(100/J54)*K54</f>
        <v>1.5518333333333334</v>
      </c>
    </row>
    <row r="55" spans="1:12" ht="0.75" customHeight="1">
      <c r="A55" s="602">
        <v>292012</v>
      </c>
      <c r="B55" s="603"/>
      <c r="C55" s="603" t="s">
        <v>47</v>
      </c>
      <c r="D55" s="604">
        <v>0</v>
      </c>
      <c r="E55" s="604">
        <v>0</v>
      </c>
      <c r="F55" s="604">
        <v>0</v>
      </c>
      <c r="G55" s="604">
        <v>0</v>
      </c>
      <c r="H55" s="605"/>
      <c r="I55" s="602"/>
      <c r="J55" s="604"/>
      <c r="K55" s="759"/>
      <c r="L55" s="794"/>
    </row>
    <row r="56" spans="1:12" ht="15">
      <c r="A56" s="602">
        <v>292019</v>
      </c>
      <c r="B56" s="603"/>
      <c r="C56" s="603" t="s">
        <v>443</v>
      </c>
      <c r="D56" s="604"/>
      <c r="E56" s="604"/>
      <c r="F56" s="604"/>
      <c r="G56" s="604">
        <v>2500</v>
      </c>
      <c r="H56" s="605">
        <v>2500</v>
      </c>
      <c r="I56" s="602"/>
      <c r="J56" s="604">
        <v>1000</v>
      </c>
      <c r="K56" s="759">
        <v>924.76</v>
      </c>
      <c r="L56" s="794">
        <f>(100/J56)*K56</f>
        <v>92.476</v>
      </c>
    </row>
    <row r="57" spans="1:12" ht="15">
      <c r="A57" s="602">
        <v>292027</v>
      </c>
      <c r="B57" s="603"/>
      <c r="C57" s="603" t="s">
        <v>45</v>
      </c>
      <c r="D57" s="604">
        <v>580</v>
      </c>
      <c r="E57" s="604">
        <v>309</v>
      </c>
      <c r="F57" s="604">
        <v>200</v>
      </c>
      <c r="G57" s="604">
        <v>200</v>
      </c>
      <c r="H57" s="605">
        <v>200</v>
      </c>
      <c r="I57" s="602"/>
      <c r="J57" s="604"/>
      <c r="K57" s="759"/>
      <c r="L57" s="794"/>
    </row>
    <row r="58" spans="1:12" ht="15">
      <c r="A58" s="598">
        <v>292027</v>
      </c>
      <c r="B58" s="603">
        <v>1</v>
      </c>
      <c r="C58" s="603" t="s">
        <v>46</v>
      </c>
      <c r="D58" s="604">
        <v>713</v>
      </c>
      <c r="E58" s="604">
        <v>426</v>
      </c>
      <c r="F58" s="604">
        <v>400</v>
      </c>
      <c r="G58" s="604">
        <v>700</v>
      </c>
      <c r="H58" s="605">
        <v>400</v>
      </c>
      <c r="I58" s="602">
        <v>50</v>
      </c>
      <c r="J58" s="604">
        <v>50</v>
      </c>
      <c r="K58" s="759"/>
      <c r="L58" s="794"/>
    </row>
    <row r="59" spans="1:12" ht="15.75" thickBot="1">
      <c r="A59" s="651">
        <v>292027</v>
      </c>
      <c r="B59" s="652">
        <v>3</v>
      </c>
      <c r="C59" s="652" t="s">
        <v>441</v>
      </c>
      <c r="D59" s="653">
        <v>6839</v>
      </c>
      <c r="E59" s="653">
        <v>0</v>
      </c>
      <c r="F59" s="654"/>
      <c r="G59" s="654"/>
      <c r="H59" s="655"/>
      <c r="I59" s="651"/>
      <c r="J59" s="654"/>
      <c r="K59" s="767"/>
      <c r="L59" s="795"/>
    </row>
    <row r="60" spans="1:12" ht="15.75" thickBot="1">
      <c r="A60" s="656">
        <v>300</v>
      </c>
      <c r="B60" s="625"/>
      <c r="C60" s="625" t="s">
        <v>50</v>
      </c>
      <c r="D60" s="628">
        <f>SUM(D61:D78)</f>
        <v>345264</v>
      </c>
      <c r="E60" s="628">
        <f aca="true" t="shared" si="10" ref="E60:J60">SUM(E61:E78)</f>
        <v>347605</v>
      </c>
      <c r="F60" s="657">
        <f t="shared" si="10"/>
        <v>302172</v>
      </c>
      <c r="G60" s="657">
        <f t="shared" si="10"/>
        <v>348522</v>
      </c>
      <c r="H60" s="658">
        <f t="shared" si="10"/>
        <v>345991.53</v>
      </c>
      <c r="I60" s="656">
        <f t="shared" si="10"/>
        <v>478072</v>
      </c>
      <c r="J60" s="657">
        <f t="shared" si="10"/>
        <v>476992</v>
      </c>
      <c r="K60" s="768">
        <f>SUM(K61:K78)</f>
        <v>69933.43999999999</v>
      </c>
      <c r="L60" s="762">
        <f>(100/J60)*K60</f>
        <v>14.66134442506373</v>
      </c>
    </row>
    <row r="61" spans="1:12" ht="15">
      <c r="A61" s="660">
        <v>311000</v>
      </c>
      <c r="B61" s="661">
        <v>1</v>
      </c>
      <c r="C61" s="661" t="s">
        <v>51</v>
      </c>
      <c r="D61" s="600">
        <v>2300</v>
      </c>
      <c r="E61" s="600">
        <v>500</v>
      </c>
      <c r="F61" s="662">
        <v>1000</v>
      </c>
      <c r="G61" s="662">
        <v>1000</v>
      </c>
      <c r="H61" s="663">
        <v>0</v>
      </c>
      <c r="I61" s="660">
        <v>500</v>
      </c>
      <c r="J61" s="662">
        <v>500</v>
      </c>
      <c r="K61" s="769"/>
      <c r="L61" s="796"/>
    </row>
    <row r="62" spans="1:12" ht="15">
      <c r="A62" s="598">
        <v>312001</v>
      </c>
      <c r="B62" s="599">
        <v>1</v>
      </c>
      <c r="C62" s="599" t="s">
        <v>52</v>
      </c>
      <c r="D62" s="600">
        <v>316301</v>
      </c>
      <c r="E62" s="600">
        <v>325623</v>
      </c>
      <c r="F62" s="600">
        <v>290000</v>
      </c>
      <c r="G62" s="600">
        <v>331000</v>
      </c>
      <c r="H62" s="601">
        <v>331000</v>
      </c>
      <c r="I62" s="598">
        <v>340000</v>
      </c>
      <c r="J62" s="600">
        <v>350534</v>
      </c>
      <c r="K62" s="758">
        <v>56012</v>
      </c>
      <c r="L62" s="790">
        <f>(100/J62)*K62</f>
        <v>15.979049107932468</v>
      </c>
    </row>
    <row r="63" spans="1:12" ht="15">
      <c r="A63" s="598">
        <v>312001</v>
      </c>
      <c r="B63" s="599">
        <v>2</v>
      </c>
      <c r="C63" s="599" t="s">
        <v>53</v>
      </c>
      <c r="D63" s="604">
        <v>2709</v>
      </c>
      <c r="E63" s="604">
        <v>2672</v>
      </c>
      <c r="F63" s="604">
        <v>2800</v>
      </c>
      <c r="G63" s="604">
        <v>2800</v>
      </c>
      <c r="H63" s="605">
        <v>2800</v>
      </c>
      <c r="I63" s="602">
        <v>2800</v>
      </c>
      <c r="J63" s="604">
        <v>2800</v>
      </c>
      <c r="K63" s="759">
        <v>247.68</v>
      </c>
      <c r="L63" s="794">
        <f>(100/J63)*K63</f>
        <v>8.845714285714285</v>
      </c>
    </row>
    <row r="64" spans="1:12" ht="15">
      <c r="A64" s="598">
        <v>312001</v>
      </c>
      <c r="B64" s="599">
        <v>3</v>
      </c>
      <c r="C64" s="599" t="s">
        <v>54</v>
      </c>
      <c r="D64" s="604">
        <v>4498</v>
      </c>
      <c r="E64" s="604"/>
      <c r="F64" s="604"/>
      <c r="G64" s="604"/>
      <c r="H64" s="605"/>
      <c r="I64" s="602"/>
      <c r="J64" s="604"/>
      <c r="K64" s="759"/>
      <c r="L64" s="794"/>
    </row>
    <row r="65" spans="1:12" ht="15">
      <c r="A65" s="598">
        <v>312001</v>
      </c>
      <c r="B65" s="599">
        <v>4</v>
      </c>
      <c r="C65" s="599" t="s">
        <v>444</v>
      </c>
      <c r="D65" s="604"/>
      <c r="E65" s="604"/>
      <c r="F65" s="604"/>
      <c r="G65" s="604">
        <v>3500</v>
      </c>
      <c r="H65" s="605">
        <v>3000</v>
      </c>
      <c r="I65" s="602">
        <v>3800</v>
      </c>
      <c r="J65" s="604">
        <v>6000</v>
      </c>
      <c r="K65" s="759">
        <v>5530.99</v>
      </c>
      <c r="L65" s="794">
        <f>(100/J65)*K65</f>
        <v>92.18316666666666</v>
      </c>
    </row>
    <row r="66" spans="1:12" ht="15">
      <c r="A66" s="602">
        <v>312001</v>
      </c>
      <c r="B66" s="603">
        <v>5</v>
      </c>
      <c r="C66" s="603" t="s">
        <v>55</v>
      </c>
      <c r="D66" s="604">
        <v>790</v>
      </c>
      <c r="E66" s="604">
        <v>841</v>
      </c>
      <c r="F66" s="604">
        <v>1200</v>
      </c>
      <c r="G66" s="604">
        <v>1200</v>
      </c>
      <c r="H66" s="605">
        <v>600</v>
      </c>
      <c r="I66" s="602">
        <v>1200</v>
      </c>
      <c r="J66" s="604">
        <v>1200</v>
      </c>
      <c r="K66" s="759">
        <v>251.75</v>
      </c>
      <c r="L66" s="794">
        <f>(100/J66)*K66</f>
        <v>20.979166666666664</v>
      </c>
    </row>
    <row r="67" spans="1:12" ht="15">
      <c r="A67" s="635">
        <v>312001</v>
      </c>
      <c r="B67" s="636">
        <v>6</v>
      </c>
      <c r="C67" s="636" t="s">
        <v>56</v>
      </c>
      <c r="D67" s="604">
        <v>140</v>
      </c>
      <c r="E67" s="604">
        <v>113</v>
      </c>
      <c r="F67" s="604">
        <v>140</v>
      </c>
      <c r="G67" s="604">
        <v>140</v>
      </c>
      <c r="H67" s="605">
        <v>139.53</v>
      </c>
      <c r="I67" s="602">
        <v>140</v>
      </c>
      <c r="J67" s="604">
        <v>140</v>
      </c>
      <c r="K67" s="759"/>
      <c r="L67" s="794"/>
    </row>
    <row r="68" spans="1:12" ht="15">
      <c r="A68" s="602">
        <v>312001</v>
      </c>
      <c r="B68" s="603">
        <v>7</v>
      </c>
      <c r="C68" s="603" t="s">
        <v>57</v>
      </c>
      <c r="D68" s="604">
        <v>100</v>
      </c>
      <c r="E68" s="604">
        <v>117</v>
      </c>
      <c r="F68" s="604">
        <v>200</v>
      </c>
      <c r="G68" s="604">
        <v>200</v>
      </c>
      <c r="H68" s="605">
        <v>150</v>
      </c>
      <c r="I68" s="602">
        <v>200</v>
      </c>
      <c r="J68" s="604">
        <v>200</v>
      </c>
      <c r="K68" s="759">
        <v>66.4</v>
      </c>
      <c r="L68" s="794">
        <f>(100/J68)*K68</f>
        <v>33.2</v>
      </c>
    </row>
    <row r="69" spans="1:12" ht="15">
      <c r="A69" s="602">
        <v>312001</v>
      </c>
      <c r="B69" s="603">
        <v>8</v>
      </c>
      <c r="C69" s="603" t="s">
        <v>466</v>
      </c>
      <c r="D69" s="604"/>
      <c r="E69" s="604"/>
      <c r="F69" s="604"/>
      <c r="G69" s="604"/>
      <c r="H69" s="605"/>
      <c r="I69" s="602">
        <v>1500</v>
      </c>
      <c r="J69" s="604">
        <v>1500</v>
      </c>
      <c r="K69" s="759">
        <v>352.2</v>
      </c>
      <c r="L69" s="794">
        <f>(100/J69)*K69</f>
        <v>23.48</v>
      </c>
    </row>
    <row r="70" spans="1:12" ht="15">
      <c r="A70" s="602">
        <v>312001</v>
      </c>
      <c r="B70" s="603">
        <v>9</v>
      </c>
      <c r="C70" s="603" t="s">
        <v>58</v>
      </c>
      <c r="D70" s="604">
        <v>3680</v>
      </c>
      <c r="E70" s="604">
        <v>3732</v>
      </c>
      <c r="F70" s="604">
        <v>2800</v>
      </c>
      <c r="G70" s="604">
        <v>3800</v>
      </c>
      <c r="H70" s="605">
        <v>3800</v>
      </c>
      <c r="I70" s="602">
        <v>3900</v>
      </c>
      <c r="J70" s="604">
        <v>3900</v>
      </c>
      <c r="K70" s="759">
        <v>3808.62</v>
      </c>
      <c r="L70" s="794">
        <f>(100/J70)*K70</f>
        <v>97.65692307692306</v>
      </c>
    </row>
    <row r="71" spans="1:12" ht="15">
      <c r="A71" s="602">
        <v>312001</v>
      </c>
      <c r="B71" s="603">
        <v>10</v>
      </c>
      <c r="C71" s="603" t="s">
        <v>59</v>
      </c>
      <c r="D71" s="664">
        <v>1506</v>
      </c>
      <c r="E71" s="664">
        <v>7680</v>
      </c>
      <c r="F71" s="604"/>
      <c r="G71" s="604">
        <v>850</v>
      </c>
      <c r="H71" s="605">
        <v>850</v>
      </c>
      <c r="I71" s="602">
        <v>1200</v>
      </c>
      <c r="J71" s="604">
        <v>2400</v>
      </c>
      <c r="K71" s="759">
        <v>2383.68</v>
      </c>
      <c r="L71" s="794">
        <f>(100/J71)*K71</f>
        <v>99.32</v>
      </c>
    </row>
    <row r="72" spans="1:12" ht="15" hidden="1">
      <c r="A72" s="646">
        <v>312001</v>
      </c>
      <c r="B72" s="639">
        <v>10</v>
      </c>
      <c r="C72" s="636" t="s">
        <v>60</v>
      </c>
      <c r="D72" s="604">
        <v>0</v>
      </c>
      <c r="E72" s="604">
        <v>0</v>
      </c>
      <c r="F72" s="637">
        <v>0</v>
      </c>
      <c r="G72" s="637">
        <v>0</v>
      </c>
      <c r="H72" s="645">
        <v>0</v>
      </c>
      <c r="I72" s="635"/>
      <c r="J72" s="637"/>
      <c r="K72" s="765"/>
      <c r="L72" s="791"/>
    </row>
    <row r="73" spans="1:12" ht="15">
      <c r="A73" s="602">
        <v>312001</v>
      </c>
      <c r="B73" s="636">
        <v>11</v>
      </c>
      <c r="C73" s="603" t="s">
        <v>61</v>
      </c>
      <c r="D73" s="665">
        <v>553</v>
      </c>
      <c r="E73" s="665">
        <v>46</v>
      </c>
      <c r="F73" s="604">
        <v>500</v>
      </c>
      <c r="G73" s="604">
        <v>500</v>
      </c>
      <c r="H73" s="605">
        <v>120</v>
      </c>
      <c r="I73" s="602">
        <v>500</v>
      </c>
      <c r="J73" s="604">
        <v>500</v>
      </c>
      <c r="K73" s="759">
        <v>141.12</v>
      </c>
      <c r="L73" s="794">
        <f>(100/J73)*K73</f>
        <v>28.224000000000004</v>
      </c>
    </row>
    <row r="74" spans="1:12" ht="15">
      <c r="A74" s="602">
        <v>312001</v>
      </c>
      <c r="B74" s="666">
        <v>12</v>
      </c>
      <c r="C74" s="603" t="s">
        <v>62</v>
      </c>
      <c r="D74" s="604"/>
      <c r="E74" s="604">
        <v>752</v>
      </c>
      <c r="F74" s="604"/>
      <c r="G74" s="604"/>
      <c r="H74" s="605"/>
      <c r="I74" s="602"/>
      <c r="J74" s="604"/>
      <c r="K74" s="759"/>
      <c r="L74" s="794"/>
    </row>
    <row r="75" spans="1:12" ht="15">
      <c r="A75" s="602">
        <v>312001</v>
      </c>
      <c r="B75" s="667">
        <v>13</v>
      </c>
      <c r="C75" s="603" t="s">
        <v>63</v>
      </c>
      <c r="D75" s="604">
        <v>382</v>
      </c>
      <c r="E75" s="604">
        <v>375</v>
      </c>
      <c r="F75" s="604">
        <v>332</v>
      </c>
      <c r="G75" s="604">
        <v>332</v>
      </c>
      <c r="H75" s="605">
        <v>332</v>
      </c>
      <c r="I75" s="602">
        <v>332</v>
      </c>
      <c r="J75" s="604">
        <v>332</v>
      </c>
      <c r="K75" s="759"/>
      <c r="L75" s="794"/>
    </row>
    <row r="76" spans="1:12" ht="15">
      <c r="A76" s="598">
        <v>312001</v>
      </c>
      <c r="B76" s="666">
        <v>14</v>
      </c>
      <c r="C76" s="599" t="s">
        <v>64</v>
      </c>
      <c r="D76" s="600">
        <v>4949</v>
      </c>
      <c r="E76" s="600">
        <v>5154</v>
      </c>
      <c r="F76" s="600">
        <v>3200</v>
      </c>
      <c r="G76" s="600">
        <v>3200</v>
      </c>
      <c r="H76" s="601">
        <v>3200</v>
      </c>
      <c r="I76" s="598">
        <v>3000</v>
      </c>
      <c r="J76" s="600">
        <v>3000</v>
      </c>
      <c r="K76" s="758">
        <v>1139</v>
      </c>
      <c r="L76" s="790">
        <f>(100/J76)*K76</f>
        <v>37.96666666666667</v>
      </c>
    </row>
    <row r="77" spans="1:12" ht="15">
      <c r="A77" s="602">
        <v>312001</v>
      </c>
      <c r="B77" s="603">
        <v>16</v>
      </c>
      <c r="C77" s="603" t="s">
        <v>467</v>
      </c>
      <c r="D77" s="604"/>
      <c r="E77" s="604"/>
      <c r="F77" s="604"/>
      <c r="G77" s="604"/>
      <c r="H77" s="605"/>
      <c r="I77" s="602">
        <v>119000</v>
      </c>
      <c r="J77" s="604">
        <v>103986</v>
      </c>
      <c r="K77" s="759"/>
      <c r="L77" s="794"/>
    </row>
    <row r="78" spans="1:12" ht="15.75" thickBot="1">
      <c r="A78" s="668">
        <v>312001</v>
      </c>
      <c r="B78" s="669">
        <v>15</v>
      </c>
      <c r="C78" s="670" t="s">
        <v>65</v>
      </c>
      <c r="D78" s="637">
        <v>7356</v>
      </c>
      <c r="E78" s="637"/>
      <c r="F78" s="671"/>
      <c r="G78" s="671"/>
      <c r="H78" s="672"/>
      <c r="I78" s="635"/>
      <c r="J78" s="671"/>
      <c r="K78" s="805"/>
      <c r="L78" s="797"/>
    </row>
    <row r="79" spans="1:12" ht="15.75" thickBot="1">
      <c r="A79" s="673"/>
      <c r="B79" s="674"/>
      <c r="C79" s="675" t="s">
        <v>66</v>
      </c>
      <c r="D79" s="676">
        <f>SUM(D4+D18+D60)</f>
        <v>1178926</v>
      </c>
      <c r="E79" s="676">
        <f>SUM(E4+E18+E60)</f>
        <v>1193438</v>
      </c>
      <c r="F79" s="676">
        <f>F60+F18+F4</f>
        <v>1107798</v>
      </c>
      <c r="G79" s="676">
        <f>G60+G18+G4</f>
        <v>1246337</v>
      </c>
      <c r="H79" s="677">
        <f>H60+H18+H4</f>
        <v>1242506.53</v>
      </c>
      <c r="I79" s="678">
        <f>I60+I18+I4</f>
        <v>1520990</v>
      </c>
      <c r="J79" s="676">
        <f>J60+J18+J4</f>
        <v>1520990</v>
      </c>
      <c r="K79" s="770">
        <f>K4+K18+K60</f>
        <v>399435.8599999999</v>
      </c>
      <c r="L79" s="806">
        <f>(100/J79)*K79</f>
        <v>26.261570424526127</v>
      </c>
    </row>
    <row r="80" spans="1:12" ht="15.75" thickBot="1">
      <c r="A80" s="679"/>
      <c r="B80" s="679"/>
      <c r="C80" s="680"/>
      <c r="D80" s="681"/>
      <c r="E80" s="681"/>
      <c r="F80" s="682"/>
      <c r="G80" s="682"/>
      <c r="H80" s="682"/>
      <c r="I80" s="682"/>
      <c r="J80" s="682"/>
      <c r="K80" s="739"/>
      <c r="L80" s="739"/>
    </row>
    <row r="81" spans="1:12" ht="15.75" thickBot="1">
      <c r="A81" s="679"/>
      <c r="B81" s="683"/>
      <c r="C81" s="684"/>
      <c r="D81" s="685"/>
      <c r="E81" s="685"/>
      <c r="F81" s="686"/>
      <c r="G81" s="686"/>
      <c r="H81" s="686"/>
      <c r="I81" s="686"/>
      <c r="J81" s="686"/>
      <c r="K81" s="771"/>
      <c r="L81" s="798"/>
    </row>
    <row r="82" spans="1:12" ht="15.75" thickBot="1">
      <c r="A82" s="679"/>
      <c r="B82" s="683"/>
      <c r="C82" s="687" t="s">
        <v>68</v>
      </c>
      <c r="D82" s="688">
        <f>D79+D81</f>
        <v>1178926</v>
      </c>
      <c r="E82" s="688">
        <f aca="true" t="shared" si="11" ref="E82:J82">E79+E81</f>
        <v>1193438</v>
      </c>
      <c r="F82" s="689">
        <f t="shared" si="11"/>
        <v>1107798</v>
      </c>
      <c r="G82" s="689">
        <f t="shared" si="11"/>
        <v>1246337</v>
      </c>
      <c r="H82" s="689">
        <f t="shared" si="11"/>
        <v>1242506.53</v>
      </c>
      <c r="I82" s="689">
        <f t="shared" si="11"/>
        <v>1520990</v>
      </c>
      <c r="J82" s="689">
        <f t="shared" si="11"/>
        <v>1520990</v>
      </c>
      <c r="K82" s="772">
        <f>K79+K81</f>
        <v>399435.8599999999</v>
      </c>
      <c r="L82" s="799">
        <f>(100/J82)*K82</f>
        <v>26.261570424526127</v>
      </c>
    </row>
    <row r="83" spans="1:12" ht="15.75" thickBot="1">
      <c r="A83" s="679"/>
      <c r="B83" s="679"/>
      <c r="C83" s="690"/>
      <c r="D83" s="681"/>
      <c r="E83" s="681"/>
      <c r="F83" s="691"/>
      <c r="G83" s="691"/>
      <c r="H83" s="692"/>
      <c r="I83" s="691"/>
      <c r="J83" s="691"/>
      <c r="K83" s="692"/>
      <c r="L83" s="692"/>
    </row>
    <row r="84" spans="1:12" ht="15.75" thickBot="1">
      <c r="A84" s="693"/>
      <c r="B84" s="694"/>
      <c r="C84" s="695" t="s">
        <v>69</v>
      </c>
      <c r="D84" s="696"/>
      <c r="E84" s="681"/>
      <c r="F84" s="672"/>
      <c r="G84" s="672"/>
      <c r="H84" s="697"/>
      <c r="I84" s="672"/>
      <c r="J84" s="672"/>
      <c r="K84" s="697"/>
      <c r="L84" s="697"/>
    </row>
    <row r="85" spans="1:12" ht="15.75" thickBot="1">
      <c r="A85" s="675">
        <v>230</v>
      </c>
      <c r="B85" s="698"/>
      <c r="C85" s="699" t="s">
        <v>70</v>
      </c>
      <c r="D85" s="676"/>
      <c r="E85" s="676"/>
      <c r="F85" s="700"/>
      <c r="G85" s="700"/>
      <c r="H85" s="701"/>
      <c r="I85" s="700"/>
      <c r="J85" s="700"/>
      <c r="K85" s="701"/>
      <c r="L85" s="701"/>
    </row>
    <row r="86" spans="1:12" ht="15">
      <c r="A86" s="660">
        <v>233001</v>
      </c>
      <c r="B86" s="702"/>
      <c r="C86" s="666" t="s">
        <v>71</v>
      </c>
      <c r="D86" s="604">
        <v>20570</v>
      </c>
      <c r="E86" s="604">
        <v>67</v>
      </c>
      <c r="F86" s="604"/>
      <c r="G86" s="604">
        <v>10000</v>
      </c>
      <c r="H86" s="604">
        <v>10000</v>
      </c>
      <c r="I86" s="604"/>
      <c r="J86" s="604"/>
      <c r="K86" s="759"/>
      <c r="L86" s="794"/>
    </row>
    <row r="87" spans="1:12" ht="15">
      <c r="A87" s="602">
        <v>322001</v>
      </c>
      <c r="B87" s="603">
        <v>16</v>
      </c>
      <c r="C87" s="603" t="s">
        <v>72</v>
      </c>
      <c r="D87" s="604">
        <v>12000</v>
      </c>
      <c r="E87" s="604"/>
      <c r="F87" s="703"/>
      <c r="G87" s="703">
        <v>193920</v>
      </c>
      <c r="H87" s="703">
        <v>193920</v>
      </c>
      <c r="I87" s="703"/>
      <c r="J87" s="703"/>
      <c r="K87" s="773"/>
      <c r="L87" s="794"/>
    </row>
    <row r="88" spans="1:12" ht="0.75" customHeight="1" thickBot="1">
      <c r="A88" s="646">
        <v>231000</v>
      </c>
      <c r="B88" s="636"/>
      <c r="C88" s="670" t="s">
        <v>73</v>
      </c>
      <c r="D88" s="637"/>
      <c r="E88" s="637"/>
      <c r="F88" s="671"/>
      <c r="G88" s="671"/>
      <c r="H88" s="671"/>
      <c r="I88" s="671"/>
      <c r="J88" s="671"/>
      <c r="K88" s="697"/>
      <c r="L88" s="797"/>
    </row>
    <row r="89" spans="1:12" ht="15.75" thickBot="1">
      <c r="A89" s="673"/>
      <c r="B89" s="674"/>
      <c r="C89" s="704" t="s">
        <v>74</v>
      </c>
      <c r="D89" s="705">
        <v>32570</v>
      </c>
      <c r="E89" s="706">
        <v>67</v>
      </c>
      <c r="F89" s="707">
        <f>SUM(F86:F88)</f>
        <v>0</v>
      </c>
      <c r="G89" s="708">
        <f>SUM(G86:G88)</f>
        <v>203920</v>
      </c>
      <c r="H89" s="708">
        <f>SUM(H86:H88)</f>
        <v>203920</v>
      </c>
      <c r="I89" s="708">
        <f>SUM(I86:I88)</f>
        <v>0</v>
      </c>
      <c r="J89" s="709">
        <f>SUM(J86:J88)</f>
        <v>0</v>
      </c>
      <c r="K89" s="774">
        <v>0</v>
      </c>
      <c r="L89" s="774"/>
    </row>
    <row r="90" spans="1:12" ht="15.75" thickBot="1">
      <c r="A90" s="710"/>
      <c r="B90" s="710"/>
      <c r="C90" s="711"/>
      <c r="D90" s="681"/>
      <c r="E90" s="681"/>
      <c r="F90" s="672"/>
      <c r="G90" s="672"/>
      <c r="H90" s="697"/>
      <c r="I90" s="672"/>
      <c r="J90" s="672"/>
      <c r="K90" s="697"/>
      <c r="L90" s="697"/>
    </row>
    <row r="91" spans="1:12" ht="15.75" thickBot="1">
      <c r="A91" s="712"/>
      <c r="B91" s="713"/>
      <c r="C91" s="714" t="s">
        <v>75</v>
      </c>
      <c r="D91" s="715"/>
      <c r="E91" s="716"/>
      <c r="F91" s="672"/>
      <c r="G91" s="672"/>
      <c r="H91" s="697"/>
      <c r="I91" s="672"/>
      <c r="J91" s="672"/>
      <c r="K91" s="697"/>
      <c r="L91" s="697"/>
    </row>
    <row r="92" spans="1:18" ht="15">
      <c r="A92" s="717">
        <v>454</v>
      </c>
      <c r="B92" s="661"/>
      <c r="C92" s="718" t="s">
        <v>76</v>
      </c>
      <c r="D92" s="719">
        <v>53850</v>
      </c>
      <c r="E92" s="719">
        <v>65609</v>
      </c>
      <c r="F92" s="662">
        <v>66588</v>
      </c>
      <c r="G92" s="662">
        <v>89885</v>
      </c>
      <c r="H92" s="662">
        <v>89805</v>
      </c>
      <c r="I92" s="662">
        <v>80000</v>
      </c>
      <c r="J92" s="662">
        <v>75885</v>
      </c>
      <c r="K92" s="769">
        <v>71322.41</v>
      </c>
      <c r="L92" s="796">
        <f>(100/J92)*K92</f>
        <v>93.98749423469725</v>
      </c>
      <c r="R92" s="78"/>
    </row>
    <row r="93" spans="1:18" ht="15">
      <c r="A93" s="717">
        <v>453</v>
      </c>
      <c r="B93" s="720"/>
      <c r="C93" s="721" t="s">
        <v>308</v>
      </c>
      <c r="D93" s="722"/>
      <c r="E93" s="620"/>
      <c r="F93" s="671"/>
      <c r="G93" s="671">
        <v>4115</v>
      </c>
      <c r="H93" s="671">
        <v>4115</v>
      </c>
      <c r="I93" s="671"/>
      <c r="J93" s="671">
        <v>4115</v>
      </c>
      <c r="K93" s="697">
        <v>4115</v>
      </c>
      <c r="L93" s="1131">
        <f>(100/J93)*K93</f>
        <v>100</v>
      </c>
      <c r="R93" s="364"/>
    </row>
    <row r="94" spans="1:12" ht="15">
      <c r="A94" s="723">
        <v>513</v>
      </c>
      <c r="B94" s="666">
        <v>40</v>
      </c>
      <c r="C94" s="603" t="s">
        <v>437</v>
      </c>
      <c r="D94" s="620"/>
      <c r="E94" s="722"/>
      <c r="F94" s="724">
        <v>10450</v>
      </c>
      <c r="G94" s="724">
        <v>10450</v>
      </c>
      <c r="H94" s="724"/>
      <c r="I94" s="724"/>
      <c r="J94" s="724"/>
      <c r="K94" s="775"/>
      <c r="L94" s="800"/>
    </row>
    <row r="95" spans="1:12" ht="0.75" customHeight="1" thickBot="1">
      <c r="A95" s="723">
        <v>514</v>
      </c>
      <c r="B95" s="670">
        <v>50</v>
      </c>
      <c r="C95" s="636" t="s">
        <v>77</v>
      </c>
      <c r="D95" s="725"/>
      <c r="E95" s="725"/>
      <c r="F95" s="726"/>
      <c r="G95" s="726"/>
      <c r="H95" s="726"/>
      <c r="I95" s="726"/>
      <c r="J95" s="726"/>
      <c r="K95" s="773"/>
      <c r="L95" s="794"/>
    </row>
    <row r="96" spans="1:12" ht="15.75" hidden="1" thickBot="1">
      <c r="A96" s="727">
        <v>513</v>
      </c>
      <c r="B96" s="603">
        <v>50</v>
      </c>
      <c r="C96" s="603" t="s">
        <v>78</v>
      </c>
      <c r="D96" s="620"/>
      <c r="E96" s="620"/>
      <c r="F96" s="671"/>
      <c r="G96" s="671"/>
      <c r="H96" s="604"/>
      <c r="I96" s="604"/>
      <c r="J96" s="671"/>
      <c r="K96" s="697"/>
      <c r="L96" s="791">
        <v>98.81</v>
      </c>
    </row>
    <row r="97" spans="1:12" ht="15.75" thickBot="1">
      <c r="A97" s="673"/>
      <c r="B97" s="728"/>
      <c r="C97" s="729" t="s">
        <v>79</v>
      </c>
      <c r="D97" s="730">
        <v>12084</v>
      </c>
      <c r="E97" s="730">
        <v>10854</v>
      </c>
      <c r="F97" s="731"/>
      <c r="G97" s="731"/>
      <c r="H97" s="732">
        <v>10000</v>
      </c>
      <c r="I97" s="732"/>
      <c r="J97" s="731"/>
      <c r="K97" s="776"/>
      <c r="L97" s="801"/>
    </row>
    <row r="98" spans="1:12" ht="15.75" thickBot="1">
      <c r="A98" s="679"/>
      <c r="B98" s="674"/>
      <c r="C98" s="733" t="s">
        <v>80</v>
      </c>
      <c r="D98" s="734">
        <v>53850</v>
      </c>
      <c r="E98" s="734">
        <v>65609</v>
      </c>
      <c r="F98" s="735">
        <f>SUM(F92:F96)</f>
        <v>77038</v>
      </c>
      <c r="G98" s="736">
        <f>SUM(G92:G96)</f>
        <v>104450</v>
      </c>
      <c r="H98" s="734">
        <f>SUM(H92:H97)</f>
        <v>103920</v>
      </c>
      <c r="I98" s="737">
        <f>SUM(I92:I96)</f>
        <v>80000</v>
      </c>
      <c r="J98" s="736">
        <f>SUM(J92:J96)</f>
        <v>80000</v>
      </c>
      <c r="K98" s="777">
        <f>SUM(K92:K96)</f>
        <v>75437.41</v>
      </c>
      <c r="L98" s="802">
        <f>(100/J98)*K98</f>
        <v>94.2967625</v>
      </c>
    </row>
    <row r="99" spans="1:12" ht="15.75" thickBot="1">
      <c r="A99" s="679"/>
      <c r="B99" s="679"/>
      <c r="C99" s="738"/>
      <c r="D99" s="681"/>
      <c r="E99" s="681"/>
      <c r="F99" s="682"/>
      <c r="G99" s="682"/>
      <c r="H99" s="739"/>
      <c r="I99" s="682"/>
      <c r="J99" s="682"/>
      <c r="K99" s="739"/>
      <c r="L99" s="739"/>
    </row>
    <row r="100" spans="1:12" ht="15.75" thickBot="1">
      <c r="A100" s="679"/>
      <c r="B100" s="683"/>
      <c r="C100" s="740" t="s">
        <v>81</v>
      </c>
      <c r="D100" s="741"/>
      <c r="E100" s="741"/>
      <c r="F100" s="742"/>
      <c r="G100" s="742"/>
      <c r="H100" s="743"/>
      <c r="I100" s="742"/>
      <c r="J100" s="742"/>
      <c r="K100" s="743"/>
      <c r="L100" s="743"/>
    </row>
    <row r="101" spans="1:12" ht="15.75" thickBot="1">
      <c r="A101" s="679"/>
      <c r="B101" s="683"/>
      <c r="C101" s="744" t="s">
        <v>82</v>
      </c>
      <c r="D101" s="688">
        <v>1179056</v>
      </c>
      <c r="E101" s="688">
        <v>1193438</v>
      </c>
      <c r="F101" s="659">
        <f aca="true" t="shared" si="12" ref="F101:K101">F79</f>
        <v>1107798</v>
      </c>
      <c r="G101" s="659">
        <f t="shared" si="12"/>
        <v>1246337</v>
      </c>
      <c r="H101" s="659">
        <f t="shared" si="12"/>
        <v>1242506.53</v>
      </c>
      <c r="I101" s="659">
        <f t="shared" si="12"/>
        <v>1520990</v>
      </c>
      <c r="J101" s="659">
        <f t="shared" si="12"/>
        <v>1520990</v>
      </c>
      <c r="K101" s="778">
        <f t="shared" si="12"/>
        <v>399435.8599999999</v>
      </c>
      <c r="L101" s="778">
        <f>(100/J101)*K101</f>
        <v>26.261570424526127</v>
      </c>
    </row>
    <row r="102" spans="1:12" ht="15.75" hidden="1" thickBot="1">
      <c r="A102" s="679"/>
      <c r="B102" s="683"/>
      <c r="C102" s="745" t="s">
        <v>83</v>
      </c>
      <c r="D102" s="685">
        <v>0</v>
      </c>
      <c r="E102" s="685">
        <v>0</v>
      </c>
      <c r="F102" s="746">
        <f>F81</f>
        <v>0</v>
      </c>
      <c r="G102" s="746">
        <f>G81</f>
        <v>0</v>
      </c>
      <c r="H102" s="746">
        <f>H81</f>
        <v>0</v>
      </c>
      <c r="I102" s="746">
        <f>I81</f>
        <v>0</v>
      </c>
      <c r="J102" s="746">
        <f>J81</f>
        <v>0</v>
      </c>
      <c r="K102" s="779"/>
      <c r="L102" s="779"/>
    </row>
    <row r="103" spans="1:12" ht="15.75" thickBot="1">
      <c r="A103" s="679"/>
      <c r="B103" s="683"/>
      <c r="C103" s="704" t="s">
        <v>84</v>
      </c>
      <c r="D103" s="709">
        <v>32570</v>
      </c>
      <c r="E103" s="709">
        <v>67</v>
      </c>
      <c r="F103" s="709">
        <f aca="true" t="shared" si="13" ref="F103:K103">F89</f>
        <v>0</v>
      </c>
      <c r="G103" s="709">
        <f t="shared" si="13"/>
        <v>203920</v>
      </c>
      <c r="H103" s="709">
        <f t="shared" si="13"/>
        <v>203920</v>
      </c>
      <c r="I103" s="709">
        <f t="shared" si="13"/>
        <v>0</v>
      </c>
      <c r="J103" s="709">
        <f t="shared" si="13"/>
        <v>0</v>
      </c>
      <c r="K103" s="780">
        <f t="shared" si="13"/>
        <v>0</v>
      </c>
      <c r="L103" s="780">
        <v>0</v>
      </c>
    </row>
    <row r="104" spans="1:12" ht="15.75" thickBot="1">
      <c r="A104" s="747"/>
      <c r="B104" s="683"/>
      <c r="C104" s="748" t="s">
        <v>85</v>
      </c>
      <c r="D104" s="734">
        <v>53850</v>
      </c>
      <c r="E104" s="734">
        <v>65609</v>
      </c>
      <c r="F104" s="749">
        <f aca="true" t="shared" si="14" ref="F104:K104">F98</f>
        <v>77038</v>
      </c>
      <c r="G104" s="749">
        <f t="shared" si="14"/>
        <v>104450</v>
      </c>
      <c r="H104" s="749">
        <f t="shared" si="14"/>
        <v>103920</v>
      </c>
      <c r="I104" s="749">
        <f t="shared" si="14"/>
        <v>80000</v>
      </c>
      <c r="J104" s="749">
        <f t="shared" si="14"/>
        <v>80000</v>
      </c>
      <c r="K104" s="781">
        <f t="shared" si="14"/>
        <v>75437.41</v>
      </c>
      <c r="L104" s="781">
        <f>(100/J104)*K104</f>
        <v>94.2967625</v>
      </c>
    </row>
    <row r="105" spans="1:12" ht="15.75" thickBot="1">
      <c r="A105" s="750"/>
      <c r="B105" s="751"/>
      <c r="C105" s="740" t="s">
        <v>86</v>
      </c>
      <c r="D105" s="752">
        <v>1265476</v>
      </c>
      <c r="E105" s="752">
        <f>E101+E103+E104</f>
        <v>1259114</v>
      </c>
      <c r="F105" s="753">
        <f>F101+F102+F103+F104</f>
        <v>1184836</v>
      </c>
      <c r="G105" s="753">
        <f>G101+G102+G103+G104</f>
        <v>1554707</v>
      </c>
      <c r="H105" s="753">
        <f>H101+H102+H103+H104</f>
        <v>1550346.53</v>
      </c>
      <c r="I105" s="753">
        <f>I101+I102+I103+I104</f>
        <v>1600990</v>
      </c>
      <c r="J105" s="753">
        <f>J101+J102+J103+J104</f>
        <v>1600990</v>
      </c>
      <c r="K105" s="782">
        <f>K101+K103+K104</f>
        <v>474873.2699999999</v>
      </c>
      <c r="L105" s="782">
        <f>(100/J105)*K105</f>
        <v>29.66122649110862</v>
      </c>
    </row>
  </sheetData>
  <sheetProtection/>
  <mergeCells count="14">
    <mergeCell ref="I2:I3"/>
    <mergeCell ref="K2:K3"/>
    <mergeCell ref="A1:A3"/>
    <mergeCell ref="J2:J3"/>
    <mergeCell ref="L2:L3"/>
    <mergeCell ref="D1:E1"/>
    <mergeCell ref="F1:H1"/>
    <mergeCell ref="I1:L1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10"/>
  <sheetViews>
    <sheetView view="pageLayout" workbookViewId="0" topLeftCell="A615">
      <selection activeCell="A1" sqref="A1:M615"/>
    </sheetView>
  </sheetViews>
  <sheetFormatPr defaultColWidth="9.140625" defaultRowHeight="15"/>
  <cols>
    <col min="1" max="1" width="9.140625" style="0" customWidth="1"/>
    <col min="2" max="2" width="4.57421875" style="0" customWidth="1"/>
    <col min="3" max="3" width="5.421875" style="0" customWidth="1"/>
    <col min="4" max="4" width="36.421875" style="0" customWidth="1"/>
    <col min="5" max="5" width="9.8515625" style="0" customWidth="1"/>
    <col min="6" max="6" width="8.8515625" style="0" customWidth="1"/>
    <col min="7" max="7" width="10.7109375" style="0" customWidth="1"/>
    <col min="8" max="8" width="9.28125" style="0" customWidth="1"/>
    <col min="9" max="9" width="0.2890625" style="0" hidden="1" customWidth="1"/>
    <col min="10" max="10" width="9.421875" style="0" customWidth="1"/>
    <col min="11" max="11" width="8.8515625" style="0" customWidth="1"/>
    <col min="12" max="12" width="11.140625" style="0" customWidth="1"/>
    <col min="13" max="13" width="7.421875" style="0" customWidth="1"/>
  </cols>
  <sheetData>
    <row r="1" spans="1:13" ht="16.5" thickBot="1">
      <c r="A1" s="104"/>
      <c r="B1" s="87"/>
      <c r="C1" s="105"/>
      <c r="D1" s="106" t="s">
        <v>87</v>
      </c>
      <c r="E1" s="1561" t="s">
        <v>1</v>
      </c>
      <c r="F1" s="1562"/>
      <c r="G1" s="1563" t="s">
        <v>471</v>
      </c>
      <c r="H1" s="1564"/>
      <c r="I1" s="1564"/>
      <c r="J1" s="1565" t="s">
        <v>474</v>
      </c>
      <c r="K1" s="1566"/>
      <c r="L1" s="1566"/>
      <c r="M1" s="1567"/>
    </row>
    <row r="2" spans="1:13" ht="15">
      <c r="A2" s="1544" t="s">
        <v>6</v>
      </c>
      <c r="B2" s="809" t="s">
        <v>2</v>
      </c>
      <c r="C2" s="810" t="s">
        <v>88</v>
      </c>
      <c r="D2" s="1546" t="s">
        <v>3</v>
      </c>
      <c r="E2" s="1548" t="s">
        <v>409</v>
      </c>
      <c r="F2" s="1550" t="s">
        <v>445</v>
      </c>
      <c r="G2" s="1552" t="s">
        <v>4</v>
      </c>
      <c r="H2" s="1554" t="s">
        <v>5</v>
      </c>
      <c r="I2" s="1568" t="s">
        <v>423</v>
      </c>
      <c r="J2" s="1556" t="s">
        <v>4</v>
      </c>
      <c r="K2" s="1558" t="s">
        <v>5</v>
      </c>
      <c r="L2" s="1556" t="s">
        <v>478</v>
      </c>
      <c r="M2" s="1556" t="s">
        <v>479</v>
      </c>
    </row>
    <row r="3" spans="1:13" ht="15.75" thickBot="1">
      <c r="A3" s="1545"/>
      <c r="B3" s="811" t="s">
        <v>7</v>
      </c>
      <c r="C3" s="812" t="s">
        <v>89</v>
      </c>
      <c r="D3" s="1547"/>
      <c r="E3" s="1549"/>
      <c r="F3" s="1551"/>
      <c r="G3" s="1553"/>
      <c r="H3" s="1555"/>
      <c r="I3" s="1569"/>
      <c r="J3" s="1557"/>
      <c r="K3" s="1559"/>
      <c r="L3" s="1560"/>
      <c r="M3" s="1557"/>
    </row>
    <row r="4" spans="1:13" ht="15.75" thickBot="1">
      <c r="A4" s="1257" t="s">
        <v>426</v>
      </c>
      <c r="B4" s="744"/>
      <c r="C4" s="1067"/>
      <c r="D4" s="744" t="s">
        <v>90</v>
      </c>
      <c r="E4" s="656">
        <f>E5+E6+E16+E18+E24+E49+E59+E69+E72+E107</f>
        <v>266720</v>
      </c>
      <c r="F4" s="1254">
        <f>F5+F6+F16+F18+F24+F49+F59+F69+F72+F107</f>
        <v>260047</v>
      </c>
      <c r="G4" s="1254">
        <f>G5+G6+G18+G24+G49+G59+G72+G107+G16+G69</f>
        <v>264236</v>
      </c>
      <c r="H4" s="628">
        <f>H5+H6+H18+H24+H49+H59+H72+H107+H16+H69+H70</f>
        <v>274168</v>
      </c>
      <c r="I4" s="657">
        <f>I5+I6+I16+I18+I24+I49+I59+I69+I72+I107</f>
        <v>267762</v>
      </c>
      <c r="J4" s="658">
        <f>J5+J6+J16+J18+J24+J49+J59+J70+J72+J107</f>
        <v>311777</v>
      </c>
      <c r="K4" s="1254">
        <f>K5+K6+K16+K18+K24+K49+K59+K72+K107</f>
        <v>310818</v>
      </c>
      <c r="L4" s="1256">
        <f>L5+L6+L16+L18+L24+L49+L59+L69+L72+L107</f>
        <v>78836.67</v>
      </c>
      <c r="M4" s="1255">
        <f aca="true" t="shared" si="0" ref="M4:M18">(100/K4)*L4</f>
        <v>25.364254965928613</v>
      </c>
    </row>
    <row r="5" spans="1:13" ht="15">
      <c r="A5" s="813">
        <v>611000</v>
      </c>
      <c r="B5" s="814"/>
      <c r="C5" s="815" t="s">
        <v>91</v>
      </c>
      <c r="D5" s="814" t="s">
        <v>92</v>
      </c>
      <c r="E5" s="816">
        <v>147391</v>
      </c>
      <c r="F5" s="816">
        <v>145565</v>
      </c>
      <c r="G5" s="816">
        <v>147000</v>
      </c>
      <c r="H5" s="816">
        <v>147000</v>
      </c>
      <c r="I5" s="816">
        <v>147000</v>
      </c>
      <c r="J5" s="816">
        <v>160000</v>
      </c>
      <c r="K5" s="816">
        <v>160000</v>
      </c>
      <c r="L5" s="1118">
        <v>40247.12</v>
      </c>
      <c r="M5" s="1109">
        <f t="shared" si="0"/>
        <v>25.15445</v>
      </c>
    </row>
    <row r="6" spans="1:13" ht="15">
      <c r="A6" s="591">
        <v>62</v>
      </c>
      <c r="B6" s="588"/>
      <c r="C6" s="815"/>
      <c r="D6" s="588" t="s">
        <v>93</v>
      </c>
      <c r="E6" s="596">
        <f>SUM(E7:E15)</f>
        <v>52525</v>
      </c>
      <c r="F6" s="596">
        <f aca="true" t="shared" si="1" ref="F6:K6">SUM(F7:F15)</f>
        <v>52033</v>
      </c>
      <c r="G6" s="596">
        <f t="shared" si="1"/>
        <v>52578</v>
      </c>
      <c r="H6" s="596">
        <f t="shared" si="1"/>
        <v>52578</v>
      </c>
      <c r="I6" s="596">
        <f t="shared" si="1"/>
        <v>52578</v>
      </c>
      <c r="J6" s="596">
        <f t="shared" si="1"/>
        <v>58685</v>
      </c>
      <c r="K6" s="596">
        <f t="shared" si="1"/>
        <v>58685</v>
      </c>
      <c r="L6" s="757">
        <f>SUM(L7:L15)</f>
        <v>13933.67</v>
      </c>
      <c r="M6" s="783">
        <f t="shared" si="0"/>
        <v>23.743154127971373</v>
      </c>
    </row>
    <row r="7" spans="1:13" ht="15">
      <c r="A7" s="598">
        <v>621000</v>
      </c>
      <c r="B7" s="599"/>
      <c r="C7" s="817" t="s">
        <v>91</v>
      </c>
      <c r="D7" s="599" t="s">
        <v>94</v>
      </c>
      <c r="E7" s="600">
        <v>7981</v>
      </c>
      <c r="F7" s="600">
        <v>7157</v>
      </c>
      <c r="G7" s="644">
        <v>6700</v>
      </c>
      <c r="H7" s="644">
        <v>6700</v>
      </c>
      <c r="I7" s="644">
        <v>6700</v>
      </c>
      <c r="J7" s="644">
        <v>7900</v>
      </c>
      <c r="K7" s="644">
        <v>7900</v>
      </c>
      <c r="L7" s="766">
        <v>1545.15</v>
      </c>
      <c r="M7" s="1111">
        <f t="shared" si="0"/>
        <v>19.558860759493673</v>
      </c>
    </row>
    <row r="8" spans="1:13" ht="15">
      <c r="A8" s="602">
        <v>623000</v>
      </c>
      <c r="B8" s="603"/>
      <c r="C8" s="818" t="s">
        <v>91</v>
      </c>
      <c r="D8" s="603" t="s">
        <v>95</v>
      </c>
      <c r="E8" s="604">
        <v>6103</v>
      </c>
      <c r="F8" s="604">
        <v>6631</v>
      </c>
      <c r="G8" s="604">
        <v>7600</v>
      </c>
      <c r="H8" s="604">
        <v>7600</v>
      </c>
      <c r="I8" s="604">
        <v>7600</v>
      </c>
      <c r="J8" s="604">
        <v>8500</v>
      </c>
      <c r="K8" s="604">
        <v>8500</v>
      </c>
      <c r="L8" s="759">
        <v>2263.91</v>
      </c>
      <c r="M8" s="786">
        <f t="shared" si="0"/>
        <v>26.634235294117644</v>
      </c>
    </row>
    <row r="9" spans="1:13" ht="15">
      <c r="A9" s="602">
        <v>625001</v>
      </c>
      <c r="B9" s="603"/>
      <c r="C9" s="819" t="s">
        <v>91</v>
      </c>
      <c r="D9" s="603" t="s">
        <v>96</v>
      </c>
      <c r="E9" s="604">
        <v>2062</v>
      </c>
      <c r="F9" s="604">
        <v>2055</v>
      </c>
      <c r="G9" s="604">
        <v>2130</v>
      </c>
      <c r="H9" s="604">
        <v>2130</v>
      </c>
      <c r="I9" s="604">
        <v>2130</v>
      </c>
      <c r="J9" s="604">
        <v>2360</v>
      </c>
      <c r="K9" s="604">
        <v>2360</v>
      </c>
      <c r="L9" s="759">
        <v>557.64</v>
      </c>
      <c r="M9" s="786">
        <f t="shared" si="0"/>
        <v>23.628813559322033</v>
      </c>
    </row>
    <row r="10" spans="1:13" ht="15">
      <c r="A10" s="602">
        <v>625002</v>
      </c>
      <c r="B10" s="603"/>
      <c r="C10" s="819" t="s">
        <v>91</v>
      </c>
      <c r="D10" s="603" t="s">
        <v>97</v>
      </c>
      <c r="E10" s="604">
        <v>21475</v>
      </c>
      <c r="F10" s="604">
        <v>21381</v>
      </c>
      <c r="G10" s="604">
        <v>21270</v>
      </c>
      <c r="H10" s="604">
        <v>21270</v>
      </c>
      <c r="I10" s="604">
        <v>21270</v>
      </c>
      <c r="J10" s="604">
        <v>23050</v>
      </c>
      <c r="K10" s="604">
        <v>23050</v>
      </c>
      <c r="L10" s="759">
        <v>5629.23</v>
      </c>
      <c r="M10" s="786">
        <f t="shared" si="0"/>
        <v>24.42182212581345</v>
      </c>
    </row>
    <row r="11" spans="1:13" ht="15">
      <c r="A11" s="598">
        <v>625003</v>
      </c>
      <c r="B11" s="720"/>
      <c r="C11" s="819" t="s">
        <v>91</v>
      </c>
      <c r="D11" s="599" t="s">
        <v>98</v>
      </c>
      <c r="E11" s="600">
        <v>1230</v>
      </c>
      <c r="F11" s="600">
        <v>1220</v>
      </c>
      <c r="G11" s="604">
        <v>1220</v>
      </c>
      <c r="H11" s="604">
        <v>1220</v>
      </c>
      <c r="I11" s="604">
        <v>1220</v>
      </c>
      <c r="J11" s="604">
        <v>1435</v>
      </c>
      <c r="K11" s="604">
        <v>1435</v>
      </c>
      <c r="L11" s="759">
        <v>322.89</v>
      </c>
      <c r="M11" s="786">
        <f t="shared" si="0"/>
        <v>22.501045296167245</v>
      </c>
    </row>
    <row r="12" spans="1:13" ht="15">
      <c r="A12" s="602">
        <v>625004</v>
      </c>
      <c r="B12" s="666"/>
      <c r="C12" s="819" t="s">
        <v>91</v>
      </c>
      <c r="D12" s="603" t="s">
        <v>99</v>
      </c>
      <c r="E12" s="604">
        <v>4491</v>
      </c>
      <c r="F12" s="604">
        <v>4435</v>
      </c>
      <c r="G12" s="604">
        <v>4570</v>
      </c>
      <c r="H12" s="604">
        <v>4570</v>
      </c>
      <c r="I12" s="604">
        <v>4570</v>
      </c>
      <c r="J12" s="604">
        <v>5150</v>
      </c>
      <c r="K12" s="604">
        <v>5150</v>
      </c>
      <c r="L12" s="759">
        <v>1198.8</v>
      </c>
      <c r="M12" s="786">
        <f t="shared" si="0"/>
        <v>23.277669902912617</v>
      </c>
    </row>
    <row r="13" spans="1:13" ht="15">
      <c r="A13" s="635">
        <v>625005</v>
      </c>
      <c r="B13" s="670"/>
      <c r="C13" s="819" t="s">
        <v>91</v>
      </c>
      <c r="D13" s="636" t="s">
        <v>100</v>
      </c>
      <c r="E13" s="637">
        <v>1538</v>
      </c>
      <c r="F13" s="637">
        <v>1543</v>
      </c>
      <c r="G13" s="604">
        <v>1500</v>
      </c>
      <c r="H13" s="604">
        <v>1500</v>
      </c>
      <c r="I13" s="604">
        <v>1500</v>
      </c>
      <c r="J13" s="604">
        <v>2050</v>
      </c>
      <c r="K13" s="604">
        <v>2050</v>
      </c>
      <c r="L13" s="759">
        <v>398.28</v>
      </c>
      <c r="M13" s="786">
        <f t="shared" si="0"/>
        <v>19.428292682926827</v>
      </c>
    </row>
    <row r="14" spans="1:13" ht="15">
      <c r="A14" s="602">
        <v>625007</v>
      </c>
      <c r="B14" s="666"/>
      <c r="C14" s="817" t="s">
        <v>91</v>
      </c>
      <c r="D14" s="603" t="s">
        <v>101</v>
      </c>
      <c r="E14" s="604">
        <v>7287</v>
      </c>
      <c r="F14" s="604">
        <v>7253</v>
      </c>
      <c r="G14" s="604">
        <v>7230</v>
      </c>
      <c r="H14" s="604">
        <v>7230</v>
      </c>
      <c r="I14" s="604">
        <v>7230</v>
      </c>
      <c r="J14" s="604">
        <v>8000</v>
      </c>
      <c r="K14" s="604">
        <v>8000</v>
      </c>
      <c r="L14" s="759">
        <v>1918.17</v>
      </c>
      <c r="M14" s="786">
        <f t="shared" si="0"/>
        <v>23.977125</v>
      </c>
    </row>
    <row r="15" spans="1:13" ht="15">
      <c r="A15" s="607">
        <v>627000</v>
      </c>
      <c r="B15" s="820"/>
      <c r="C15" s="821" t="s">
        <v>91</v>
      </c>
      <c r="D15" s="608" t="s">
        <v>102</v>
      </c>
      <c r="E15" s="609">
        <v>358</v>
      </c>
      <c r="F15" s="609">
        <v>358</v>
      </c>
      <c r="G15" s="609">
        <v>358</v>
      </c>
      <c r="H15" s="609">
        <v>358</v>
      </c>
      <c r="I15" s="609">
        <v>358</v>
      </c>
      <c r="J15" s="609">
        <v>240</v>
      </c>
      <c r="K15" s="609">
        <v>240</v>
      </c>
      <c r="L15" s="760">
        <v>99.6</v>
      </c>
      <c r="M15" s="787">
        <f t="shared" si="0"/>
        <v>41.5</v>
      </c>
    </row>
    <row r="16" spans="1:13" ht="15">
      <c r="A16" s="587">
        <v>631</v>
      </c>
      <c r="B16" s="822"/>
      <c r="C16" s="815"/>
      <c r="D16" s="588" t="s">
        <v>421</v>
      </c>
      <c r="E16" s="589">
        <v>74</v>
      </c>
      <c r="F16" s="589">
        <v>89</v>
      </c>
      <c r="G16" s="589">
        <v>70</v>
      </c>
      <c r="H16" s="589">
        <v>500</v>
      </c>
      <c r="I16" s="589">
        <v>500</v>
      </c>
      <c r="J16" s="589">
        <f>J17</f>
        <v>800</v>
      </c>
      <c r="K16" s="589">
        <v>800</v>
      </c>
      <c r="L16" s="754">
        <v>276.64</v>
      </c>
      <c r="M16" s="783">
        <f t="shared" si="0"/>
        <v>34.58</v>
      </c>
    </row>
    <row r="17" spans="1:13" ht="15">
      <c r="A17" s="823">
        <v>631001</v>
      </c>
      <c r="B17" s="824"/>
      <c r="C17" s="825" t="s">
        <v>91</v>
      </c>
      <c r="D17" s="593" t="s">
        <v>424</v>
      </c>
      <c r="E17" s="826">
        <v>90</v>
      </c>
      <c r="F17" s="826">
        <v>89</v>
      </c>
      <c r="G17" s="594">
        <v>70</v>
      </c>
      <c r="H17" s="594">
        <v>500</v>
      </c>
      <c r="I17" s="594">
        <v>500</v>
      </c>
      <c r="J17" s="594">
        <v>800</v>
      </c>
      <c r="K17" s="594">
        <v>800</v>
      </c>
      <c r="L17" s="755">
        <v>276.64</v>
      </c>
      <c r="M17" s="784">
        <f t="shared" si="0"/>
        <v>34.58</v>
      </c>
    </row>
    <row r="18" spans="1:13" ht="15">
      <c r="A18" s="591">
        <v>632</v>
      </c>
      <c r="B18" s="822"/>
      <c r="C18" s="827"/>
      <c r="D18" s="588" t="s">
        <v>103</v>
      </c>
      <c r="E18" s="596">
        <f>SUM(E19:E23)</f>
        <v>5794</v>
      </c>
      <c r="F18" s="596">
        <f aca="true" t="shared" si="2" ref="F18:K18">SUM(F19:F23)</f>
        <v>5693</v>
      </c>
      <c r="G18" s="589">
        <f t="shared" si="2"/>
        <v>5450</v>
      </c>
      <c r="H18" s="589">
        <f t="shared" si="2"/>
        <v>5450</v>
      </c>
      <c r="I18" s="589">
        <f t="shared" si="2"/>
        <v>5450</v>
      </c>
      <c r="J18" s="589">
        <f t="shared" si="2"/>
        <v>5450</v>
      </c>
      <c r="K18" s="589">
        <f t="shared" si="2"/>
        <v>5450</v>
      </c>
      <c r="L18" s="754">
        <f>SUM(L19:L23)</f>
        <v>1202.56</v>
      </c>
      <c r="M18" s="783">
        <f t="shared" si="0"/>
        <v>22.06532110091743</v>
      </c>
    </row>
    <row r="19" spans="1:13" ht="15" hidden="1">
      <c r="A19" s="598">
        <v>632001</v>
      </c>
      <c r="B19" s="720">
        <v>1</v>
      </c>
      <c r="C19" s="828" t="s">
        <v>104</v>
      </c>
      <c r="D19" s="720" t="s">
        <v>105</v>
      </c>
      <c r="E19" s="600">
        <v>0</v>
      </c>
      <c r="F19" s="600">
        <v>0</v>
      </c>
      <c r="G19" s="600"/>
      <c r="H19" s="600">
        <v>0</v>
      </c>
      <c r="I19" s="600"/>
      <c r="J19" s="600">
        <v>0</v>
      </c>
      <c r="K19" s="600">
        <v>0</v>
      </c>
      <c r="L19" s="758"/>
      <c r="M19" s="785"/>
    </row>
    <row r="20" spans="1:13" ht="15" hidden="1">
      <c r="A20" s="602">
        <v>632001</v>
      </c>
      <c r="B20" s="666">
        <v>2</v>
      </c>
      <c r="C20" s="829" t="s">
        <v>104</v>
      </c>
      <c r="D20" s="666" t="s">
        <v>106</v>
      </c>
      <c r="E20" s="604"/>
      <c r="F20" s="604"/>
      <c r="G20" s="703"/>
      <c r="H20" s="703"/>
      <c r="I20" s="703"/>
      <c r="J20" s="703"/>
      <c r="K20" s="703"/>
      <c r="L20" s="773"/>
      <c r="M20" s="1112"/>
    </row>
    <row r="21" spans="1:13" ht="15">
      <c r="A21" s="602">
        <v>632003</v>
      </c>
      <c r="B21" s="666">
        <v>1</v>
      </c>
      <c r="C21" s="829" t="s">
        <v>104</v>
      </c>
      <c r="D21" s="666" t="s">
        <v>107</v>
      </c>
      <c r="E21" s="604">
        <v>2991</v>
      </c>
      <c r="F21" s="604">
        <v>3139</v>
      </c>
      <c r="G21" s="703">
        <v>2800</v>
      </c>
      <c r="H21" s="703">
        <v>2800</v>
      </c>
      <c r="I21" s="703">
        <v>2800</v>
      </c>
      <c r="J21" s="703">
        <v>2800</v>
      </c>
      <c r="K21" s="703">
        <v>2800</v>
      </c>
      <c r="L21" s="773">
        <v>489.61</v>
      </c>
      <c r="M21" s="1114">
        <f>(100/K21)*L21</f>
        <v>17.486071428571428</v>
      </c>
    </row>
    <row r="22" spans="1:13" ht="15">
      <c r="A22" s="602">
        <v>632003</v>
      </c>
      <c r="B22" s="603">
        <v>2</v>
      </c>
      <c r="C22" s="829" t="s">
        <v>104</v>
      </c>
      <c r="D22" s="666" t="s">
        <v>108</v>
      </c>
      <c r="E22" s="604">
        <v>2803</v>
      </c>
      <c r="F22" s="604">
        <v>2540</v>
      </c>
      <c r="G22" s="671">
        <v>2600</v>
      </c>
      <c r="H22" s="671">
        <v>2600</v>
      </c>
      <c r="I22" s="671">
        <v>2600</v>
      </c>
      <c r="J22" s="671">
        <v>2600</v>
      </c>
      <c r="K22" s="671">
        <v>2600</v>
      </c>
      <c r="L22" s="697">
        <v>712.95</v>
      </c>
      <c r="M22" s="1111">
        <f>(100/K22)*L22</f>
        <v>27.42115384615385</v>
      </c>
    </row>
    <row r="23" spans="1:13" ht="15">
      <c r="A23" s="638">
        <v>632003</v>
      </c>
      <c r="B23" s="639">
        <v>3</v>
      </c>
      <c r="C23" s="831" t="s">
        <v>104</v>
      </c>
      <c r="D23" s="832" t="s">
        <v>109</v>
      </c>
      <c r="E23" s="833"/>
      <c r="F23" s="833">
        <v>14</v>
      </c>
      <c r="G23" s="640">
        <v>50</v>
      </c>
      <c r="H23" s="640">
        <v>50</v>
      </c>
      <c r="I23" s="640">
        <v>50</v>
      </c>
      <c r="J23" s="640">
        <v>50</v>
      </c>
      <c r="K23" s="640">
        <v>50</v>
      </c>
      <c r="L23" s="1089"/>
      <c r="M23" s="1114"/>
    </row>
    <row r="24" spans="1:13" ht="15">
      <c r="A24" s="591">
        <v>633</v>
      </c>
      <c r="B24" s="822"/>
      <c r="C24" s="827"/>
      <c r="D24" s="822" t="s">
        <v>110</v>
      </c>
      <c r="E24" s="589">
        <f aca="true" t="shared" si="3" ref="E24:L24">SUM(E25:E48)</f>
        <v>7272</v>
      </c>
      <c r="F24" s="589">
        <f t="shared" si="3"/>
        <v>9379</v>
      </c>
      <c r="G24" s="596">
        <f t="shared" si="3"/>
        <v>6254</v>
      </c>
      <c r="H24" s="596">
        <f t="shared" si="3"/>
        <v>11025</v>
      </c>
      <c r="I24" s="596">
        <f t="shared" si="3"/>
        <v>10331</v>
      </c>
      <c r="J24" s="596">
        <f t="shared" si="3"/>
        <v>11400</v>
      </c>
      <c r="K24" s="596">
        <f t="shared" si="3"/>
        <v>11699</v>
      </c>
      <c r="L24" s="757">
        <f t="shared" si="3"/>
        <v>1841.4399999999998</v>
      </c>
      <c r="M24" s="783">
        <f>(100/K24)*L24</f>
        <v>15.74014873066074</v>
      </c>
    </row>
    <row r="25" spans="1:13" ht="15">
      <c r="A25" s="615">
        <v>633001</v>
      </c>
      <c r="B25" s="616"/>
      <c r="C25" s="834" t="s">
        <v>91</v>
      </c>
      <c r="D25" s="616" t="s">
        <v>111</v>
      </c>
      <c r="E25" s="835">
        <v>145</v>
      </c>
      <c r="F25" s="644">
        <v>672</v>
      </c>
      <c r="G25" s="644">
        <v>100</v>
      </c>
      <c r="H25" s="644">
        <v>100</v>
      </c>
      <c r="I25" s="644">
        <v>100</v>
      </c>
      <c r="J25" s="644"/>
      <c r="K25" s="644"/>
      <c r="L25" s="766"/>
      <c r="M25" s="1111"/>
    </row>
    <row r="26" spans="1:13" ht="15">
      <c r="A26" s="602">
        <v>633002</v>
      </c>
      <c r="B26" s="603"/>
      <c r="C26" s="819" t="s">
        <v>91</v>
      </c>
      <c r="D26" s="603" t="s">
        <v>112</v>
      </c>
      <c r="E26" s="604">
        <v>916</v>
      </c>
      <c r="F26" s="604">
        <v>1577</v>
      </c>
      <c r="G26" s="604">
        <v>500</v>
      </c>
      <c r="H26" s="671">
        <v>1500</v>
      </c>
      <c r="I26" s="604">
        <v>1500</v>
      </c>
      <c r="J26" s="604">
        <v>3000</v>
      </c>
      <c r="K26" s="604">
        <v>3000</v>
      </c>
      <c r="L26" s="759"/>
      <c r="M26" s="786"/>
    </row>
    <row r="27" spans="1:13" ht="15">
      <c r="A27" s="635">
        <v>633003</v>
      </c>
      <c r="B27" s="603"/>
      <c r="C27" s="819" t="s">
        <v>91</v>
      </c>
      <c r="D27" s="603" t="s">
        <v>113</v>
      </c>
      <c r="E27" s="604"/>
      <c r="F27" s="604">
        <v>107</v>
      </c>
      <c r="G27" s="671"/>
      <c r="H27" s="604">
        <v>1</v>
      </c>
      <c r="I27" s="604">
        <v>1</v>
      </c>
      <c r="J27" s="604"/>
      <c r="K27" s="671"/>
      <c r="L27" s="1121"/>
      <c r="M27" s="786"/>
    </row>
    <row r="28" spans="1:13" ht="15">
      <c r="A28" s="602">
        <v>633004</v>
      </c>
      <c r="B28" s="670">
        <v>1</v>
      </c>
      <c r="C28" s="817" t="s">
        <v>91</v>
      </c>
      <c r="D28" s="670" t="s">
        <v>114</v>
      </c>
      <c r="E28" s="671">
        <v>241</v>
      </c>
      <c r="F28" s="671"/>
      <c r="G28" s="604"/>
      <c r="H28" s="604"/>
      <c r="I28" s="671"/>
      <c r="J28" s="671"/>
      <c r="K28" s="604"/>
      <c r="L28" s="697"/>
      <c r="M28" s="786"/>
    </row>
    <row r="29" spans="1:13" ht="15">
      <c r="A29" s="602">
        <v>633004</v>
      </c>
      <c r="B29" s="603">
        <v>2</v>
      </c>
      <c r="C29" s="819" t="s">
        <v>91</v>
      </c>
      <c r="D29" s="603" t="s">
        <v>115</v>
      </c>
      <c r="E29" s="604">
        <v>623</v>
      </c>
      <c r="F29" s="604">
        <v>292</v>
      </c>
      <c r="G29" s="604">
        <v>300</v>
      </c>
      <c r="H29" s="604">
        <v>1500</v>
      </c>
      <c r="I29" s="604">
        <v>1500</v>
      </c>
      <c r="J29" s="604">
        <v>1000</v>
      </c>
      <c r="K29" s="604">
        <v>1000</v>
      </c>
      <c r="L29" s="759">
        <v>177.77</v>
      </c>
      <c r="M29" s="786">
        <f>(100/K29)*L29</f>
        <v>17.777</v>
      </c>
    </row>
    <row r="30" spans="1:13" ht="15">
      <c r="A30" s="602">
        <v>633004</v>
      </c>
      <c r="B30" s="603">
        <v>3</v>
      </c>
      <c r="C30" s="819" t="s">
        <v>91</v>
      </c>
      <c r="D30" s="603" t="s">
        <v>116</v>
      </c>
      <c r="E30" s="604"/>
      <c r="F30" s="604">
        <v>18</v>
      </c>
      <c r="G30" s="604"/>
      <c r="H30" s="604"/>
      <c r="I30" s="604"/>
      <c r="J30" s="604">
        <v>200</v>
      </c>
      <c r="K30" s="604">
        <v>200</v>
      </c>
      <c r="L30" s="759"/>
      <c r="M30" s="786"/>
    </row>
    <row r="31" spans="1:13" ht="15">
      <c r="A31" s="602">
        <v>633006</v>
      </c>
      <c r="B31" s="603">
        <v>1</v>
      </c>
      <c r="C31" s="817" t="s">
        <v>91</v>
      </c>
      <c r="D31" s="603" t="s">
        <v>117</v>
      </c>
      <c r="E31" s="604">
        <v>1614</v>
      </c>
      <c r="F31" s="604">
        <v>1392</v>
      </c>
      <c r="G31" s="604">
        <v>1600</v>
      </c>
      <c r="H31" s="604">
        <v>1600</v>
      </c>
      <c r="I31" s="604">
        <v>1600</v>
      </c>
      <c r="J31" s="604">
        <v>1200</v>
      </c>
      <c r="K31" s="604">
        <v>1200</v>
      </c>
      <c r="L31" s="759">
        <v>74.61</v>
      </c>
      <c r="M31" s="786">
        <f>(100/K31)*L31</f>
        <v>6.217499999999999</v>
      </c>
    </row>
    <row r="32" spans="1:13" ht="15">
      <c r="A32" s="602">
        <v>633006</v>
      </c>
      <c r="B32" s="603">
        <v>2</v>
      </c>
      <c r="C32" s="819" t="s">
        <v>91</v>
      </c>
      <c r="D32" s="603" t="s">
        <v>118</v>
      </c>
      <c r="E32" s="604">
        <v>510</v>
      </c>
      <c r="F32" s="604">
        <v>574</v>
      </c>
      <c r="G32" s="604">
        <v>500</v>
      </c>
      <c r="H32" s="604">
        <v>1000</v>
      </c>
      <c r="I32" s="604">
        <v>1000</v>
      </c>
      <c r="J32" s="604">
        <v>1000</v>
      </c>
      <c r="K32" s="604">
        <v>1000</v>
      </c>
      <c r="L32" s="759">
        <v>429.78</v>
      </c>
      <c r="M32" s="786">
        <f>(100/K32)*L32</f>
        <v>42.978</v>
      </c>
    </row>
    <row r="33" spans="1:13" ht="15">
      <c r="A33" s="602">
        <v>633006</v>
      </c>
      <c r="B33" s="603">
        <v>3</v>
      </c>
      <c r="C33" s="819" t="s">
        <v>91</v>
      </c>
      <c r="D33" s="603" t="s">
        <v>451</v>
      </c>
      <c r="E33" s="604">
        <v>781</v>
      </c>
      <c r="F33" s="604">
        <v>645</v>
      </c>
      <c r="G33" s="604">
        <v>850</v>
      </c>
      <c r="H33" s="604">
        <v>850</v>
      </c>
      <c r="I33" s="604">
        <v>650</v>
      </c>
      <c r="J33" s="604">
        <v>600</v>
      </c>
      <c r="K33" s="604">
        <v>600</v>
      </c>
      <c r="L33" s="759"/>
      <c r="M33" s="786"/>
    </row>
    <row r="34" spans="1:13" ht="15">
      <c r="A34" s="602">
        <v>633006</v>
      </c>
      <c r="B34" s="603">
        <v>4</v>
      </c>
      <c r="C34" s="817" t="s">
        <v>91</v>
      </c>
      <c r="D34" s="666" t="s">
        <v>120</v>
      </c>
      <c r="E34" s="604">
        <v>55</v>
      </c>
      <c r="F34" s="604">
        <v>101</v>
      </c>
      <c r="G34" s="604">
        <v>176</v>
      </c>
      <c r="H34" s="604">
        <v>176</v>
      </c>
      <c r="I34" s="604">
        <v>100</v>
      </c>
      <c r="J34" s="604">
        <v>100</v>
      </c>
      <c r="K34" s="604">
        <v>100</v>
      </c>
      <c r="L34" s="759">
        <v>10</v>
      </c>
      <c r="M34" s="786">
        <f>(100/K34)*L34</f>
        <v>10</v>
      </c>
    </row>
    <row r="35" spans="1:13" ht="15">
      <c r="A35" s="602">
        <v>633006</v>
      </c>
      <c r="B35" s="603">
        <v>5</v>
      </c>
      <c r="C35" s="819" t="s">
        <v>91</v>
      </c>
      <c r="D35" s="666" t="s">
        <v>121</v>
      </c>
      <c r="E35" s="604">
        <v>28</v>
      </c>
      <c r="F35" s="604">
        <v>25</v>
      </c>
      <c r="G35" s="604">
        <v>10</v>
      </c>
      <c r="H35" s="604">
        <v>180</v>
      </c>
      <c r="I35" s="604">
        <v>170</v>
      </c>
      <c r="J35" s="604">
        <v>30</v>
      </c>
      <c r="K35" s="604">
        <v>30</v>
      </c>
      <c r="L35" s="759"/>
      <c r="M35" s="786"/>
    </row>
    <row r="36" spans="1:13" ht="15">
      <c r="A36" s="602">
        <v>633006</v>
      </c>
      <c r="B36" s="603">
        <v>6</v>
      </c>
      <c r="C36" s="836" t="s">
        <v>104</v>
      </c>
      <c r="D36" s="837" t="s">
        <v>122</v>
      </c>
      <c r="E36" s="604">
        <v>94</v>
      </c>
      <c r="F36" s="604">
        <v>110</v>
      </c>
      <c r="G36" s="604">
        <v>100</v>
      </c>
      <c r="H36" s="604">
        <v>100</v>
      </c>
      <c r="I36" s="604">
        <v>100</v>
      </c>
      <c r="J36" s="604">
        <v>100</v>
      </c>
      <c r="K36" s="604">
        <v>100</v>
      </c>
      <c r="L36" s="759"/>
      <c r="M36" s="786"/>
    </row>
    <row r="37" spans="1:13" ht="15">
      <c r="A37" s="602">
        <v>633006</v>
      </c>
      <c r="B37" s="666">
        <v>7</v>
      </c>
      <c r="C37" s="838" t="s">
        <v>91</v>
      </c>
      <c r="D37" s="666" t="s">
        <v>123</v>
      </c>
      <c r="E37" s="604">
        <v>569</v>
      </c>
      <c r="F37" s="604">
        <v>1805</v>
      </c>
      <c r="G37" s="703">
        <v>600</v>
      </c>
      <c r="H37" s="703">
        <v>600</v>
      </c>
      <c r="I37" s="703">
        <v>600</v>
      </c>
      <c r="J37" s="703">
        <v>600</v>
      </c>
      <c r="K37" s="703">
        <v>600</v>
      </c>
      <c r="L37" s="773">
        <v>254.36</v>
      </c>
      <c r="M37" s="786">
        <f>(100/K37)*L37</f>
        <v>42.39333333333333</v>
      </c>
    </row>
    <row r="38" spans="1:13" ht="15">
      <c r="A38" s="602">
        <v>633006</v>
      </c>
      <c r="B38" s="666">
        <v>8</v>
      </c>
      <c r="C38" s="838" t="s">
        <v>124</v>
      </c>
      <c r="D38" s="666" t="s">
        <v>450</v>
      </c>
      <c r="E38" s="703"/>
      <c r="F38" s="703"/>
      <c r="G38" s="703"/>
      <c r="H38" s="703">
        <v>500</v>
      </c>
      <c r="I38" s="703">
        <v>500</v>
      </c>
      <c r="J38" s="703">
        <v>600</v>
      </c>
      <c r="K38" s="703">
        <v>600</v>
      </c>
      <c r="L38" s="773">
        <v>79.1</v>
      </c>
      <c r="M38" s="786">
        <f>(100/K38)*L38</f>
        <v>13.183333333333332</v>
      </c>
    </row>
    <row r="39" spans="1:13" ht="15">
      <c r="A39" s="602">
        <v>633006</v>
      </c>
      <c r="B39" s="666">
        <v>9</v>
      </c>
      <c r="C39" s="838" t="s">
        <v>91</v>
      </c>
      <c r="D39" s="666" t="s">
        <v>452</v>
      </c>
      <c r="E39" s="703"/>
      <c r="F39" s="703"/>
      <c r="G39" s="703"/>
      <c r="H39" s="703">
        <v>600</v>
      </c>
      <c r="I39" s="703">
        <v>500</v>
      </c>
      <c r="J39" s="703">
        <v>50</v>
      </c>
      <c r="K39" s="703">
        <v>50</v>
      </c>
      <c r="L39" s="773">
        <v>21.12</v>
      </c>
      <c r="M39" s="786">
        <f>(100/K39)*L39</f>
        <v>42.24</v>
      </c>
    </row>
    <row r="40" spans="1:13" ht="15">
      <c r="A40" s="602">
        <v>633006</v>
      </c>
      <c r="B40" s="666">
        <v>10</v>
      </c>
      <c r="C40" s="838" t="s">
        <v>482</v>
      </c>
      <c r="D40" s="666" t="s">
        <v>483</v>
      </c>
      <c r="E40" s="703"/>
      <c r="F40" s="703"/>
      <c r="G40" s="703"/>
      <c r="H40" s="703"/>
      <c r="I40" s="703"/>
      <c r="J40" s="703"/>
      <c r="K40" s="703">
        <v>149</v>
      </c>
      <c r="L40" s="773">
        <v>135.98</v>
      </c>
      <c r="M40" s="786">
        <f>(100/K40)*L40</f>
        <v>91.26174496644295</v>
      </c>
    </row>
    <row r="41" spans="1:13" ht="15">
      <c r="A41" s="602">
        <v>633006</v>
      </c>
      <c r="B41" s="603">
        <v>12</v>
      </c>
      <c r="C41" s="819" t="s">
        <v>124</v>
      </c>
      <c r="D41" s="603" t="s">
        <v>125</v>
      </c>
      <c r="E41" s="703">
        <v>150</v>
      </c>
      <c r="F41" s="703">
        <v>210</v>
      </c>
      <c r="G41" s="604">
        <v>50</v>
      </c>
      <c r="H41" s="604">
        <v>50</v>
      </c>
      <c r="I41" s="604">
        <v>40</v>
      </c>
      <c r="J41" s="604">
        <v>50</v>
      </c>
      <c r="K41" s="604">
        <v>50</v>
      </c>
      <c r="L41" s="759"/>
      <c r="M41" s="786"/>
    </row>
    <row r="42" spans="1:13" ht="15">
      <c r="A42" s="598">
        <v>633006</v>
      </c>
      <c r="B42" s="720">
        <v>13</v>
      </c>
      <c r="C42" s="839" t="s">
        <v>126</v>
      </c>
      <c r="D42" s="720" t="s">
        <v>127</v>
      </c>
      <c r="E42" s="600">
        <v>314</v>
      </c>
      <c r="F42" s="600">
        <v>160</v>
      </c>
      <c r="G42" s="600">
        <v>100</v>
      </c>
      <c r="H42" s="600">
        <v>250</v>
      </c>
      <c r="I42" s="600">
        <v>200</v>
      </c>
      <c r="J42" s="600">
        <v>200</v>
      </c>
      <c r="K42" s="600">
        <v>200</v>
      </c>
      <c r="L42" s="758"/>
      <c r="M42" s="785"/>
    </row>
    <row r="43" spans="1:13" ht="15">
      <c r="A43" s="598">
        <v>633006</v>
      </c>
      <c r="B43" s="720">
        <v>14</v>
      </c>
      <c r="C43" s="839" t="s">
        <v>153</v>
      </c>
      <c r="D43" s="720" t="s">
        <v>453</v>
      </c>
      <c r="E43" s="600"/>
      <c r="F43" s="600"/>
      <c r="G43" s="600"/>
      <c r="H43" s="600">
        <v>500</v>
      </c>
      <c r="I43" s="600">
        <v>400</v>
      </c>
      <c r="J43" s="600">
        <v>200</v>
      </c>
      <c r="K43" s="600">
        <v>200</v>
      </c>
      <c r="L43" s="758"/>
      <c r="M43" s="785"/>
    </row>
    <row r="44" spans="1:13" ht="15">
      <c r="A44" s="602">
        <v>633009</v>
      </c>
      <c r="B44" s="603">
        <v>1</v>
      </c>
      <c r="C44" s="819" t="s">
        <v>91</v>
      </c>
      <c r="D44" s="603" t="s">
        <v>128</v>
      </c>
      <c r="E44" s="600">
        <v>414</v>
      </c>
      <c r="F44" s="600">
        <v>728</v>
      </c>
      <c r="G44" s="604">
        <v>300</v>
      </c>
      <c r="H44" s="604">
        <v>400</v>
      </c>
      <c r="I44" s="604">
        <v>400</v>
      </c>
      <c r="J44" s="604">
        <v>600</v>
      </c>
      <c r="K44" s="604">
        <v>600</v>
      </c>
      <c r="L44" s="759">
        <v>84.43</v>
      </c>
      <c r="M44" s="786">
        <f>(100/K44)*L44</f>
        <v>14.071666666666667</v>
      </c>
    </row>
    <row r="45" spans="1:13" ht="15">
      <c r="A45" s="598">
        <v>633010</v>
      </c>
      <c r="B45" s="720"/>
      <c r="C45" s="839" t="s">
        <v>91</v>
      </c>
      <c r="D45" s="720" t="s">
        <v>129</v>
      </c>
      <c r="E45" s="600">
        <v>555</v>
      </c>
      <c r="F45" s="600">
        <v>650</v>
      </c>
      <c r="G45" s="600">
        <v>500</v>
      </c>
      <c r="H45" s="600">
        <v>550</v>
      </c>
      <c r="I45" s="600">
        <v>550</v>
      </c>
      <c r="J45" s="600">
        <v>800</v>
      </c>
      <c r="K45" s="600">
        <v>800</v>
      </c>
      <c r="L45" s="758">
        <v>168.6</v>
      </c>
      <c r="M45" s="785">
        <f>(100/K45)*L45</f>
        <v>21.075</v>
      </c>
    </row>
    <row r="46" spans="1:13" ht="15">
      <c r="A46" s="622">
        <v>633011</v>
      </c>
      <c r="B46" s="840"/>
      <c r="C46" s="841" t="s">
        <v>91</v>
      </c>
      <c r="D46" s="840" t="s">
        <v>130</v>
      </c>
      <c r="E46" s="620">
        <v>55</v>
      </c>
      <c r="F46" s="620"/>
      <c r="G46" s="620">
        <v>70</v>
      </c>
      <c r="H46" s="620">
        <v>70</v>
      </c>
      <c r="I46" s="620">
        <v>70</v>
      </c>
      <c r="J46" s="620">
        <v>70</v>
      </c>
      <c r="K46" s="620">
        <v>70</v>
      </c>
      <c r="L46" s="761"/>
      <c r="M46" s="788"/>
    </row>
    <row r="47" spans="1:13" ht="15">
      <c r="A47" s="622">
        <v>633013</v>
      </c>
      <c r="B47" s="988"/>
      <c r="C47" s="984" t="s">
        <v>91</v>
      </c>
      <c r="D47" s="988" t="s">
        <v>481</v>
      </c>
      <c r="E47" s="722"/>
      <c r="F47" s="620"/>
      <c r="G47" s="722"/>
      <c r="H47" s="722"/>
      <c r="I47" s="722"/>
      <c r="J47" s="620"/>
      <c r="K47" s="620">
        <v>150</v>
      </c>
      <c r="L47" s="1120">
        <v>149</v>
      </c>
      <c r="M47" s="788">
        <f>(100/K47)*L47</f>
        <v>99.33333333333333</v>
      </c>
    </row>
    <row r="48" spans="1:13" ht="15">
      <c r="A48" s="607">
        <v>633016</v>
      </c>
      <c r="B48" s="820"/>
      <c r="C48" s="825" t="s">
        <v>131</v>
      </c>
      <c r="D48" s="820" t="s">
        <v>132</v>
      </c>
      <c r="E48" s="640">
        <v>208</v>
      </c>
      <c r="F48" s="609">
        <v>313</v>
      </c>
      <c r="G48" s="640">
        <v>498</v>
      </c>
      <c r="H48" s="640">
        <v>498</v>
      </c>
      <c r="I48" s="609">
        <v>350</v>
      </c>
      <c r="J48" s="609">
        <v>1000</v>
      </c>
      <c r="K48" s="609">
        <v>1000</v>
      </c>
      <c r="L48" s="760">
        <v>256.69</v>
      </c>
      <c r="M48" s="787">
        <f>(100/K48)*L48</f>
        <v>25.669</v>
      </c>
    </row>
    <row r="49" spans="1:13" ht="15">
      <c r="A49" s="591">
        <v>634</v>
      </c>
      <c r="B49" s="822"/>
      <c r="C49" s="827"/>
      <c r="D49" s="822" t="s">
        <v>133</v>
      </c>
      <c r="E49" s="589">
        <f>SUM(E50:E58)</f>
        <v>6977</v>
      </c>
      <c r="F49" s="589">
        <f aca="true" t="shared" si="4" ref="F49:K49">SUM(F50:F58)</f>
        <v>5469</v>
      </c>
      <c r="G49" s="589">
        <f t="shared" si="4"/>
        <v>5602</v>
      </c>
      <c r="H49" s="589">
        <f t="shared" si="4"/>
        <v>7082</v>
      </c>
      <c r="I49" s="589">
        <f t="shared" si="4"/>
        <v>5610</v>
      </c>
      <c r="J49" s="589">
        <f t="shared" si="4"/>
        <v>6732</v>
      </c>
      <c r="K49" s="589">
        <f t="shared" si="4"/>
        <v>6732</v>
      </c>
      <c r="L49" s="754">
        <f>SUM(L50:L58)</f>
        <v>1052.85</v>
      </c>
      <c r="M49" s="783">
        <f>(100/K49)*L49</f>
        <v>15.639483065953652</v>
      </c>
    </row>
    <row r="50" spans="1:13" ht="15">
      <c r="A50" s="598">
        <v>634001</v>
      </c>
      <c r="B50" s="720">
        <v>1</v>
      </c>
      <c r="C50" s="839" t="s">
        <v>134</v>
      </c>
      <c r="D50" s="720" t="s">
        <v>135</v>
      </c>
      <c r="E50" s="600">
        <v>1423</v>
      </c>
      <c r="F50" s="600">
        <v>1439</v>
      </c>
      <c r="G50" s="600">
        <v>1200</v>
      </c>
      <c r="H50" s="600">
        <v>2000</v>
      </c>
      <c r="I50" s="600">
        <v>1500</v>
      </c>
      <c r="J50" s="600">
        <v>2000</v>
      </c>
      <c r="K50" s="600">
        <v>2000</v>
      </c>
      <c r="L50" s="758">
        <v>453.44</v>
      </c>
      <c r="M50" s="785">
        <f>(100/K50)*L50</f>
        <v>22.672</v>
      </c>
    </row>
    <row r="51" spans="1:13" ht="15">
      <c r="A51" s="602">
        <v>634001</v>
      </c>
      <c r="B51" s="666">
        <v>2</v>
      </c>
      <c r="C51" s="839" t="s">
        <v>134</v>
      </c>
      <c r="D51" s="666" t="s">
        <v>136</v>
      </c>
      <c r="E51" s="604">
        <v>3028</v>
      </c>
      <c r="F51" s="604">
        <v>2117</v>
      </c>
      <c r="G51" s="604">
        <v>2600</v>
      </c>
      <c r="H51" s="604">
        <v>2600</v>
      </c>
      <c r="I51" s="604">
        <v>2300</v>
      </c>
      <c r="J51" s="604">
        <v>2600</v>
      </c>
      <c r="K51" s="604">
        <v>2600</v>
      </c>
      <c r="L51" s="759">
        <v>386.94</v>
      </c>
      <c r="M51" s="786">
        <f>(100/K51)*L50</f>
        <v>17.44</v>
      </c>
    </row>
    <row r="52" spans="1:13" ht="15">
      <c r="A52" s="602">
        <v>634001</v>
      </c>
      <c r="B52" s="666">
        <v>3</v>
      </c>
      <c r="C52" s="839" t="s">
        <v>134</v>
      </c>
      <c r="D52" s="666" t="s">
        <v>137</v>
      </c>
      <c r="E52" s="604">
        <v>67</v>
      </c>
      <c r="F52" s="604">
        <v>58</v>
      </c>
      <c r="G52" s="604">
        <v>100</v>
      </c>
      <c r="H52" s="604">
        <v>150</v>
      </c>
      <c r="I52" s="604">
        <v>150</v>
      </c>
      <c r="J52" s="604">
        <v>120</v>
      </c>
      <c r="K52" s="604">
        <v>120</v>
      </c>
      <c r="L52" s="759">
        <v>22.5</v>
      </c>
      <c r="M52" s="786">
        <f>(100/K52)*L52</f>
        <v>18.75</v>
      </c>
    </row>
    <row r="53" spans="1:13" ht="15">
      <c r="A53" s="602">
        <v>634002</v>
      </c>
      <c r="B53" s="666">
        <v>1</v>
      </c>
      <c r="C53" s="839" t="s">
        <v>134</v>
      </c>
      <c r="D53" s="666" t="s">
        <v>138</v>
      </c>
      <c r="E53" s="604">
        <v>71</v>
      </c>
      <c r="F53" s="604"/>
      <c r="G53" s="604">
        <v>150</v>
      </c>
      <c r="H53" s="604">
        <v>500</v>
      </c>
      <c r="I53" s="604">
        <v>500</v>
      </c>
      <c r="J53" s="604">
        <v>200</v>
      </c>
      <c r="K53" s="604">
        <v>200</v>
      </c>
      <c r="L53" s="759">
        <v>1.65</v>
      </c>
      <c r="M53" s="786">
        <f>(100/K53)*L53</f>
        <v>0.825</v>
      </c>
    </row>
    <row r="54" spans="1:13" ht="15">
      <c r="A54" s="602">
        <v>634002</v>
      </c>
      <c r="B54" s="666">
        <v>2</v>
      </c>
      <c r="C54" s="839" t="s">
        <v>134</v>
      </c>
      <c r="D54" s="666" t="s">
        <v>139</v>
      </c>
      <c r="E54" s="604">
        <v>1516</v>
      </c>
      <c r="F54" s="604">
        <v>1272</v>
      </c>
      <c r="G54" s="604">
        <v>1000</v>
      </c>
      <c r="H54" s="604">
        <v>1000</v>
      </c>
      <c r="I54" s="604">
        <v>500</v>
      </c>
      <c r="J54" s="604">
        <v>1000</v>
      </c>
      <c r="K54" s="604">
        <v>1000</v>
      </c>
      <c r="L54" s="759">
        <v>113.15</v>
      </c>
      <c r="M54" s="786">
        <f>(100/K54)*L54</f>
        <v>11.315000000000001</v>
      </c>
    </row>
    <row r="55" spans="1:13" ht="15">
      <c r="A55" s="602">
        <v>634003</v>
      </c>
      <c r="B55" s="603">
        <v>1</v>
      </c>
      <c r="C55" s="839" t="s">
        <v>134</v>
      </c>
      <c r="D55" s="603" t="s">
        <v>140</v>
      </c>
      <c r="E55" s="604">
        <v>765</v>
      </c>
      <c r="F55" s="604">
        <v>513</v>
      </c>
      <c r="G55" s="604">
        <v>432</v>
      </c>
      <c r="H55" s="604">
        <v>432</v>
      </c>
      <c r="I55" s="604">
        <v>300</v>
      </c>
      <c r="J55" s="604">
        <v>432</v>
      </c>
      <c r="K55" s="604">
        <v>432</v>
      </c>
      <c r="L55" s="759">
        <v>23.17</v>
      </c>
      <c r="M55" s="786">
        <f>(100/K55)*L55</f>
        <v>5.3634259259259265</v>
      </c>
    </row>
    <row r="56" spans="1:13" ht="15">
      <c r="A56" s="602">
        <v>634003</v>
      </c>
      <c r="B56" s="603">
        <v>2</v>
      </c>
      <c r="C56" s="839" t="s">
        <v>134</v>
      </c>
      <c r="D56" s="603" t="s">
        <v>141</v>
      </c>
      <c r="E56" s="604"/>
      <c r="F56" s="604"/>
      <c r="G56" s="604"/>
      <c r="H56" s="604">
        <v>280</v>
      </c>
      <c r="I56" s="604">
        <v>280</v>
      </c>
      <c r="J56" s="604">
        <v>280</v>
      </c>
      <c r="K56" s="604">
        <v>280</v>
      </c>
      <c r="L56" s="759"/>
      <c r="M56" s="786"/>
    </row>
    <row r="57" spans="1:13" ht="15" hidden="1">
      <c r="A57" s="641">
        <v>634002</v>
      </c>
      <c r="B57" s="837"/>
      <c r="C57" s="839" t="s">
        <v>134</v>
      </c>
      <c r="D57" s="837" t="s">
        <v>142</v>
      </c>
      <c r="E57" s="643"/>
      <c r="F57" s="643"/>
      <c r="G57" s="643">
        <v>0</v>
      </c>
      <c r="H57" s="643">
        <v>0</v>
      </c>
      <c r="I57" s="643"/>
      <c r="J57" s="643">
        <v>0</v>
      </c>
      <c r="K57" s="643">
        <v>0</v>
      </c>
      <c r="L57" s="1090"/>
      <c r="M57" s="1116"/>
    </row>
    <row r="58" spans="1:13" ht="15">
      <c r="A58" s="638">
        <v>634005</v>
      </c>
      <c r="B58" s="832"/>
      <c r="C58" s="842" t="s">
        <v>134</v>
      </c>
      <c r="D58" s="832" t="s">
        <v>143</v>
      </c>
      <c r="E58" s="640">
        <v>107</v>
      </c>
      <c r="F58" s="640">
        <v>70</v>
      </c>
      <c r="G58" s="640">
        <v>120</v>
      </c>
      <c r="H58" s="640">
        <v>120</v>
      </c>
      <c r="I58" s="640">
        <v>80</v>
      </c>
      <c r="J58" s="640">
        <v>100</v>
      </c>
      <c r="K58" s="640">
        <v>100</v>
      </c>
      <c r="L58" s="1089">
        <v>52</v>
      </c>
      <c r="M58" s="1114">
        <f>(100/K58)*L58</f>
        <v>52</v>
      </c>
    </row>
    <row r="59" spans="1:13" ht="15">
      <c r="A59" s="591">
        <v>635</v>
      </c>
      <c r="B59" s="843"/>
      <c r="C59" s="844"/>
      <c r="D59" s="843" t="s">
        <v>144</v>
      </c>
      <c r="E59" s="589">
        <f>SUM(E60:E68)</f>
        <v>1454</v>
      </c>
      <c r="F59" s="589">
        <f aca="true" t="shared" si="5" ref="F59:K59">SUM(F60:F68)</f>
        <v>3624</v>
      </c>
      <c r="G59" s="589">
        <f t="shared" si="5"/>
        <v>2372</v>
      </c>
      <c r="H59" s="589">
        <f t="shared" si="5"/>
        <v>5594</v>
      </c>
      <c r="I59" s="589">
        <f t="shared" si="5"/>
        <v>4260</v>
      </c>
      <c r="J59" s="589">
        <f t="shared" si="5"/>
        <v>3090</v>
      </c>
      <c r="K59" s="589">
        <f t="shared" si="5"/>
        <v>3090</v>
      </c>
      <c r="L59" s="754">
        <f>SUM(L60:L68)</f>
        <v>363.53999999999996</v>
      </c>
      <c r="M59" s="783">
        <f>(100/K59)*L59</f>
        <v>11.765048543689318</v>
      </c>
    </row>
    <row r="60" spans="1:13" ht="15">
      <c r="A60" s="598">
        <v>635002</v>
      </c>
      <c r="B60" s="720"/>
      <c r="C60" s="845" t="s">
        <v>145</v>
      </c>
      <c r="D60" s="846" t="s">
        <v>146</v>
      </c>
      <c r="E60" s="600">
        <v>634</v>
      </c>
      <c r="F60" s="600">
        <v>2769</v>
      </c>
      <c r="G60" s="600">
        <v>748</v>
      </c>
      <c r="H60" s="600">
        <v>3000</v>
      </c>
      <c r="I60" s="600">
        <v>2400</v>
      </c>
      <c r="J60" s="600">
        <v>1500</v>
      </c>
      <c r="K60" s="600">
        <v>1500</v>
      </c>
      <c r="L60" s="758">
        <v>193.94</v>
      </c>
      <c r="M60" s="785">
        <f>(100/K60)*L50</f>
        <v>30.229333333333333</v>
      </c>
    </row>
    <row r="61" spans="1:13" ht="15">
      <c r="A61" s="598">
        <v>635003</v>
      </c>
      <c r="B61" s="720"/>
      <c r="C61" s="847" t="s">
        <v>145</v>
      </c>
      <c r="D61" s="846" t="s">
        <v>147</v>
      </c>
      <c r="E61" s="600"/>
      <c r="F61" s="600"/>
      <c r="G61" s="604">
        <v>50</v>
      </c>
      <c r="H61" s="604">
        <v>50</v>
      </c>
      <c r="I61" s="604">
        <v>20</v>
      </c>
      <c r="J61" s="604">
        <v>50</v>
      </c>
      <c r="K61" s="604">
        <v>50</v>
      </c>
      <c r="L61" s="759"/>
      <c r="M61" s="786"/>
    </row>
    <row r="62" spans="1:13" ht="15">
      <c r="A62" s="602">
        <v>635004</v>
      </c>
      <c r="B62" s="603">
        <v>2</v>
      </c>
      <c r="C62" s="819" t="s">
        <v>104</v>
      </c>
      <c r="D62" s="848" t="s">
        <v>148</v>
      </c>
      <c r="E62" s="600">
        <v>120</v>
      </c>
      <c r="F62" s="600">
        <v>156</v>
      </c>
      <c r="G62" s="604">
        <v>150</v>
      </c>
      <c r="H62" s="604">
        <v>1000</v>
      </c>
      <c r="I62" s="604">
        <v>1000</v>
      </c>
      <c r="J62" s="604">
        <v>900</v>
      </c>
      <c r="K62" s="604">
        <v>900</v>
      </c>
      <c r="L62" s="759"/>
      <c r="M62" s="786"/>
    </row>
    <row r="63" spans="1:13" ht="15">
      <c r="A63" s="602">
        <v>635004</v>
      </c>
      <c r="B63" s="603">
        <v>3</v>
      </c>
      <c r="C63" s="819" t="s">
        <v>104</v>
      </c>
      <c r="D63" s="848" t="s">
        <v>149</v>
      </c>
      <c r="E63" s="604"/>
      <c r="F63" s="604">
        <v>466</v>
      </c>
      <c r="G63" s="604"/>
      <c r="H63" s="604"/>
      <c r="I63" s="604"/>
      <c r="J63" s="604"/>
      <c r="K63" s="604"/>
      <c r="L63" s="759"/>
      <c r="M63" s="786"/>
    </row>
    <row r="64" spans="1:13" ht="15">
      <c r="A64" s="602">
        <v>635004</v>
      </c>
      <c r="B64" s="603">
        <v>8</v>
      </c>
      <c r="C64" s="819" t="s">
        <v>104</v>
      </c>
      <c r="D64" s="848" t="s">
        <v>150</v>
      </c>
      <c r="E64" s="600"/>
      <c r="F64" s="600"/>
      <c r="G64" s="604">
        <v>20</v>
      </c>
      <c r="H64" s="604">
        <v>20</v>
      </c>
      <c r="I64" s="604">
        <v>20</v>
      </c>
      <c r="J64" s="604">
        <v>20</v>
      </c>
      <c r="K64" s="604">
        <v>20</v>
      </c>
      <c r="L64" s="759">
        <v>69.6</v>
      </c>
      <c r="M64" s="786">
        <f>(100/K64)*L64</f>
        <v>348</v>
      </c>
    </row>
    <row r="65" spans="1:13" ht="15">
      <c r="A65" s="602">
        <v>635004</v>
      </c>
      <c r="B65" s="603">
        <v>4</v>
      </c>
      <c r="C65" s="819" t="s">
        <v>104</v>
      </c>
      <c r="D65" s="848" t="s">
        <v>151</v>
      </c>
      <c r="E65" s="600"/>
      <c r="F65" s="600">
        <v>132</v>
      </c>
      <c r="G65" s="604"/>
      <c r="H65" s="604">
        <v>120</v>
      </c>
      <c r="I65" s="604">
        <v>120</v>
      </c>
      <c r="J65" s="604">
        <v>120</v>
      </c>
      <c r="K65" s="604">
        <v>120</v>
      </c>
      <c r="L65" s="759"/>
      <c r="M65" s="786"/>
    </row>
    <row r="66" spans="1:13" ht="15">
      <c r="A66" s="602">
        <v>635006</v>
      </c>
      <c r="B66" s="603">
        <v>1</v>
      </c>
      <c r="C66" s="819" t="s">
        <v>104</v>
      </c>
      <c r="D66" s="848" t="s">
        <v>152</v>
      </c>
      <c r="E66" s="600">
        <v>700</v>
      </c>
      <c r="F66" s="600">
        <v>101</v>
      </c>
      <c r="G66" s="849">
        <v>892</v>
      </c>
      <c r="H66" s="849">
        <v>892</v>
      </c>
      <c r="I66" s="849">
        <v>400</v>
      </c>
      <c r="J66" s="849">
        <v>300</v>
      </c>
      <c r="K66" s="849">
        <v>300</v>
      </c>
      <c r="L66" s="1091">
        <v>100</v>
      </c>
      <c r="M66" s="1117">
        <f>(100/K66)*L66</f>
        <v>33.33333333333333</v>
      </c>
    </row>
    <row r="67" spans="1:13" ht="0.75" customHeight="1">
      <c r="A67" s="602">
        <v>635006</v>
      </c>
      <c r="B67" s="603">
        <v>10</v>
      </c>
      <c r="C67" s="819" t="s">
        <v>153</v>
      </c>
      <c r="D67" s="848" t="s">
        <v>154</v>
      </c>
      <c r="E67" s="600"/>
      <c r="F67" s="600"/>
      <c r="G67" s="604">
        <v>0</v>
      </c>
      <c r="H67" s="604">
        <v>0</v>
      </c>
      <c r="I67" s="604"/>
      <c r="J67" s="604">
        <v>0</v>
      </c>
      <c r="K67" s="604">
        <v>0</v>
      </c>
      <c r="L67" s="759"/>
      <c r="M67" s="786"/>
    </row>
    <row r="68" spans="1:13" ht="15">
      <c r="A68" s="607">
        <v>635006</v>
      </c>
      <c r="B68" s="608">
        <v>8</v>
      </c>
      <c r="C68" s="825" t="s">
        <v>124</v>
      </c>
      <c r="D68" s="820" t="s">
        <v>155</v>
      </c>
      <c r="E68" s="609"/>
      <c r="F68" s="609"/>
      <c r="G68" s="609">
        <v>512</v>
      </c>
      <c r="H68" s="609">
        <v>512</v>
      </c>
      <c r="I68" s="609">
        <v>300</v>
      </c>
      <c r="J68" s="850">
        <v>200</v>
      </c>
      <c r="K68" s="609">
        <v>200</v>
      </c>
      <c r="L68" s="760"/>
      <c r="M68" s="787"/>
    </row>
    <row r="69" spans="1:13" ht="15" hidden="1">
      <c r="A69" s="851">
        <v>636</v>
      </c>
      <c r="B69" s="588"/>
      <c r="C69" s="844" t="s">
        <v>104</v>
      </c>
      <c r="D69" s="852" t="s">
        <v>156</v>
      </c>
      <c r="E69" s="590">
        <v>0</v>
      </c>
      <c r="F69" s="590">
        <v>0</v>
      </c>
      <c r="G69" s="590">
        <v>0</v>
      </c>
      <c r="H69" s="590">
        <v>0</v>
      </c>
      <c r="I69" s="590">
        <v>0</v>
      </c>
      <c r="J69" s="590">
        <v>0</v>
      </c>
      <c r="K69" s="590">
        <v>0</v>
      </c>
      <c r="L69" s="754"/>
      <c r="M69" s="783"/>
    </row>
    <row r="70" spans="1:13" ht="0.75" customHeight="1" hidden="1">
      <c r="A70" s="591">
        <v>636</v>
      </c>
      <c r="B70" s="588"/>
      <c r="C70" s="844"/>
      <c r="D70" s="588" t="s">
        <v>156</v>
      </c>
      <c r="E70" s="589"/>
      <c r="F70" s="589"/>
      <c r="G70" s="589"/>
      <c r="H70" s="589">
        <v>50</v>
      </c>
      <c r="I70" s="589">
        <v>40</v>
      </c>
      <c r="J70" s="589"/>
      <c r="K70" s="589"/>
      <c r="L70" s="754"/>
      <c r="M70" s="783"/>
    </row>
    <row r="71" spans="1:13" ht="15" hidden="1">
      <c r="A71" s="646">
        <v>636001</v>
      </c>
      <c r="B71" s="593"/>
      <c r="C71" s="844" t="s">
        <v>91</v>
      </c>
      <c r="D71" s="853" t="s">
        <v>299</v>
      </c>
      <c r="E71" s="595"/>
      <c r="F71" s="595"/>
      <c r="G71" s="595"/>
      <c r="H71" s="595">
        <v>50</v>
      </c>
      <c r="I71" s="595">
        <v>40</v>
      </c>
      <c r="J71" s="595"/>
      <c r="K71" s="595"/>
      <c r="L71" s="755"/>
      <c r="M71" s="784"/>
    </row>
    <row r="72" spans="1:13" ht="15">
      <c r="A72" s="591">
        <v>637</v>
      </c>
      <c r="B72" s="588"/>
      <c r="C72" s="844"/>
      <c r="D72" s="588" t="s">
        <v>157</v>
      </c>
      <c r="E72" s="589">
        <f aca="true" t="shared" si="6" ref="E72:L72">SUM(E73:E106)</f>
        <v>42016</v>
      </c>
      <c r="F72" s="589">
        <f t="shared" si="6"/>
        <v>34978</v>
      </c>
      <c r="G72" s="589">
        <f t="shared" si="6"/>
        <v>41410</v>
      </c>
      <c r="H72" s="589">
        <f t="shared" si="6"/>
        <v>41389</v>
      </c>
      <c r="I72" s="589">
        <f t="shared" si="6"/>
        <v>38533</v>
      </c>
      <c r="J72" s="589">
        <f t="shared" si="6"/>
        <v>57920</v>
      </c>
      <c r="K72" s="589">
        <f t="shared" si="6"/>
        <v>56662</v>
      </c>
      <c r="L72" s="754">
        <f t="shared" si="6"/>
        <v>18384.649999999998</v>
      </c>
      <c r="M72" s="783">
        <f>(100/K72)*L72</f>
        <v>32.44617203769722</v>
      </c>
    </row>
    <row r="73" spans="1:13" ht="15">
      <c r="A73" s="646">
        <v>637004</v>
      </c>
      <c r="B73" s="616"/>
      <c r="C73" s="834" t="s">
        <v>104</v>
      </c>
      <c r="D73" s="616" t="s">
        <v>158</v>
      </c>
      <c r="E73" s="644">
        <v>75</v>
      </c>
      <c r="F73" s="644">
        <v>146</v>
      </c>
      <c r="G73" s="637">
        <v>40</v>
      </c>
      <c r="H73" s="644">
        <v>40</v>
      </c>
      <c r="I73" s="644">
        <v>20</v>
      </c>
      <c r="J73" s="637">
        <v>40</v>
      </c>
      <c r="K73" s="644">
        <v>40</v>
      </c>
      <c r="L73" s="766"/>
      <c r="M73" s="1111"/>
    </row>
    <row r="74" spans="1:13" ht="15">
      <c r="A74" s="854">
        <v>637004</v>
      </c>
      <c r="B74" s="603">
        <v>1</v>
      </c>
      <c r="C74" s="855" t="s">
        <v>91</v>
      </c>
      <c r="D74" s="599" t="s">
        <v>454</v>
      </c>
      <c r="E74" s="604"/>
      <c r="F74" s="604"/>
      <c r="G74" s="604"/>
      <c r="H74" s="600">
        <v>2000</v>
      </c>
      <c r="I74" s="600">
        <v>2000</v>
      </c>
      <c r="J74" s="604"/>
      <c r="K74" s="600"/>
      <c r="L74" s="758"/>
      <c r="M74" s="785"/>
    </row>
    <row r="75" spans="1:13" ht="15">
      <c r="A75" s="602">
        <v>637001</v>
      </c>
      <c r="B75" s="666"/>
      <c r="C75" s="841" t="s">
        <v>91</v>
      </c>
      <c r="D75" s="603" t="s">
        <v>159</v>
      </c>
      <c r="E75" s="604">
        <v>800</v>
      </c>
      <c r="F75" s="604"/>
      <c r="G75" s="604">
        <v>200</v>
      </c>
      <c r="H75" s="604">
        <v>500</v>
      </c>
      <c r="I75" s="604">
        <v>500</v>
      </c>
      <c r="J75" s="604">
        <v>200</v>
      </c>
      <c r="K75" s="604">
        <v>200</v>
      </c>
      <c r="L75" s="759"/>
      <c r="M75" s="786"/>
    </row>
    <row r="76" spans="1:13" ht="15">
      <c r="A76" s="598">
        <v>637004</v>
      </c>
      <c r="B76" s="599">
        <v>2</v>
      </c>
      <c r="C76" s="839" t="s">
        <v>124</v>
      </c>
      <c r="D76" s="599" t="s">
        <v>160</v>
      </c>
      <c r="E76" s="618">
        <v>3124</v>
      </c>
      <c r="F76" s="618">
        <v>3106</v>
      </c>
      <c r="G76" s="600">
        <v>3000</v>
      </c>
      <c r="H76" s="600">
        <v>3000</v>
      </c>
      <c r="I76" s="600">
        <v>3000</v>
      </c>
      <c r="J76" s="600">
        <v>3000</v>
      </c>
      <c r="K76" s="600">
        <v>3000</v>
      </c>
      <c r="L76" s="758">
        <v>793.15</v>
      </c>
      <c r="M76" s="785">
        <f>(100/K76)*L76</f>
        <v>26.438333333333333</v>
      </c>
    </row>
    <row r="77" spans="1:13" ht="15">
      <c r="A77" s="602">
        <v>637004</v>
      </c>
      <c r="B77" s="603">
        <v>5</v>
      </c>
      <c r="C77" s="838" t="s">
        <v>91</v>
      </c>
      <c r="D77" s="848" t="s">
        <v>161</v>
      </c>
      <c r="E77" s="600">
        <v>718</v>
      </c>
      <c r="F77" s="600">
        <v>851</v>
      </c>
      <c r="G77" s="604">
        <v>500</v>
      </c>
      <c r="H77" s="604">
        <v>2000</v>
      </c>
      <c r="I77" s="604">
        <v>2000</v>
      </c>
      <c r="J77" s="604">
        <v>900</v>
      </c>
      <c r="K77" s="604">
        <v>900</v>
      </c>
      <c r="L77" s="759">
        <v>95.02</v>
      </c>
      <c r="M77" s="786">
        <f>(100/K77)*L77</f>
        <v>10.557777777777776</v>
      </c>
    </row>
    <row r="78" spans="1:13" ht="15">
      <c r="A78" s="602">
        <v>637004</v>
      </c>
      <c r="B78" s="603">
        <v>6</v>
      </c>
      <c r="C78" s="838" t="s">
        <v>162</v>
      </c>
      <c r="D78" s="666" t="s">
        <v>163</v>
      </c>
      <c r="E78" s="600">
        <v>136</v>
      </c>
      <c r="F78" s="600">
        <v>1</v>
      </c>
      <c r="G78" s="604">
        <v>100</v>
      </c>
      <c r="H78" s="604">
        <v>100</v>
      </c>
      <c r="I78" s="604">
        <v>50</v>
      </c>
      <c r="J78" s="604">
        <v>50</v>
      </c>
      <c r="K78" s="604">
        <v>50</v>
      </c>
      <c r="L78" s="759">
        <v>3.3</v>
      </c>
      <c r="M78" s="1116">
        <f>(100/K78)*L78</f>
        <v>6.6</v>
      </c>
    </row>
    <row r="79" spans="1:13" ht="15">
      <c r="A79" s="602">
        <v>637004</v>
      </c>
      <c r="B79" s="603">
        <v>7</v>
      </c>
      <c r="C79" s="856" t="s">
        <v>164</v>
      </c>
      <c r="D79" s="840" t="s">
        <v>165</v>
      </c>
      <c r="E79" s="650"/>
      <c r="F79" s="650">
        <v>1200</v>
      </c>
      <c r="G79" s="703"/>
      <c r="H79" s="703"/>
      <c r="I79" s="703"/>
      <c r="J79" s="703"/>
      <c r="K79" s="703"/>
      <c r="L79" s="773"/>
      <c r="M79" s="786"/>
    </row>
    <row r="80" spans="1:13" ht="15">
      <c r="A80" s="602">
        <v>637005</v>
      </c>
      <c r="B80" s="603">
        <v>1</v>
      </c>
      <c r="C80" s="838" t="s">
        <v>126</v>
      </c>
      <c r="D80" s="666" t="s">
        <v>166</v>
      </c>
      <c r="E80" s="600"/>
      <c r="F80" s="600">
        <v>4257</v>
      </c>
      <c r="G80" s="703"/>
      <c r="H80" s="703"/>
      <c r="I80" s="703"/>
      <c r="J80" s="703"/>
      <c r="K80" s="703">
        <v>2000</v>
      </c>
      <c r="L80" s="773">
        <v>2315</v>
      </c>
      <c r="M80" s="786">
        <f>(100/K80)*L80</f>
        <v>115.75</v>
      </c>
    </row>
    <row r="81" spans="1:13" ht="15">
      <c r="A81" s="602">
        <v>637005</v>
      </c>
      <c r="B81" s="603"/>
      <c r="C81" s="838" t="s">
        <v>91</v>
      </c>
      <c r="D81" s="666" t="s">
        <v>167</v>
      </c>
      <c r="E81" s="600"/>
      <c r="F81" s="600"/>
      <c r="G81" s="604"/>
      <c r="H81" s="604"/>
      <c r="I81" s="604"/>
      <c r="J81" s="604"/>
      <c r="K81" s="604"/>
      <c r="L81" s="759"/>
      <c r="M81" s="785"/>
    </row>
    <row r="82" spans="1:13" ht="15">
      <c r="A82" s="602">
        <v>637005</v>
      </c>
      <c r="B82" s="603">
        <v>2</v>
      </c>
      <c r="C82" s="838" t="s">
        <v>168</v>
      </c>
      <c r="D82" s="666" t="s">
        <v>169</v>
      </c>
      <c r="E82" s="600">
        <v>11683</v>
      </c>
      <c r="F82" s="600">
        <v>1200</v>
      </c>
      <c r="G82" s="604">
        <v>11440</v>
      </c>
      <c r="H82" s="604">
        <v>5786</v>
      </c>
      <c r="I82" s="604">
        <v>3000</v>
      </c>
      <c r="J82" s="604">
        <v>20000</v>
      </c>
      <c r="K82" s="604">
        <v>10742</v>
      </c>
      <c r="L82" s="759">
        <v>288</v>
      </c>
      <c r="M82" s="786">
        <f>(100/K82)*L82</f>
        <v>2.681064978588717</v>
      </c>
    </row>
    <row r="83" spans="1:13" ht="15">
      <c r="A83" s="602">
        <v>637005</v>
      </c>
      <c r="B83" s="603">
        <v>3</v>
      </c>
      <c r="C83" s="838" t="s">
        <v>91</v>
      </c>
      <c r="D83" s="1096" t="s">
        <v>301</v>
      </c>
      <c r="E83" s="600"/>
      <c r="F83" s="600"/>
      <c r="G83" s="604"/>
      <c r="H83" s="604"/>
      <c r="I83" s="604"/>
      <c r="J83" s="604"/>
      <c r="K83" s="604">
        <v>3500</v>
      </c>
      <c r="L83" s="759">
        <v>3110</v>
      </c>
      <c r="M83" s="786">
        <f>(100/K83)*L83</f>
        <v>88.85714285714286</v>
      </c>
    </row>
    <row r="84" spans="1:13" ht="15">
      <c r="A84" s="602">
        <v>637005</v>
      </c>
      <c r="B84" s="603">
        <v>4</v>
      </c>
      <c r="C84" s="838" t="s">
        <v>170</v>
      </c>
      <c r="D84" s="666" t="s">
        <v>171</v>
      </c>
      <c r="E84" s="600">
        <v>1020</v>
      </c>
      <c r="F84" s="600">
        <v>1080</v>
      </c>
      <c r="G84" s="604">
        <v>1050</v>
      </c>
      <c r="H84" s="604">
        <v>1050</v>
      </c>
      <c r="I84" s="604">
        <v>1050</v>
      </c>
      <c r="J84" s="604">
        <v>1050</v>
      </c>
      <c r="K84" s="604">
        <v>1050</v>
      </c>
      <c r="L84" s="759"/>
      <c r="M84" s="786"/>
    </row>
    <row r="85" spans="1:13" ht="15">
      <c r="A85" s="602">
        <v>637006</v>
      </c>
      <c r="B85" s="603"/>
      <c r="C85" s="838" t="s">
        <v>91</v>
      </c>
      <c r="D85" s="666" t="s">
        <v>172</v>
      </c>
      <c r="E85" s="600"/>
      <c r="F85" s="600">
        <v>130</v>
      </c>
      <c r="G85" s="604"/>
      <c r="H85" s="604">
        <v>50</v>
      </c>
      <c r="I85" s="604">
        <v>50</v>
      </c>
      <c r="J85" s="604"/>
      <c r="K85" s="604"/>
      <c r="L85" s="759"/>
      <c r="M85" s="786"/>
    </row>
    <row r="86" spans="1:13" ht="15">
      <c r="A86" s="602">
        <v>637011</v>
      </c>
      <c r="B86" s="603"/>
      <c r="C86" s="838" t="s">
        <v>126</v>
      </c>
      <c r="D86" s="666" t="s">
        <v>173</v>
      </c>
      <c r="E86" s="600">
        <v>90</v>
      </c>
      <c r="F86" s="600"/>
      <c r="G86" s="604"/>
      <c r="H86" s="604">
        <v>780</v>
      </c>
      <c r="I86" s="604">
        <v>780</v>
      </c>
      <c r="J86" s="604">
        <v>4500</v>
      </c>
      <c r="K86" s="604">
        <v>7000</v>
      </c>
      <c r="L86" s="759">
        <v>5522</v>
      </c>
      <c r="M86" s="786">
        <f>(100/K86)*L86</f>
        <v>78.88571428571429</v>
      </c>
    </row>
    <row r="87" spans="1:13" ht="15">
      <c r="A87" s="602">
        <v>637012</v>
      </c>
      <c r="B87" s="603">
        <v>3</v>
      </c>
      <c r="C87" s="838" t="s">
        <v>91</v>
      </c>
      <c r="D87" s="666" t="s">
        <v>174</v>
      </c>
      <c r="E87" s="600">
        <v>272</v>
      </c>
      <c r="F87" s="600">
        <v>258</v>
      </c>
      <c r="G87" s="604">
        <v>280</v>
      </c>
      <c r="H87" s="604">
        <v>280</v>
      </c>
      <c r="I87" s="604">
        <v>280</v>
      </c>
      <c r="J87" s="604">
        <v>280</v>
      </c>
      <c r="K87" s="604">
        <v>280</v>
      </c>
      <c r="L87" s="759">
        <v>14.28</v>
      </c>
      <c r="M87" s="786">
        <f>(100/K87)*L87</f>
        <v>5.1</v>
      </c>
    </row>
    <row r="88" spans="1:13" ht="15">
      <c r="A88" s="602">
        <v>637014</v>
      </c>
      <c r="B88" s="603"/>
      <c r="C88" s="838" t="s">
        <v>91</v>
      </c>
      <c r="D88" s="666" t="s">
        <v>175</v>
      </c>
      <c r="E88" s="600">
        <v>13381</v>
      </c>
      <c r="F88" s="600">
        <v>12782</v>
      </c>
      <c r="G88" s="604">
        <v>15000</v>
      </c>
      <c r="H88" s="604">
        <v>15000</v>
      </c>
      <c r="I88" s="604">
        <v>15000</v>
      </c>
      <c r="J88" s="604">
        <v>15600</v>
      </c>
      <c r="K88" s="604">
        <v>15600</v>
      </c>
      <c r="L88" s="759">
        <v>4756</v>
      </c>
      <c r="M88" s="786">
        <f>(100/K88)*L88</f>
        <v>30.487179487179485</v>
      </c>
    </row>
    <row r="89" spans="1:13" ht="15">
      <c r="A89" s="602">
        <v>637015</v>
      </c>
      <c r="B89" s="603"/>
      <c r="C89" s="838" t="s">
        <v>176</v>
      </c>
      <c r="D89" s="666" t="s">
        <v>177</v>
      </c>
      <c r="E89" s="600">
        <v>1673</v>
      </c>
      <c r="F89" s="600">
        <v>1792</v>
      </c>
      <c r="G89" s="604">
        <v>1200</v>
      </c>
      <c r="H89" s="604">
        <v>1500</v>
      </c>
      <c r="I89" s="604">
        <v>1500</v>
      </c>
      <c r="J89" s="604">
        <v>1500</v>
      </c>
      <c r="K89" s="604">
        <v>1500</v>
      </c>
      <c r="L89" s="759"/>
      <c r="M89" s="786"/>
    </row>
    <row r="90" spans="1:13" ht="15">
      <c r="A90" s="602">
        <v>637023</v>
      </c>
      <c r="B90" s="666"/>
      <c r="C90" s="838" t="s">
        <v>104</v>
      </c>
      <c r="D90" s="666" t="s">
        <v>178</v>
      </c>
      <c r="E90" s="600">
        <v>250</v>
      </c>
      <c r="F90" s="600">
        <v>200</v>
      </c>
      <c r="G90" s="600">
        <v>200</v>
      </c>
      <c r="H90" s="600">
        <v>200</v>
      </c>
      <c r="I90" s="600">
        <v>200</v>
      </c>
      <c r="J90" s="600">
        <v>100</v>
      </c>
      <c r="K90" s="600">
        <v>100</v>
      </c>
      <c r="L90" s="758">
        <v>38</v>
      </c>
      <c r="M90" s="785">
        <f>(100/K90)*L90</f>
        <v>38</v>
      </c>
    </row>
    <row r="91" spans="1:13" ht="15">
      <c r="A91" s="602">
        <v>637016</v>
      </c>
      <c r="B91" s="666"/>
      <c r="C91" s="838" t="s">
        <v>91</v>
      </c>
      <c r="D91" s="666" t="s">
        <v>179</v>
      </c>
      <c r="E91" s="600">
        <v>1716</v>
      </c>
      <c r="F91" s="600">
        <v>2041</v>
      </c>
      <c r="G91" s="600">
        <v>2100</v>
      </c>
      <c r="H91" s="600">
        <v>2100</v>
      </c>
      <c r="I91" s="600">
        <v>2100</v>
      </c>
      <c r="J91" s="600">
        <v>2100</v>
      </c>
      <c r="K91" s="600">
        <v>2100</v>
      </c>
      <c r="L91" s="758">
        <v>276.67</v>
      </c>
      <c r="M91" s="785">
        <f>(100/K91)*L91</f>
        <v>13.174761904761905</v>
      </c>
    </row>
    <row r="92" spans="1:13" ht="15">
      <c r="A92" s="602">
        <v>637026</v>
      </c>
      <c r="B92" s="666">
        <v>1</v>
      </c>
      <c r="C92" s="838" t="s">
        <v>180</v>
      </c>
      <c r="D92" s="666" t="s">
        <v>181</v>
      </c>
      <c r="E92" s="600">
        <v>2729</v>
      </c>
      <c r="F92" s="600">
        <v>2528</v>
      </c>
      <c r="G92" s="604">
        <v>3000</v>
      </c>
      <c r="H92" s="604">
        <v>3000</v>
      </c>
      <c r="I92" s="604">
        <v>3000</v>
      </c>
      <c r="J92" s="604">
        <v>3000</v>
      </c>
      <c r="K92" s="604">
        <v>3000</v>
      </c>
      <c r="L92" s="759"/>
      <c r="M92" s="786"/>
    </row>
    <row r="93" spans="1:13" ht="15">
      <c r="A93" s="602">
        <v>637026</v>
      </c>
      <c r="B93" s="666">
        <v>2</v>
      </c>
      <c r="C93" s="838" t="s">
        <v>180</v>
      </c>
      <c r="D93" s="666" t="s">
        <v>182</v>
      </c>
      <c r="E93" s="600">
        <v>1485</v>
      </c>
      <c r="F93" s="600">
        <v>1266</v>
      </c>
      <c r="G93" s="703">
        <v>700</v>
      </c>
      <c r="H93" s="703">
        <v>700</v>
      </c>
      <c r="I93" s="703">
        <v>700</v>
      </c>
      <c r="J93" s="703">
        <v>700</v>
      </c>
      <c r="K93" s="703">
        <v>700</v>
      </c>
      <c r="L93" s="773"/>
      <c r="M93" s="786"/>
    </row>
    <row r="94" spans="1:13" ht="0.75" customHeight="1">
      <c r="A94" s="602">
        <v>637031</v>
      </c>
      <c r="B94" s="666"/>
      <c r="C94" s="841" t="s">
        <v>91</v>
      </c>
      <c r="D94" s="666" t="s">
        <v>183</v>
      </c>
      <c r="E94" s="600"/>
      <c r="F94" s="600"/>
      <c r="G94" s="703">
        <v>0</v>
      </c>
      <c r="H94" s="703">
        <v>0</v>
      </c>
      <c r="I94" s="703"/>
      <c r="J94" s="703">
        <v>0</v>
      </c>
      <c r="K94" s="703">
        <v>0</v>
      </c>
      <c r="L94" s="773"/>
      <c r="M94" s="1112"/>
    </row>
    <row r="95" spans="1:13" ht="15">
      <c r="A95" s="602">
        <v>637031</v>
      </c>
      <c r="B95" s="666"/>
      <c r="C95" s="841" t="s">
        <v>91</v>
      </c>
      <c r="D95" s="666" t="s">
        <v>183</v>
      </c>
      <c r="E95" s="600"/>
      <c r="F95" s="600">
        <v>107</v>
      </c>
      <c r="G95" s="703"/>
      <c r="H95" s="703">
        <v>3</v>
      </c>
      <c r="I95" s="703">
        <v>3</v>
      </c>
      <c r="J95" s="703"/>
      <c r="K95" s="703"/>
      <c r="L95" s="773"/>
      <c r="M95" s="786"/>
    </row>
    <row r="96" spans="1:13" ht="15">
      <c r="A96" s="602">
        <v>637027</v>
      </c>
      <c r="B96" s="666"/>
      <c r="C96" s="838" t="s">
        <v>91</v>
      </c>
      <c r="D96" s="666" t="s">
        <v>184</v>
      </c>
      <c r="E96" s="600">
        <v>2419</v>
      </c>
      <c r="F96" s="600">
        <v>1554</v>
      </c>
      <c r="G96" s="604">
        <v>2300</v>
      </c>
      <c r="H96" s="604">
        <v>2300</v>
      </c>
      <c r="I96" s="604">
        <v>2300</v>
      </c>
      <c r="J96" s="604">
        <v>3900</v>
      </c>
      <c r="K96" s="604">
        <v>3900</v>
      </c>
      <c r="L96" s="759">
        <v>938.5</v>
      </c>
      <c r="M96" s="786">
        <f>(100/K96)*L96</f>
        <v>24.064102564102562</v>
      </c>
    </row>
    <row r="97" spans="1:13" ht="15">
      <c r="A97" s="598">
        <v>637006</v>
      </c>
      <c r="B97" s="720"/>
      <c r="C97" s="842"/>
      <c r="D97" s="720" t="s">
        <v>185</v>
      </c>
      <c r="E97" s="600"/>
      <c r="F97" s="600"/>
      <c r="G97" s="600"/>
      <c r="H97" s="600"/>
      <c r="I97" s="600"/>
      <c r="J97" s="600"/>
      <c r="K97" s="600"/>
      <c r="L97" s="758"/>
      <c r="M97" s="785"/>
    </row>
    <row r="98" spans="1:13" ht="0.75" customHeight="1">
      <c r="A98" s="598">
        <v>621000</v>
      </c>
      <c r="B98" s="599"/>
      <c r="C98" s="817" t="s">
        <v>91</v>
      </c>
      <c r="D98" s="599" t="s">
        <v>94</v>
      </c>
      <c r="E98" s="600"/>
      <c r="F98" s="600"/>
      <c r="G98" s="600"/>
      <c r="H98" s="600"/>
      <c r="I98" s="600"/>
      <c r="J98" s="600"/>
      <c r="K98" s="600"/>
      <c r="L98" s="758"/>
      <c r="M98" s="785"/>
    </row>
    <row r="99" spans="1:13" ht="15" hidden="1">
      <c r="A99" s="602">
        <v>623000</v>
      </c>
      <c r="B99" s="603"/>
      <c r="C99" s="818" t="s">
        <v>91</v>
      </c>
      <c r="D99" s="603" t="s">
        <v>95</v>
      </c>
      <c r="E99" s="604"/>
      <c r="F99" s="604"/>
      <c r="G99" s="604"/>
      <c r="H99" s="604"/>
      <c r="I99" s="604"/>
      <c r="J99" s="604"/>
      <c r="K99" s="604"/>
      <c r="L99" s="759"/>
      <c r="M99" s="786"/>
    </row>
    <row r="100" spans="1:13" ht="15" hidden="1">
      <c r="A100" s="602">
        <v>625001</v>
      </c>
      <c r="B100" s="603"/>
      <c r="C100" s="819" t="s">
        <v>91</v>
      </c>
      <c r="D100" s="603" t="s">
        <v>96</v>
      </c>
      <c r="E100" s="604"/>
      <c r="F100" s="604"/>
      <c r="G100" s="604"/>
      <c r="H100" s="604"/>
      <c r="I100" s="604"/>
      <c r="J100" s="604"/>
      <c r="K100" s="604"/>
      <c r="L100" s="759"/>
      <c r="M100" s="786"/>
    </row>
    <row r="101" spans="1:13" ht="15" hidden="1">
      <c r="A101" s="602">
        <v>625002</v>
      </c>
      <c r="B101" s="603"/>
      <c r="C101" s="819" t="s">
        <v>91</v>
      </c>
      <c r="D101" s="603" t="s">
        <v>97</v>
      </c>
      <c r="E101" s="604"/>
      <c r="F101" s="604"/>
      <c r="G101" s="604"/>
      <c r="H101" s="604"/>
      <c r="I101" s="604"/>
      <c r="J101" s="604"/>
      <c r="K101" s="604"/>
      <c r="L101" s="759"/>
      <c r="M101" s="786"/>
    </row>
    <row r="102" spans="1:13" ht="15" hidden="1">
      <c r="A102" s="598">
        <v>625003</v>
      </c>
      <c r="B102" s="720"/>
      <c r="C102" s="819" t="s">
        <v>91</v>
      </c>
      <c r="D102" s="599" t="s">
        <v>98</v>
      </c>
      <c r="E102" s="600"/>
      <c r="F102" s="600"/>
      <c r="G102" s="604"/>
      <c r="H102" s="604"/>
      <c r="I102" s="604"/>
      <c r="J102" s="604"/>
      <c r="K102" s="604"/>
      <c r="L102" s="759"/>
      <c r="M102" s="786"/>
    </row>
    <row r="103" spans="1:13" ht="15" hidden="1">
      <c r="A103" s="602">
        <v>625004</v>
      </c>
      <c r="B103" s="666"/>
      <c r="C103" s="819" t="s">
        <v>91</v>
      </c>
      <c r="D103" s="603" t="s">
        <v>99</v>
      </c>
      <c r="E103" s="604"/>
      <c r="F103" s="604"/>
      <c r="G103" s="604"/>
      <c r="H103" s="604"/>
      <c r="I103" s="604"/>
      <c r="J103" s="604"/>
      <c r="K103" s="604"/>
      <c r="L103" s="759"/>
      <c r="M103" s="786"/>
    </row>
    <row r="104" spans="1:13" ht="15" hidden="1">
      <c r="A104" s="635">
        <v>625005</v>
      </c>
      <c r="B104" s="670"/>
      <c r="C104" s="819" t="s">
        <v>91</v>
      </c>
      <c r="D104" s="636" t="s">
        <v>100</v>
      </c>
      <c r="E104" s="637"/>
      <c r="F104" s="637"/>
      <c r="G104" s="604"/>
      <c r="H104" s="604"/>
      <c r="I104" s="604"/>
      <c r="J104" s="604"/>
      <c r="K104" s="604"/>
      <c r="L104" s="759"/>
      <c r="M104" s="786"/>
    </row>
    <row r="105" spans="1:13" ht="15" hidden="1">
      <c r="A105" s="602">
        <v>625007</v>
      </c>
      <c r="B105" s="666"/>
      <c r="C105" s="817" t="s">
        <v>91</v>
      </c>
      <c r="D105" s="603" t="s">
        <v>101</v>
      </c>
      <c r="E105" s="604"/>
      <c r="F105" s="604"/>
      <c r="G105" s="604"/>
      <c r="H105" s="604"/>
      <c r="I105" s="604"/>
      <c r="J105" s="604"/>
      <c r="K105" s="604"/>
      <c r="L105" s="759"/>
      <c r="M105" s="786"/>
    </row>
    <row r="106" spans="1:13" ht="15">
      <c r="A106" s="641">
        <v>637003</v>
      </c>
      <c r="B106" s="603"/>
      <c r="C106" s="819" t="s">
        <v>124</v>
      </c>
      <c r="D106" s="603" t="s">
        <v>438</v>
      </c>
      <c r="E106" s="637">
        <v>445</v>
      </c>
      <c r="F106" s="637">
        <v>479</v>
      </c>
      <c r="G106" s="724">
        <v>300</v>
      </c>
      <c r="H106" s="724">
        <v>1000</v>
      </c>
      <c r="I106" s="724">
        <v>1000</v>
      </c>
      <c r="J106" s="724">
        <v>1000</v>
      </c>
      <c r="K106" s="724">
        <v>1000</v>
      </c>
      <c r="L106" s="775">
        <v>234.73</v>
      </c>
      <c r="M106" s="1114">
        <f>(100/K106)*L106</f>
        <v>23.473</v>
      </c>
    </row>
    <row r="107" spans="1:13" ht="15">
      <c r="A107" s="591">
        <v>641</v>
      </c>
      <c r="B107" s="822"/>
      <c r="C107" s="827"/>
      <c r="D107" s="822" t="s">
        <v>186</v>
      </c>
      <c r="E107" s="589">
        <v>3217</v>
      </c>
      <c r="F107" s="589">
        <v>3217</v>
      </c>
      <c r="G107" s="589">
        <v>3500</v>
      </c>
      <c r="H107" s="589">
        <v>3500</v>
      </c>
      <c r="I107" s="589">
        <v>3500</v>
      </c>
      <c r="J107" s="589">
        <v>7700</v>
      </c>
      <c r="K107" s="589">
        <v>7700</v>
      </c>
      <c r="L107" s="754">
        <f>SUM(L108:L109)</f>
        <v>1534.2</v>
      </c>
      <c r="M107" s="783">
        <f>(100/K107)*L107</f>
        <v>19.924675324675327</v>
      </c>
    </row>
    <row r="108" spans="1:13" ht="15">
      <c r="A108" s="615">
        <v>641012</v>
      </c>
      <c r="B108" s="616"/>
      <c r="C108" s="834" t="s">
        <v>91</v>
      </c>
      <c r="D108" s="857" t="s">
        <v>187</v>
      </c>
      <c r="E108" s="644">
        <v>3217</v>
      </c>
      <c r="F108" s="644">
        <v>2875</v>
      </c>
      <c r="G108" s="648">
        <v>3500</v>
      </c>
      <c r="H108" s="671">
        <v>3500</v>
      </c>
      <c r="I108" s="671">
        <v>3500</v>
      </c>
      <c r="J108" s="671">
        <v>6600</v>
      </c>
      <c r="K108" s="671">
        <v>6600</v>
      </c>
      <c r="L108" s="697">
        <v>1534.2</v>
      </c>
      <c r="M108" s="1111">
        <f>(100/K108)*L108</f>
        <v>23.245454545454546</v>
      </c>
    </row>
    <row r="109" spans="1:13" ht="15">
      <c r="A109" s="638">
        <v>642013</v>
      </c>
      <c r="B109" s="639"/>
      <c r="C109" s="821" t="s">
        <v>91</v>
      </c>
      <c r="D109" s="642" t="s">
        <v>188</v>
      </c>
      <c r="E109" s="640"/>
      <c r="F109" s="640">
        <v>314</v>
      </c>
      <c r="G109" s="640"/>
      <c r="H109" s="640"/>
      <c r="I109" s="640"/>
      <c r="J109" s="640">
        <v>1100</v>
      </c>
      <c r="K109" s="640">
        <v>1100</v>
      </c>
      <c r="L109" s="1089"/>
      <c r="M109" s="1114"/>
    </row>
    <row r="110" spans="1:13" ht="15.75" thickBot="1">
      <c r="A110" s="858"/>
      <c r="B110" s="729"/>
      <c r="C110" s="859"/>
      <c r="D110" s="860"/>
      <c r="E110" s="861"/>
      <c r="F110" s="861"/>
      <c r="G110" s="862"/>
      <c r="H110" s="833"/>
      <c r="I110" s="833"/>
      <c r="J110" s="833"/>
      <c r="K110" s="833"/>
      <c r="L110" s="1092"/>
      <c r="M110" s="927"/>
    </row>
    <row r="111" spans="1:13" ht="15.75" thickBot="1">
      <c r="A111" s="744" t="s">
        <v>189</v>
      </c>
      <c r="B111" s="738"/>
      <c r="C111" s="1258"/>
      <c r="D111" s="744" t="s">
        <v>190</v>
      </c>
      <c r="E111" s="658">
        <f>SUM(E112+E113+E121)</f>
        <v>5036</v>
      </c>
      <c r="F111" s="628">
        <f>SUM(F112+F113+F121)</f>
        <v>12351</v>
      </c>
      <c r="G111" s="658">
        <f aca="true" t="shared" si="7" ref="G111:L111">G112+G113+G121</f>
        <v>4718</v>
      </c>
      <c r="H111" s="656">
        <f t="shared" si="7"/>
        <v>6794</v>
      </c>
      <c r="I111" s="626">
        <f t="shared" si="7"/>
        <v>6794</v>
      </c>
      <c r="J111" s="1254">
        <f t="shared" si="7"/>
        <v>5583</v>
      </c>
      <c r="K111" s="628">
        <f t="shared" si="7"/>
        <v>5583</v>
      </c>
      <c r="L111" s="768">
        <f t="shared" si="7"/>
        <v>1322.87</v>
      </c>
      <c r="M111" s="1255">
        <f aca="true" t="shared" si="8" ref="M111:M124">(100/K111)*L111</f>
        <v>23.694608633351244</v>
      </c>
    </row>
    <row r="112" spans="1:13" ht="15">
      <c r="A112" s="865">
        <v>611000</v>
      </c>
      <c r="B112" s="866"/>
      <c r="C112" s="867" t="s">
        <v>162</v>
      </c>
      <c r="D112" s="866" t="s">
        <v>92</v>
      </c>
      <c r="E112" s="868">
        <v>3059</v>
      </c>
      <c r="F112" s="868">
        <v>8115</v>
      </c>
      <c r="G112" s="868">
        <v>2940</v>
      </c>
      <c r="H112" s="868">
        <v>4300</v>
      </c>
      <c r="I112" s="868">
        <v>4300</v>
      </c>
      <c r="J112" s="868">
        <v>3500</v>
      </c>
      <c r="K112" s="868">
        <v>3500</v>
      </c>
      <c r="L112" s="1093">
        <v>795</v>
      </c>
      <c r="M112" s="1128">
        <f t="shared" si="8"/>
        <v>22.714285714285715</v>
      </c>
    </row>
    <row r="113" spans="1:13" ht="15">
      <c r="A113" s="587">
        <v>62</v>
      </c>
      <c r="B113" s="822"/>
      <c r="C113" s="827"/>
      <c r="D113" s="588" t="s">
        <v>93</v>
      </c>
      <c r="E113" s="589">
        <f>SUM(E114:E120)</f>
        <v>1124</v>
      </c>
      <c r="F113" s="589">
        <f aca="true" t="shared" si="9" ref="F113:K113">SUM(F114:F120)</f>
        <v>2858</v>
      </c>
      <c r="G113" s="589">
        <f t="shared" si="9"/>
        <v>1034</v>
      </c>
      <c r="H113" s="589">
        <f t="shared" si="9"/>
        <v>1500</v>
      </c>
      <c r="I113" s="589">
        <f t="shared" si="9"/>
        <v>1500</v>
      </c>
      <c r="J113" s="589">
        <f t="shared" si="9"/>
        <v>1243</v>
      </c>
      <c r="K113" s="589">
        <f t="shared" si="9"/>
        <v>1243</v>
      </c>
      <c r="L113" s="754">
        <f>SUM(L114:L120)</f>
        <v>277.83</v>
      </c>
      <c r="M113" s="783">
        <f t="shared" si="8"/>
        <v>22.351568785197102</v>
      </c>
    </row>
    <row r="114" spans="1:13" ht="15">
      <c r="A114" s="615">
        <v>623000</v>
      </c>
      <c r="B114" s="616"/>
      <c r="C114" s="869" t="s">
        <v>162</v>
      </c>
      <c r="D114" s="616" t="s">
        <v>95</v>
      </c>
      <c r="E114" s="648">
        <v>321</v>
      </c>
      <c r="F114" s="648">
        <v>817</v>
      </c>
      <c r="G114" s="644">
        <v>295</v>
      </c>
      <c r="H114" s="644">
        <v>430</v>
      </c>
      <c r="I114" s="644">
        <v>430</v>
      </c>
      <c r="J114" s="644">
        <v>350</v>
      </c>
      <c r="K114" s="644">
        <v>350</v>
      </c>
      <c r="L114" s="766">
        <v>79.5</v>
      </c>
      <c r="M114" s="1111">
        <f t="shared" si="8"/>
        <v>22.71428571428571</v>
      </c>
    </row>
    <row r="115" spans="1:13" ht="15">
      <c r="A115" s="602">
        <v>625001</v>
      </c>
      <c r="B115" s="603"/>
      <c r="C115" s="818" t="s">
        <v>162</v>
      </c>
      <c r="D115" s="603" t="s">
        <v>96</v>
      </c>
      <c r="E115" s="643">
        <v>45</v>
      </c>
      <c r="F115" s="643">
        <v>117</v>
      </c>
      <c r="G115" s="604">
        <v>43</v>
      </c>
      <c r="H115" s="604">
        <v>61</v>
      </c>
      <c r="I115" s="604">
        <v>61</v>
      </c>
      <c r="J115" s="604">
        <v>50</v>
      </c>
      <c r="K115" s="604">
        <v>50</v>
      </c>
      <c r="L115" s="759">
        <v>11.13</v>
      </c>
      <c r="M115" s="786">
        <f t="shared" si="8"/>
        <v>22.26</v>
      </c>
    </row>
    <row r="116" spans="1:13" ht="15">
      <c r="A116" s="602">
        <v>625002</v>
      </c>
      <c r="B116" s="603"/>
      <c r="C116" s="870" t="s">
        <v>162</v>
      </c>
      <c r="D116" s="603" t="s">
        <v>97</v>
      </c>
      <c r="E116" s="643">
        <v>450</v>
      </c>
      <c r="F116" s="643">
        <v>1144</v>
      </c>
      <c r="G116" s="604">
        <v>412</v>
      </c>
      <c r="H116" s="604">
        <v>602</v>
      </c>
      <c r="I116" s="604">
        <v>602</v>
      </c>
      <c r="J116" s="604">
        <v>500</v>
      </c>
      <c r="K116" s="604">
        <v>500</v>
      </c>
      <c r="L116" s="759">
        <v>111.3</v>
      </c>
      <c r="M116" s="786">
        <f t="shared" si="8"/>
        <v>22.26</v>
      </c>
    </row>
    <row r="117" spans="1:13" ht="15">
      <c r="A117" s="602">
        <v>625003</v>
      </c>
      <c r="B117" s="603"/>
      <c r="C117" s="870" t="s">
        <v>162</v>
      </c>
      <c r="D117" s="603" t="s">
        <v>98</v>
      </c>
      <c r="E117" s="643">
        <v>26</v>
      </c>
      <c r="F117" s="643">
        <v>65</v>
      </c>
      <c r="G117" s="604">
        <v>24</v>
      </c>
      <c r="H117" s="604">
        <v>35</v>
      </c>
      <c r="I117" s="604">
        <v>35</v>
      </c>
      <c r="J117" s="604">
        <v>28</v>
      </c>
      <c r="K117" s="604">
        <v>28</v>
      </c>
      <c r="L117" s="759">
        <v>6.36</v>
      </c>
      <c r="M117" s="786">
        <f t="shared" si="8"/>
        <v>22.714285714285715</v>
      </c>
    </row>
    <row r="118" spans="1:13" ht="15">
      <c r="A118" s="602">
        <v>625004</v>
      </c>
      <c r="B118" s="603"/>
      <c r="C118" s="818" t="s">
        <v>162</v>
      </c>
      <c r="D118" s="603" t="s">
        <v>99</v>
      </c>
      <c r="E118" s="604">
        <v>97</v>
      </c>
      <c r="F118" s="604">
        <v>245</v>
      </c>
      <c r="G118" s="604">
        <v>90</v>
      </c>
      <c r="H118" s="604">
        <v>130</v>
      </c>
      <c r="I118" s="604">
        <v>130</v>
      </c>
      <c r="J118" s="604">
        <v>110</v>
      </c>
      <c r="K118" s="604">
        <v>110</v>
      </c>
      <c r="L118" s="759">
        <v>23.85</v>
      </c>
      <c r="M118" s="786">
        <f t="shared" si="8"/>
        <v>21.681818181818183</v>
      </c>
    </row>
    <row r="119" spans="1:13" ht="15">
      <c r="A119" s="602">
        <v>625005</v>
      </c>
      <c r="B119" s="603"/>
      <c r="C119" s="818" t="s">
        <v>162</v>
      </c>
      <c r="D119" s="603" t="s">
        <v>100</v>
      </c>
      <c r="E119" s="604">
        <v>32</v>
      </c>
      <c r="F119" s="604">
        <v>82</v>
      </c>
      <c r="G119" s="604">
        <v>30</v>
      </c>
      <c r="H119" s="604">
        <v>37</v>
      </c>
      <c r="I119" s="604">
        <v>37</v>
      </c>
      <c r="J119" s="604">
        <v>35</v>
      </c>
      <c r="K119" s="604">
        <v>35</v>
      </c>
      <c r="L119" s="759">
        <v>7.95</v>
      </c>
      <c r="M119" s="786">
        <f t="shared" si="8"/>
        <v>22.714285714285715</v>
      </c>
    </row>
    <row r="120" spans="1:13" ht="15">
      <c r="A120" s="607">
        <v>625007</v>
      </c>
      <c r="B120" s="608"/>
      <c r="C120" s="821" t="s">
        <v>162</v>
      </c>
      <c r="D120" s="608" t="s">
        <v>101</v>
      </c>
      <c r="E120" s="609">
        <v>153</v>
      </c>
      <c r="F120" s="609">
        <v>388</v>
      </c>
      <c r="G120" s="609">
        <v>140</v>
      </c>
      <c r="H120" s="609">
        <v>205</v>
      </c>
      <c r="I120" s="609">
        <v>205</v>
      </c>
      <c r="J120" s="609">
        <v>170</v>
      </c>
      <c r="K120" s="609">
        <v>170</v>
      </c>
      <c r="L120" s="760">
        <v>37.74</v>
      </c>
      <c r="M120" s="787">
        <f t="shared" si="8"/>
        <v>22.200000000000003</v>
      </c>
    </row>
    <row r="121" spans="1:13" ht="15">
      <c r="A121" s="587">
        <v>637</v>
      </c>
      <c r="B121" s="588"/>
      <c r="C121" s="844"/>
      <c r="D121" s="588" t="s">
        <v>191</v>
      </c>
      <c r="E121" s="589">
        <f>SUM(E123:E125)</f>
        <v>853</v>
      </c>
      <c r="F121" s="589">
        <f>SUM(F122:F125)</f>
        <v>1378</v>
      </c>
      <c r="G121" s="589">
        <f>SUM(G123:G124)</f>
        <v>744</v>
      </c>
      <c r="H121" s="589">
        <f>SUM(H122:H124)</f>
        <v>994</v>
      </c>
      <c r="I121" s="589">
        <f>SUM(I122:I124)</f>
        <v>994</v>
      </c>
      <c r="J121" s="589">
        <f>SUM(J122:J124)</f>
        <v>840</v>
      </c>
      <c r="K121" s="589">
        <f>SUM(K122:K124)</f>
        <v>840</v>
      </c>
      <c r="L121" s="754">
        <f>SUM(L122:L124)</f>
        <v>250.04</v>
      </c>
      <c r="M121" s="783">
        <f t="shared" si="8"/>
        <v>29.766666666666666</v>
      </c>
    </row>
    <row r="122" spans="1:13" ht="15">
      <c r="A122" s="871">
        <v>637014</v>
      </c>
      <c r="B122" s="872"/>
      <c r="C122" s="869" t="s">
        <v>162</v>
      </c>
      <c r="D122" s="872" t="s">
        <v>175</v>
      </c>
      <c r="E122" s="648"/>
      <c r="F122" s="648">
        <v>416</v>
      </c>
      <c r="G122" s="648"/>
      <c r="H122" s="648">
        <v>250</v>
      </c>
      <c r="I122" s="648">
        <v>250</v>
      </c>
      <c r="J122" s="648">
        <v>200</v>
      </c>
      <c r="K122" s="648">
        <v>200</v>
      </c>
      <c r="L122" s="1094">
        <v>48</v>
      </c>
      <c r="M122" s="1129">
        <f t="shared" si="8"/>
        <v>24</v>
      </c>
    </row>
    <row r="123" spans="1:13" ht="15">
      <c r="A123" s="615">
        <v>637012</v>
      </c>
      <c r="B123" s="616">
        <v>1</v>
      </c>
      <c r="C123" s="834" t="s">
        <v>91</v>
      </c>
      <c r="D123" s="616" t="s">
        <v>192</v>
      </c>
      <c r="E123" s="648">
        <v>813</v>
      </c>
      <c r="F123" s="648">
        <v>840</v>
      </c>
      <c r="G123" s="644">
        <v>700</v>
      </c>
      <c r="H123" s="644">
        <v>700</v>
      </c>
      <c r="I123" s="644">
        <v>700</v>
      </c>
      <c r="J123" s="644">
        <v>600</v>
      </c>
      <c r="K123" s="644">
        <v>600</v>
      </c>
      <c r="L123" s="766">
        <v>194.81</v>
      </c>
      <c r="M123" s="1111">
        <f t="shared" si="8"/>
        <v>32.468333333333334</v>
      </c>
    </row>
    <row r="124" spans="1:13" ht="15">
      <c r="A124" s="607">
        <v>637016</v>
      </c>
      <c r="B124" s="608"/>
      <c r="C124" s="845" t="s">
        <v>162</v>
      </c>
      <c r="D124" s="639" t="s">
        <v>179</v>
      </c>
      <c r="E124" s="640">
        <v>40</v>
      </c>
      <c r="F124" s="640">
        <v>122</v>
      </c>
      <c r="G124" s="873">
        <v>44</v>
      </c>
      <c r="H124" s="873">
        <v>44</v>
      </c>
      <c r="I124" s="873">
        <v>44</v>
      </c>
      <c r="J124" s="873">
        <v>40</v>
      </c>
      <c r="K124" s="873">
        <v>40</v>
      </c>
      <c r="L124" s="1095">
        <v>7.23</v>
      </c>
      <c r="M124" s="1130">
        <f t="shared" si="8"/>
        <v>18.075000000000003</v>
      </c>
    </row>
    <row r="125" spans="1:13" ht="15.75" thickBot="1">
      <c r="A125" s="874"/>
      <c r="B125" s="860"/>
      <c r="C125" s="875"/>
      <c r="D125" s="860"/>
      <c r="E125" s="876"/>
      <c r="F125" s="876"/>
      <c r="G125" s="637"/>
      <c r="H125" s="637"/>
      <c r="I125" s="637"/>
      <c r="J125" s="637"/>
      <c r="K125" s="637"/>
      <c r="L125" s="645"/>
      <c r="M125" s="1131"/>
    </row>
    <row r="126" spans="1:13" ht="15.75" thickBot="1">
      <c r="A126" s="1259" t="s">
        <v>193</v>
      </c>
      <c r="B126" s="1259"/>
      <c r="C126" s="1258"/>
      <c r="D126" s="1259" t="s">
        <v>194</v>
      </c>
      <c r="E126" s="1254">
        <f>SUM(E127+E128+E136+E143)</f>
        <v>3022.76</v>
      </c>
      <c r="F126" s="628">
        <f>SUM(F127+F128+F136+F143)</f>
        <v>2992.76</v>
      </c>
      <c r="G126" s="658">
        <f aca="true" t="shared" si="10" ref="G126:L126">G127+G128+G136+G143</f>
        <v>2800</v>
      </c>
      <c r="H126" s="628">
        <f t="shared" si="10"/>
        <v>2855</v>
      </c>
      <c r="I126" s="657">
        <f t="shared" si="10"/>
        <v>2842.58</v>
      </c>
      <c r="J126" s="626">
        <f t="shared" si="10"/>
        <v>3900</v>
      </c>
      <c r="K126" s="1254">
        <f t="shared" si="10"/>
        <v>3970</v>
      </c>
      <c r="L126" s="1260">
        <f t="shared" si="10"/>
        <v>973.9300000000001</v>
      </c>
      <c r="M126" s="1255">
        <f aca="true" t="shared" si="11" ref="M126:M138">(100/K126)*L126</f>
        <v>24.532241813602017</v>
      </c>
    </row>
    <row r="127" spans="1:13" ht="15">
      <c r="A127" s="865">
        <v>611000</v>
      </c>
      <c r="B127" s="878"/>
      <c r="C127" s="879" t="s">
        <v>195</v>
      </c>
      <c r="D127" s="878" t="s">
        <v>92</v>
      </c>
      <c r="E127" s="880">
        <v>1904</v>
      </c>
      <c r="F127" s="880">
        <v>2000</v>
      </c>
      <c r="G127" s="868">
        <v>2000</v>
      </c>
      <c r="H127" s="868">
        <v>2000</v>
      </c>
      <c r="I127" s="868">
        <v>2000</v>
      </c>
      <c r="J127" s="868">
        <v>2750</v>
      </c>
      <c r="K127" s="868">
        <v>2750</v>
      </c>
      <c r="L127" s="1093">
        <v>690</v>
      </c>
      <c r="M127" s="1128">
        <f t="shared" si="11"/>
        <v>25.09090909090909</v>
      </c>
    </row>
    <row r="128" spans="1:13" ht="15">
      <c r="A128" s="587">
        <v>62</v>
      </c>
      <c r="B128" s="588"/>
      <c r="C128" s="844"/>
      <c r="D128" s="822" t="s">
        <v>93</v>
      </c>
      <c r="E128" s="589">
        <f>SUM(E129:E135)</f>
        <v>668.76</v>
      </c>
      <c r="F128" s="589">
        <f aca="true" t="shared" si="12" ref="F128:K128">SUM(F129:F135)</f>
        <v>667.76</v>
      </c>
      <c r="G128" s="596">
        <f t="shared" si="12"/>
        <v>633</v>
      </c>
      <c r="H128" s="596">
        <f t="shared" si="12"/>
        <v>633</v>
      </c>
      <c r="I128" s="596">
        <f t="shared" si="12"/>
        <v>633</v>
      </c>
      <c r="J128" s="596">
        <f t="shared" si="12"/>
        <v>970</v>
      </c>
      <c r="K128" s="596">
        <f t="shared" si="12"/>
        <v>970</v>
      </c>
      <c r="L128" s="757">
        <f>SUM(L129:L135)</f>
        <v>166.98000000000002</v>
      </c>
      <c r="M128" s="783">
        <f t="shared" si="11"/>
        <v>17.21443298969072</v>
      </c>
    </row>
    <row r="129" spans="1:13" ht="15">
      <c r="A129" s="615">
        <v>623000</v>
      </c>
      <c r="B129" s="616"/>
      <c r="C129" s="845" t="s">
        <v>195</v>
      </c>
      <c r="D129" s="702" t="s">
        <v>95</v>
      </c>
      <c r="E129" s="648">
        <v>191.16</v>
      </c>
      <c r="F129" s="648">
        <v>191.16</v>
      </c>
      <c r="G129" s="644">
        <v>181</v>
      </c>
      <c r="H129" s="644">
        <v>181</v>
      </c>
      <c r="I129" s="644">
        <v>181</v>
      </c>
      <c r="J129" s="644">
        <v>275</v>
      </c>
      <c r="K129" s="644">
        <v>275</v>
      </c>
      <c r="L129" s="766">
        <v>47.79</v>
      </c>
      <c r="M129" s="1111">
        <f t="shared" si="11"/>
        <v>17.37818181818182</v>
      </c>
    </row>
    <row r="130" spans="1:13" ht="15">
      <c r="A130" s="602">
        <v>625001</v>
      </c>
      <c r="B130" s="603"/>
      <c r="C130" s="819" t="s">
        <v>195</v>
      </c>
      <c r="D130" s="603" t="s">
        <v>96</v>
      </c>
      <c r="E130" s="643">
        <v>26.76</v>
      </c>
      <c r="F130" s="643">
        <v>26.76</v>
      </c>
      <c r="G130" s="604">
        <v>26</v>
      </c>
      <c r="H130" s="604">
        <v>26</v>
      </c>
      <c r="I130" s="604">
        <v>26</v>
      </c>
      <c r="J130" s="604">
        <v>40</v>
      </c>
      <c r="K130" s="604">
        <v>40</v>
      </c>
      <c r="L130" s="759">
        <v>6.69</v>
      </c>
      <c r="M130" s="786">
        <f t="shared" si="11"/>
        <v>16.725</v>
      </c>
    </row>
    <row r="131" spans="1:13" ht="15">
      <c r="A131" s="602">
        <v>625002</v>
      </c>
      <c r="B131" s="603"/>
      <c r="C131" s="819" t="s">
        <v>195</v>
      </c>
      <c r="D131" s="603" t="s">
        <v>97</v>
      </c>
      <c r="E131" s="643">
        <v>267.6</v>
      </c>
      <c r="F131" s="643">
        <v>267.6</v>
      </c>
      <c r="G131" s="604">
        <v>253</v>
      </c>
      <c r="H131" s="604">
        <v>253</v>
      </c>
      <c r="I131" s="604">
        <v>253</v>
      </c>
      <c r="J131" s="604">
        <v>385</v>
      </c>
      <c r="K131" s="604">
        <v>385</v>
      </c>
      <c r="L131" s="759">
        <v>66.9</v>
      </c>
      <c r="M131" s="786">
        <f t="shared" si="11"/>
        <v>17.376623376623378</v>
      </c>
    </row>
    <row r="132" spans="1:13" ht="15">
      <c r="A132" s="602">
        <v>625003</v>
      </c>
      <c r="B132" s="603"/>
      <c r="C132" s="819" t="s">
        <v>195</v>
      </c>
      <c r="D132" s="603" t="s">
        <v>98</v>
      </c>
      <c r="E132" s="643">
        <v>15.24</v>
      </c>
      <c r="F132" s="643">
        <v>15.24</v>
      </c>
      <c r="G132" s="604">
        <v>15</v>
      </c>
      <c r="H132" s="604">
        <v>15</v>
      </c>
      <c r="I132" s="604">
        <v>15</v>
      </c>
      <c r="J132" s="604">
        <v>25</v>
      </c>
      <c r="K132" s="604">
        <v>25</v>
      </c>
      <c r="L132" s="759">
        <v>3.81</v>
      </c>
      <c r="M132" s="786">
        <f t="shared" si="11"/>
        <v>15.24</v>
      </c>
    </row>
    <row r="133" spans="1:13" ht="15">
      <c r="A133" s="602">
        <v>625004</v>
      </c>
      <c r="B133" s="881"/>
      <c r="C133" s="819" t="s">
        <v>195</v>
      </c>
      <c r="D133" s="603" t="s">
        <v>99</v>
      </c>
      <c r="E133" s="604">
        <v>57</v>
      </c>
      <c r="F133" s="604">
        <v>57</v>
      </c>
      <c r="G133" s="604">
        <v>54</v>
      </c>
      <c r="H133" s="604">
        <v>54</v>
      </c>
      <c r="I133" s="604">
        <v>54</v>
      </c>
      <c r="J133" s="604">
        <v>85</v>
      </c>
      <c r="K133" s="604">
        <v>85</v>
      </c>
      <c r="L133" s="759">
        <v>14.34</v>
      </c>
      <c r="M133" s="786">
        <f t="shared" si="11"/>
        <v>16.870588235294118</v>
      </c>
    </row>
    <row r="134" spans="1:13" ht="15">
      <c r="A134" s="598">
        <v>625005</v>
      </c>
      <c r="B134" s="599"/>
      <c r="C134" s="819" t="s">
        <v>195</v>
      </c>
      <c r="D134" s="666" t="s">
        <v>100</v>
      </c>
      <c r="E134" s="637">
        <v>19</v>
      </c>
      <c r="F134" s="637">
        <v>19</v>
      </c>
      <c r="G134" s="604">
        <v>18</v>
      </c>
      <c r="H134" s="604">
        <v>18</v>
      </c>
      <c r="I134" s="604">
        <v>18</v>
      </c>
      <c r="J134" s="604">
        <v>27</v>
      </c>
      <c r="K134" s="604">
        <v>27</v>
      </c>
      <c r="L134" s="759">
        <v>4.77</v>
      </c>
      <c r="M134" s="786">
        <f t="shared" si="11"/>
        <v>17.666666666666664</v>
      </c>
    </row>
    <row r="135" spans="1:13" ht="15">
      <c r="A135" s="607">
        <v>625007</v>
      </c>
      <c r="B135" s="639"/>
      <c r="C135" s="815" t="s">
        <v>195</v>
      </c>
      <c r="D135" s="832" t="s">
        <v>101</v>
      </c>
      <c r="E135" s="640">
        <v>92</v>
      </c>
      <c r="F135" s="640">
        <v>91</v>
      </c>
      <c r="G135" s="640">
        <v>86</v>
      </c>
      <c r="H135" s="640">
        <v>86</v>
      </c>
      <c r="I135" s="640">
        <v>86</v>
      </c>
      <c r="J135" s="640">
        <v>133</v>
      </c>
      <c r="K135" s="640">
        <v>133</v>
      </c>
      <c r="L135" s="1089">
        <v>22.68</v>
      </c>
      <c r="M135" s="1114">
        <f t="shared" si="11"/>
        <v>17.052631578947366</v>
      </c>
    </row>
    <row r="136" spans="1:13" ht="15">
      <c r="A136" s="591">
        <v>63</v>
      </c>
      <c r="B136" s="588"/>
      <c r="C136" s="844"/>
      <c r="D136" s="588" t="s">
        <v>191</v>
      </c>
      <c r="E136" s="589">
        <f>SUM(E137:E142)</f>
        <v>442</v>
      </c>
      <c r="F136" s="589">
        <f aca="true" t="shared" si="13" ref="F136:K136">SUM(F137:F142)</f>
        <v>317</v>
      </c>
      <c r="G136" s="589">
        <f t="shared" si="13"/>
        <v>157</v>
      </c>
      <c r="H136" s="589">
        <f t="shared" si="13"/>
        <v>212</v>
      </c>
      <c r="I136" s="589">
        <f t="shared" si="13"/>
        <v>201.57999999999998</v>
      </c>
      <c r="J136" s="589">
        <f t="shared" si="13"/>
        <v>170</v>
      </c>
      <c r="K136" s="589">
        <f t="shared" si="13"/>
        <v>240</v>
      </c>
      <c r="L136" s="754">
        <f>SUM(L137:L142)</f>
        <v>108.94999999999999</v>
      </c>
      <c r="M136" s="783">
        <f t="shared" si="11"/>
        <v>45.39583333333333</v>
      </c>
    </row>
    <row r="137" spans="1:13" ht="15">
      <c r="A137" s="615">
        <v>631001</v>
      </c>
      <c r="B137" s="616"/>
      <c r="C137" s="817" t="s">
        <v>195</v>
      </c>
      <c r="D137" s="616" t="s">
        <v>421</v>
      </c>
      <c r="E137" s="648">
        <v>3</v>
      </c>
      <c r="F137" s="648">
        <v>37</v>
      </c>
      <c r="G137" s="644">
        <v>17</v>
      </c>
      <c r="H137" s="644">
        <v>17</v>
      </c>
      <c r="I137" s="644">
        <v>17</v>
      </c>
      <c r="J137" s="644">
        <v>10</v>
      </c>
      <c r="K137" s="644">
        <v>10</v>
      </c>
      <c r="L137" s="766">
        <v>5.85</v>
      </c>
      <c r="M137" s="1111">
        <f t="shared" si="11"/>
        <v>58.5</v>
      </c>
    </row>
    <row r="138" spans="1:13" ht="15">
      <c r="A138" s="602">
        <v>633006</v>
      </c>
      <c r="B138" s="603">
        <v>1</v>
      </c>
      <c r="C138" s="818" t="s">
        <v>195</v>
      </c>
      <c r="D138" s="603" t="s">
        <v>117</v>
      </c>
      <c r="E138" s="604">
        <v>150</v>
      </c>
      <c r="F138" s="604">
        <v>80</v>
      </c>
      <c r="G138" s="600">
        <v>20</v>
      </c>
      <c r="H138" s="600">
        <v>45</v>
      </c>
      <c r="I138" s="600">
        <v>45</v>
      </c>
      <c r="J138" s="600">
        <v>40</v>
      </c>
      <c r="K138" s="600">
        <v>110</v>
      </c>
      <c r="L138" s="758">
        <v>103.1</v>
      </c>
      <c r="M138" s="785">
        <f t="shared" si="11"/>
        <v>93.72727272727272</v>
      </c>
    </row>
    <row r="139" spans="1:13" ht="15">
      <c r="A139" s="602">
        <v>633006</v>
      </c>
      <c r="B139" s="603">
        <v>4</v>
      </c>
      <c r="C139" s="818" t="s">
        <v>195</v>
      </c>
      <c r="D139" s="603" t="s">
        <v>120</v>
      </c>
      <c r="E139" s="637">
        <v>109</v>
      </c>
      <c r="F139" s="637">
        <v>100</v>
      </c>
      <c r="G139" s="604">
        <v>10</v>
      </c>
      <c r="H139" s="604">
        <v>10</v>
      </c>
      <c r="I139" s="604">
        <v>10</v>
      </c>
      <c r="J139" s="604">
        <v>10</v>
      </c>
      <c r="K139" s="604">
        <v>10</v>
      </c>
      <c r="L139" s="759"/>
      <c r="M139" s="786"/>
    </row>
    <row r="140" spans="1:13" ht="15">
      <c r="A140" s="602">
        <v>633009</v>
      </c>
      <c r="B140" s="603">
        <v>1</v>
      </c>
      <c r="C140" s="819" t="s">
        <v>195</v>
      </c>
      <c r="D140" s="666" t="s">
        <v>196</v>
      </c>
      <c r="E140" s="604">
        <v>80</v>
      </c>
      <c r="F140" s="604"/>
      <c r="G140" s="604">
        <v>10</v>
      </c>
      <c r="H140" s="604">
        <v>10</v>
      </c>
      <c r="I140" s="604"/>
      <c r="J140" s="604">
        <v>10</v>
      </c>
      <c r="K140" s="604">
        <v>10</v>
      </c>
      <c r="L140" s="759"/>
      <c r="M140" s="786"/>
    </row>
    <row r="141" spans="1:13" ht="15">
      <c r="A141" s="602">
        <v>635002</v>
      </c>
      <c r="B141" s="636"/>
      <c r="C141" s="817" t="s">
        <v>195</v>
      </c>
      <c r="D141" s="670" t="s">
        <v>455</v>
      </c>
      <c r="E141" s="600"/>
      <c r="F141" s="600"/>
      <c r="G141" s="604"/>
      <c r="H141" s="604">
        <v>30</v>
      </c>
      <c r="I141" s="637">
        <v>30</v>
      </c>
      <c r="J141" s="604"/>
      <c r="K141" s="604"/>
      <c r="L141" s="1121"/>
      <c r="M141" s="786"/>
    </row>
    <row r="142" spans="1:13" ht="15">
      <c r="A142" s="607">
        <v>637013</v>
      </c>
      <c r="B142" s="639"/>
      <c r="C142" s="821" t="s">
        <v>195</v>
      </c>
      <c r="D142" s="639" t="s">
        <v>197</v>
      </c>
      <c r="E142" s="600">
        <v>100</v>
      </c>
      <c r="F142" s="600">
        <v>100</v>
      </c>
      <c r="G142" s="609">
        <v>100</v>
      </c>
      <c r="H142" s="609">
        <v>100</v>
      </c>
      <c r="I142" s="609">
        <v>99.58</v>
      </c>
      <c r="J142" s="609">
        <v>100</v>
      </c>
      <c r="K142" s="609">
        <v>100</v>
      </c>
      <c r="L142" s="760"/>
      <c r="M142" s="787"/>
    </row>
    <row r="143" spans="1:13" ht="15">
      <c r="A143" s="591">
        <v>642</v>
      </c>
      <c r="B143" s="588"/>
      <c r="C143" s="827"/>
      <c r="D143" s="822" t="s">
        <v>198</v>
      </c>
      <c r="E143" s="589">
        <v>8</v>
      </c>
      <c r="F143" s="589">
        <v>8</v>
      </c>
      <c r="G143" s="589">
        <v>10</v>
      </c>
      <c r="H143" s="589">
        <v>10</v>
      </c>
      <c r="I143" s="589">
        <v>8</v>
      </c>
      <c r="J143" s="589">
        <f>J144</f>
        <v>10</v>
      </c>
      <c r="K143" s="589">
        <f>K144</f>
        <v>10</v>
      </c>
      <c r="L143" s="754">
        <v>8</v>
      </c>
      <c r="M143" s="783">
        <f>(100/K143)*L143</f>
        <v>80</v>
      </c>
    </row>
    <row r="144" spans="1:13" ht="15">
      <c r="A144" s="882">
        <v>642006</v>
      </c>
      <c r="B144" s="872"/>
      <c r="C144" s="883" t="s">
        <v>199</v>
      </c>
      <c r="D144" s="824" t="s">
        <v>200</v>
      </c>
      <c r="E144" s="594">
        <v>8</v>
      </c>
      <c r="F144" s="594">
        <v>8</v>
      </c>
      <c r="G144" s="594">
        <v>10</v>
      </c>
      <c r="H144" s="671">
        <v>10</v>
      </c>
      <c r="I144" s="671">
        <v>8</v>
      </c>
      <c r="J144" s="594">
        <v>10</v>
      </c>
      <c r="K144" s="594">
        <v>10</v>
      </c>
      <c r="L144" s="755">
        <v>8</v>
      </c>
      <c r="M144" s="784">
        <f>(100/K144)*L144</f>
        <v>80</v>
      </c>
    </row>
    <row r="145" spans="1:13" ht="15.75" thickBot="1">
      <c r="A145" s="884"/>
      <c r="B145" s="860"/>
      <c r="C145" s="885"/>
      <c r="D145" s="886"/>
      <c r="E145" s="861"/>
      <c r="F145" s="861"/>
      <c r="G145" s="887"/>
      <c r="H145" s="862"/>
      <c r="I145" s="862"/>
      <c r="J145" s="671"/>
      <c r="K145" s="671"/>
      <c r="L145" s="672"/>
      <c r="M145" s="1132"/>
    </row>
    <row r="146" spans="1:13" ht="15.75" thickBot="1">
      <c r="A146" s="628" t="s">
        <v>201</v>
      </c>
      <c r="B146" s="738"/>
      <c r="C146" s="1258"/>
      <c r="D146" s="1259" t="s">
        <v>202</v>
      </c>
      <c r="E146" s="628">
        <v>1522</v>
      </c>
      <c r="F146" s="658">
        <v>7804</v>
      </c>
      <c r="G146" s="1254">
        <f>G147</f>
        <v>2500</v>
      </c>
      <c r="H146" s="656">
        <f>H147</f>
        <v>2500</v>
      </c>
      <c r="I146" s="626">
        <v>800</v>
      </c>
      <c r="J146" s="1254">
        <v>1200</v>
      </c>
      <c r="K146" s="1254">
        <f>K147</f>
        <v>2089</v>
      </c>
      <c r="L146" s="1260">
        <v>2032.34</v>
      </c>
      <c r="M146" s="1255">
        <f>(100/K146)*L146</f>
        <v>97.28769746290091</v>
      </c>
    </row>
    <row r="147" spans="1:13" ht="15">
      <c r="A147" s="813">
        <v>637</v>
      </c>
      <c r="B147" s="814"/>
      <c r="C147" s="888" t="s">
        <v>203</v>
      </c>
      <c r="D147" s="889" t="s">
        <v>204</v>
      </c>
      <c r="E147" s="890">
        <v>1522</v>
      </c>
      <c r="F147" s="890">
        <v>7804</v>
      </c>
      <c r="G147" s="890">
        <v>2500</v>
      </c>
      <c r="H147" s="890">
        <v>2500</v>
      </c>
      <c r="I147" s="890">
        <v>800</v>
      </c>
      <c r="J147" s="890">
        <v>1200</v>
      </c>
      <c r="K147" s="890">
        <v>2089</v>
      </c>
      <c r="L147" s="1097">
        <v>2032.34</v>
      </c>
      <c r="M147" s="1133">
        <f>(100/K147)*L147</f>
        <v>97.28769746290091</v>
      </c>
    </row>
    <row r="148" spans="1:13" ht="15.75" thickBot="1">
      <c r="A148" s="892"/>
      <c r="B148" s="893"/>
      <c r="C148" s="885"/>
      <c r="D148" s="894"/>
      <c r="E148" s="861"/>
      <c r="F148" s="861"/>
      <c r="G148" s="862"/>
      <c r="H148" s="862"/>
      <c r="I148" s="887"/>
      <c r="J148" s="887"/>
      <c r="K148" s="862"/>
      <c r="L148" s="887"/>
      <c r="M148" s="1132"/>
    </row>
    <row r="149" spans="1:13" ht="15.75" thickBot="1">
      <c r="A149" s="744" t="s">
        <v>205</v>
      </c>
      <c r="B149" s="1261"/>
      <c r="C149" s="930"/>
      <c r="D149" s="1261" t="s">
        <v>206</v>
      </c>
      <c r="E149" s="628">
        <f aca="true" t="shared" si="14" ref="E149:K149">E150</f>
        <v>23297</v>
      </c>
      <c r="F149" s="1262">
        <f t="shared" si="14"/>
        <v>19876</v>
      </c>
      <c r="G149" s="628">
        <f t="shared" si="14"/>
        <v>24730</v>
      </c>
      <c r="H149" s="659">
        <f t="shared" si="14"/>
        <v>25930</v>
      </c>
      <c r="I149" s="659">
        <f t="shared" si="14"/>
        <v>17160</v>
      </c>
      <c r="J149" s="659">
        <f t="shared" si="14"/>
        <v>15300</v>
      </c>
      <c r="K149" s="659">
        <f t="shared" si="14"/>
        <v>15300</v>
      </c>
      <c r="L149" s="778">
        <f>L150</f>
        <v>4071.6800000000003</v>
      </c>
      <c r="M149" s="1108">
        <f>(100/K149)*L149</f>
        <v>26.61228758169935</v>
      </c>
    </row>
    <row r="150" spans="1:13" ht="15">
      <c r="A150" s="865">
        <v>65</v>
      </c>
      <c r="B150" s="878"/>
      <c r="C150" s="867"/>
      <c r="D150" s="866" t="s">
        <v>207</v>
      </c>
      <c r="E150" s="896">
        <f>E151+E152+E153+E154</f>
        <v>23297</v>
      </c>
      <c r="F150" s="896">
        <f>F151+F152+F153+F154</f>
        <v>19876</v>
      </c>
      <c r="G150" s="896">
        <f aca="true" t="shared" si="15" ref="G150:L150">SUM(G151:G154)</f>
        <v>24730</v>
      </c>
      <c r="H150" s="896">
        <f t="shared" si="15"/>
        <v>25930</v>
      </c>
      <c r="I150" s="896">
        <f t="shared" si="15"/>
        <v>17160</v>
      </c>
      <c r="J150" s="896">
        <f t="shared" si="15"/>
        <v>15300</v>
      </c>
      <c r="K150" s="896">
        <f t="shared" si="15"/>
        <v>15300</v>
      </c>
      <c r="L150" s="1098">
        <f t="shared" si="15"/>
        <v>4071.6800000000003</v>
      </c>
      <c r="M150" s="1128">
        <f>(100/K150)*L150</f>
        <v>26.61228758169935</v>
      </c>
    </row>
    <row r="151" spans="1:13" ht="15">
      <c r="A151" s="615">
        <v>651002</v>
      </c>
      <c r="B151" s="616"/>
      <c r="C151" s="897" t="s">
        <v>91</v>
      </c>
      <c r="D151" s="616" t="s">
        <v>208</v>
      </c>
      <c r="E151" s="898">
        <v>17297</v>
      </c>
      <c r="F151" s="898">
        <v>14343</v>
      </c>
      <c r="G151" s="898">
        <v>20000</v>
      </c>
      <c r="H151" s="898">
        <v>20000</v>
      </c>
      <c r="I151" s="898">
        <v>12000</v>
      </c>
      <c r="J151" s="898">
        <v>11000</v>
      </c>
      <c r="K151" s="898">
        <v>9650</v>
      </c>
      <c r="L151" s="1099">
        <v>1731.95</v>
      </c>
      <c r="M151" s="1134">
        <f>(100/K151)*L151</f>
        <v>17.947668393782383</v>
      </c>
    </row>
    <row r="152" spans="1:13" ht="15">
      <c r="A152" s="598">
        <v>651002</v>
      </c>
      <c r="B152" s="599">
        <v>40</v>
      </c>
      <c r="C152" s="899" t="s">
        <v>91</v>
      </c>
      <c r="D152" s="603" t="s">
        <v>209</v>
      </c>
      <c r="E152" s="620">
        <v>220</v>
      </c>
      <c r="F152" s="620">
        <v>26</v>
      </c>
      <c r="G152" s="620">
        <v>230</v>
      </c>
      <c r="H152" s="620">
        <v>230</v>
      </c>
      <c r="I152" s="620">
        <v>10</v>
      </c>
      <c r="J152" s="620"/>
      <c r="K152" s="620"/>
      <c r="L152" s="761"/>
      <c r="M152" s="788"/>
    </row>
    <row r="153" spans="1:13" ht="15">
      <c r="A153" s="635">
        <v>651003</v>
      </c>
      <c r="B153" s="599">
        <v>50</v>
      </c>
      <c r="C153" s="900" t="s">
        <v>91</v>
      </c>
      <c r="D153" s="603" t="s">
        <v>210</v>
      </c>
      <c r="E153" s="722">
        <v>4358</v>
      </c>
      <c r="F153" s="722">
        <v>4227</v>
      </c>
      <c r="G153" s="620">
        <v>4500</v>
      </c>
      <c r="H153" s="620">
        <v>4500</v>
      </c>
      <c r="I153" s="620">
        <v>4000</v>
      </c>
      <c r="J153" s="620">
        <v>4300</v>
      </c>
      <c r="K153" s="620">
        <v>4300</v>
      </c>
      <c r="L153" s="761">
        <v>993.95</v>
      </c>
      <c r="M153" s="788">
        <f>(100/K153)*L153</f>
        <v>23.115116279069767</v>
      </c>
    </row>
    <row r="154" spans="1:13" ht="15">
      <c r="A154" s="638">
        <v>653001</v>
      </c>
      <c r="B154" s="639"/>
      <c r="C154" s="817" t="s">
        <v>91</v>
      </c>
      <c r="D154" s="639" t="s">
        <v>211</v>
      </c>
      <c r="E154" s="901">
        <v>1422</v>
      </c>
      <c r="F154" s="901">
        <v>1280</v>
      </c>
      <c r="G154" s="850"/>
      <c r="H154" s="850">
        <v>1200</v>
      </c>
      <c r="I154" s="850">
        <v>1150</v>
      </c>
      <c r="J154" s="850"/>
      <c r="K154" s="850">
        <v>1350</v>
      </c>
      <c r="L154" s="1100">
        <v>1345.78</v>
      </c>
      <c r="M154" s="1135">
        <f>(100/K154)*L154</f>
        <v>99.6874074074074</v>
      </c>
    </row>
    <row r="155" spans="1:13" ht="15.75" thickBot="1">
      <c r="A155" s="635"/>
      <c r="B155" s="636"/>
      <c r="C155" s="869"/>
      <c r="D155" s="636"/>
      <c r="E155" s="902"/>
      <c r="F155" s="861"/>
      <c r="G155" s="637"/>
      <c r="H155" s="637"/>
      <c r="I155" s="637"/>
      <c r="J155" s="637"/>
      <c r="K155" s="637"/>
      <c r="L155" s="645"/>
      <c r="M155" s="877"/>
    </row>
    <row r="156" spans="1:13" ht="15.75" thickBot="1">
      <c r="A156" s="744" t="s">
        <v>212</v>
      </c>
      <c r="B156" s="738"/>
      <c r="C156" s="1258"/>
      <c r="D156" s="1263" t="s">
        <v>213</v>
      </c>
      <c r="E156" s="628">
        <f>SUM(E157+E165)</f>
        <v>384</v>
      </c>
      <c r="F156" s="628">
        <f>SUM(F157+F165)</f>
        <v>383</v>
      </c>
      <c r="G156" s="627">
        <f aca="true" t="shared" si="16" ref="G156:L156">G157+G165</f>
        <v>440</v>
      </c>
      <c r="H156" s="627">
        <f t="shared" si="16"/>
        <v>440</v>
      </c>
      <c r="I156" s="627">
        <f t="shared" si="16"/>
        <v>440.18</v>
      </c>
      <c r="J156" s="903">
        <f t="shared" si="16"/>
        <v>332</v>
      </c>
      <c r="K156" s="903">
        <f t="shared" si="16"/>
        <v>332</v>
      </c>
      <c r="L156" s="1101">
        <f t="shared" si="16"/>
        <v>247.98</v>
      </c>
      <c r="M156" s="1136">
        <f>(100/K156)*L156</f>
        <v>74.69277108433735</v>
      </c>
    </row>
    <row r="157" spans="1:13" ht="15">
      <c r="A157" s="904">
        <v>62</v>
      </c>
      <c r="B157" s="814"/>
      <c r="C157" s="815"/>
      <c r="D157" s="814" t="s">
        <v>93</v>
      </c>
      <c r="E157" s="890">
        <f>SUM(F158:F164)</f>
        <v>62</v>
      </c>
      <c r="F157" s="890">
        <v>61</v>
      </c>
      <c r="G157" s="890">
        <f aca="true" t="shared" si="17" ref="G157:L157">SUM(G158:G164)</f>
        <v>118</v>
      </c>
      <c r="H157" s="890">
        <f t="shared" si="17"/>
        <v>118</v>
      </c>
      <c r="I157" s="890">
        <f t="shared" si="17"/>
        <v>118</v>
      </c>
      <c r="J157" s="890">
        <f t="shared" si="17"/>
        <v>117</v>
      </c>
      <c r="K157" s="890">
        <f t="shared" si="17"/>
        <v>117</v>
      </c>
      <c r="L157" s="1097">
        <f t="shared" si="17"/>
        <v>60.779999999999994</v>
      </c>
      <c r="M157" s="1133">
        <f>(100/K157)*L157</f>
        <v>51.94871794871794</v>
      </c>
    </row>
    <row r="158" spans="1:13" ht="14.25" customHeight="1">
      <c r="A158" s="615">
        <v>623000</v>
      </c>
      <c r="B158" s="616"/>
      <c r="C158" s="834" t="s">
        <v>214</v>
      </c>
      <c r="D158" s="702" t="s">
        <v>95</v>
      </c>
      <c r="E158" s="648">
        <v>20</v>
      </c>
      <c r="F158" s="648">
        <v>19</v>
      </c>
      <c r="G158" s="644">
        <v>33</v>
      </c>
      <c r="H158" s="644">
        <v>33</v>
      </c>
      <c r="I158" s="644">
        <v>33</v>
      </c>
      <c r="J158" s="644">
        <v>33</v>
      </c>
      <c r="K158" s="644">
        <v>33</v>
      </c>
      <c r="L158" s="766">
        <v>18.72</v>
      </c>
      <c r="M158" s="1111">
        <f>(100/K158)*L158</f>
        <v>56.72727272727273</v>
      </c>
    </row>
    <row r="159" spans="1:13" ht="1.5" customHeight="1">
      <c r="A159" s="602">
        <v>625001</v>
      </c>
      <c r="B159" s="603"/>
      <c r="C159" s="819" t="s">
        <v>214</v>
      </c>
      <c r="D159" s="603" t="s">
        <v>96</v>
      </c>
      <c r="E159" s="643"/>
      <c r="F159" s="643"/>
      <c r="G159" s="604"/>
      <c r="H159" s="604"/>
      <c r="I159" s="604"/>
      <c r="J159" s="604"/>
      <c r="K159" s="604"/>
      <c r="L159" s="759"/>
      <c r="M159" s="786"/>
    </row>
    <row r="160" spans="1:13" ht="15">
      <c r="A160" s="602">
        <v>625002</v>
      </c>
      <c r="B160" s="603"/>
      <c r="C160" s="819" t="s">
        <v>214</v>
      </c>
      <c r="D160" s="603" t="s">
        <v>97</v>
      </c>
      <c r="E160" s="643">
        <v>26</v>
      </c>
      <c r="F160" s="643">
        <v>26</v>
      </c>
      <c r="G160" s="604">
        <v>52</v>
      </c>
      <c r="H160" s="604">
        <v>52</v>
      </c>
      <c r="I160" s="604">
        <v>52</v>
      </c>
      <c r="J160" s="604">
        <v>51</v>
      </c>
      <c r="K160" s="604">
        <v>51</v>
      </c>
      <c r="L160" s="759">
        <v>26.16</v>
      </c>
      <c r="M160" s="786">
        <f>(100/K160)*L160</f>
        <v>51.29411764705882</v>
      </c>
    </row>
    <row r="161" spans="1:13" ht="15">
      <c r="A161" s="602">
        <v>625003</v>
      </c>
      <c r="B161" s="603"/>
      <c r="C161" s="819" t="s">
        <v>214</v>
      </c>
      <c r="D161" s="603" t="s">
        <v>98</v>
      </c>
      <c r="E161" s="643">
        <v>3</v>
      </c>
      <c r="F161" s="643">
        <v>2</v>
      </c>
      <c r="G161" s="604">
        <v>3</v>
      </c>
      <c r="H161" s="604">
        <v>3</v>
      </c>
      <c r="I161" s="604">
        <v>3</v>
      </c>
      <c r="J161" s="604">
        <v>3</v>
      </c>
      <c r="K161" s="604">
        <v>3</v>
      </c>
      <c r="L161" s="759">
        <v>1.44</v>
      </c>
      <c r="M161" s="786">
        <f>(100/K161)*L161</f>
        <v>48</v>
      </c>
    </row>
    <row r="162" spans="1:13" ht="14.25" customHeight="1">
      <c r="A162" s="602">
        <v>625004</v>
      </c>
      <c r="B162" s="881"/>
      <c r="C162" s="819" t="s">
        <v>214</v>
      </c>
      <c r="D162" s="603" t="s">
        <v>99</v>
      </c>
      <c r="E162" s="604">
        <v>6</v>
      </c>
      <c r="F162" s="604">
        <v>6</v>
      </c>
      <c r="G162" s="604">
        <v>10</v>
      </c>
      <c r="H162" s="604">
        <v>10</v>
      </c>
      <c r="I162" s="604">
        <v>10</v>
      </c>
      <c r="J162" s="604">
        <v>10</v>
      </c>
      <c r="K162" s="604">
        <v>10</v>
      </c>
      <c r="L162" s="759">
        <v>5.58</v>
      </c>
      <c r="M162" s="786">
        <f>(100/K162)*L162</f>
        <v>55.8</v>
      </c>
    </row>
    <row r="163" spans="1:13" ht="15" hidden="1">
      <c r="A163" s="598">
        <v>625005</v>
      </c>
      <c r="B163" s="599"/>
      <c r="C163" s="819" t="s">
        <v>214</v>
      </c>
      <c r="D163" s="666" t="s">
        <v>100</v>
      </c>
      <c r="E163" s="637"/>
      <c r="F163" s="637"/>
      <c r="G163" s="604"/>
      <c r="H163" s="604"/>
      <c r="I163" s="604"/>
      <c r="J163" s="604"/>
      <c r="K163" s="604"/>
      <c r="L163" s="759"/>
      <c r="M163" s="786"/>
    </row>
    <row r="164" spans="1:13" ht="15">
      <c r="A164" s="607">
        <v>625007</v>
      </c>
      <c r="B164" s="639"/>
      <c r="C164" s="815" t="s">
        <v>214</v>
      </c>
      <c r="D164" s="832" t="s">
        <v>101</v>
      </c>
      <c r="E164" s="640">
        <v>9</v>
      </c>
      <c r="F164" s="640">
        <v>9</v>
      </c>
      <c r="G164" s="640">
        <v>20</v>
      </c>
      <c r="H164" s="640">
        <v>20</v>
      </c>
      <c r="I164" s="640">
        <v>20</v>
      </c>
      <c r="J164" s="640">
        <v>20</v>
      </c>
      <c r="K164" s="640">
        <v>20</v>
      </c>
      <c r="L164" s="1089">
        <v>8.88</v>
      </c>
      <c r="M164" s="1114">
        <f>(100/K164)*L164</f>
        <v>44.400000000000006</v>
      </c>
    </row>
    <row r="165" spans="1:13" ht="15">
      <c r="A165" s="591">
        <v>63</v>
      </c>
      <c r="B165" s="588"/>
      <c r="C165" s="844"/>
      <c r="D165" s="588" t="s">
        <v>191</v>
      </c>
      <c r="E165" s="631">
        <v>322</v>
      </c>
      <c r="F165" s="631">
        <v>322</v>
      </c>
      <c r="G165" s="589">
        <f>G166</f>
        <v>322</v>
      </c>
      <c r="H165" s="589">
        <f>H166</f>
        <v>322</v>
      </c>
      <c r="I165" s="589">
        <v>322.18</v>
      </c>
      <c r="J165" s="589">
        <v>215</v>
      </c>
      <c r="K165" s="589">
        <f>K166</f>
        <v>215</v>
      </c>
      <c r="L165" s="754">
        <v>187.2</v>
      </c>
      <c r="M165" s="783">
        <f>(100/K165)*L165</f>
        <v>87.06976744186046</v>
      </c>
    </row>
    <row r="166" spans="1:17" ht="15">
      <c r="A166" s="607">
        <v>637027</v>
      </c>
      <c r="B166" s="608"/>
      <c r="C166" s="815" t="s">
        <v>214</v>
      </c>
      <c r="D166" s="608" t="s">
        <v>215</v>
      </c>
      <c r="E166" s="594">
        <v>322</v>
      </c>
      <c r="F166" s="594">
        <v>322</v>
      </c>
      <c r="G166" s="609">
        <v>322</v>
      </c>
      <c r="H166" s="609">
        <v>322</v>
      </c>
      <c r="I166" s="609">
        <v>322.18</v>
      </c>
      <c r="J166" s="609">
        <v>215</v>
      </c>
      <c r="K166" s="609">
        <v>215</v>
      </c>
      <c r="L166" s="760">
        <v>187.2</v>
      </c>
      <c r="M166" s="787">
        <f>(100/K166)*L166</f>
        <v>87.06976744186046</v>
      </c>
      <c r="Q166" s="78"/>
    </row>
    <row r="167" spans="1:13" ht="15.75" thickBot="1">
      <c r="A167" s="858"/>
      <c r="B167" s="729"/>
      <c r="C167" s="905"/>
      <c r="D167" s="729"/>
      <c r="E167" s="876"/>
      <c r="F167" s="876"/>
      <c r="G167" s="631"/>
      <c r="H167" s="631"/>
      <c r="I167" s="631"/>
      <c r="J167" s="631"/>
      <c r="K167" s="631"/>
      <c r="L167" s="632"/>
      <c r="M167" s="634"/>
    </row>
    <row r="168" spans="1:13" ht="15.75" thickBot="1">
      <c r="A168" s="744" t="s">
        <v>216</v>
      </c>
      <c r="B168" s="744"/>
      <c r="C168" s="1067"/>
      <c r="D168" s="1259" t="s">
        <v>427</v>
      </c>
      <c r="E168" s="1254">
        <f>E169+E171+E177+E185+E183</f>
        <v>4187</v>
      </c>
      <c r="F168" s="628">
        <f>F169+F171+F177+F185+F183</f>
        <v>2392</v>
      </c>
      <c r="G168" s="628">
        <f>G169+G171+G177+G181+G185+G190+G183</f>
        <v>2136</v>
      </c>
      <c r="H168" s="657">
        <f>H169+H171+H177+H181+H183+H185+H190</f>
        <v>3986</v>
      </c>
      <c r="I168" s="658">
        <f>I169+I171+I177+I181+I183+I185+I190</f>
        <v>3136</v>
      </c>
      <c r="J168" s="1254">
        <f>J169+J171+J177+J181+J183+J185+J190</f>
        <v>2786</v>
      </c>
      <c r="K168" s="628">
        <f>K169+K171+K177+K181+K183+K185+K190</f>
        <v>2786</v>
      </c>
      <c r="L168" s="768">
        <f>L169+L171+L177+L181+L183+L185+L190</f>
        <v>207.63</v>
      </c>
      <c r="M168" s="1255">
        <f>(100/K168)*L168</f>
        <v>7.45262024407753</v>
      </c>
    </row>
    <row r="169" spans="1:13" ht="15">
      <c r="A169" s="865">
        <v>632</v>
      </c>
      <c r="B169" s="878"/>
      <c r="C169" s="879"/>
      <c r="D169" s="878" t="s">
        <v>103</v>
      </c>
      <c r="E169" s="906">
        <v>123</v>
      </c>
      <c r="F169" s="906">
        <v>151</v>
      </c>
      <c r="G169" s="906">
        <v>150</v>
      </c>
      <c r="H169" s="906">
        <v>1000</v>
      </c>
      <c r="I169" s="906">
        <v>800</v>
      </c>
      <c r="J169" s="906">
        <f>J170</f>
        <v>1000</v>
      </c>
      <c r="K169" s="906">
        <f>K170</f>
        <v>1000</v>
      </c>
      <c r="L169" s="1102">
        <v>207.63</v>
      </c>
      <c r="M169" s="1137">
        <f>(100/K169)*L169</f>
        <v>20.763</v>
      </c>
    </row>
    <row r="170" spans="1:13" ht="15">
      <c r="A170" s="907">
        <v>632001</v>
      </c>
      <c r="B170" s="820">
        <v>3</v>
      </c>
      <c r="C170" s="815" t="s">
        <v>217</v>
      </c>
      <c r="D170" s="593" t="s">
        <v>218</v>
      </c>
      <c r="E170" s="648">
        <v>123</v>
      </c>
      <c r="F170" s="648">
        <v>151</v>
      </c>
      <c r="G170" s="648">
        <v>150</v>
      </c>
      <c r="H170" s="648">
        <v>1000</v>
      </c>
      <c r="I170" s="648">
        <v>800</v>
      </c>
      <c r="J170" s="648">
        <v>1000</v>
      </c>
      <c r="K170" s="648">
        <v>1000</v>
      </c>
      <c r="L170" s="1094">
        <v>207.63</v>
      </c>
      <c r="M170" s="1129">
        <f>(100/K170)*L170</f>
        <v>20.763</v>
      </c>
    </row>
    <row r="171" spans="1:13" ht="15">
      <c r="A171" s="587">
        <v>633</v>
      </c>
      <c r="B171" s="889"/>
      <c r="C171" s="844"/>
      <c r="D171" s="588" t="s">
        <v>191</v>
      </c>
      <c r="E171" s="596">
        <v>3187</v>
      </c>
      <c r="F171" s="596">
        <v>1432</v>
      </c>
      <c r="G171" s="589"/>
      <c r="H171" s="589">
        <f>SUM(H172:H176)</f>
        <v>1360</v>
      </c>
      <c r="I171" s="589">
        <f>SUM(I172:I176)</f>
        <v>1080</v>
      </c>
      <c r="J171" s="589">
        <f>SUM(J172:J176)</f>
        <v>500</v>
      </c>
      <c r="K171" s="589">
        <f>SUM(K172:K176)</f>
        <v>500</v>
      </c>
      <c r="L171" s="754">
        <f>SUM(L172:L176)</f>
        <v>0</v>
      </c>
      <c r="M171" s="783">
        <v>0</v>
      </c>
    </row>
    <row r="172" spans="1:13" ht="15">
      <c r="A172" s="635">
        <v>633006</v>
      </c>
      <c r="B172" s="616"/>
      <c r="C172" s="869" t="s">
        <v>217</v>
      </c>
      <c r="D172" s="872" t="s">
        <v>446</v>
      </c>
      <c r="E172" s="644"/>
      <c r="F172" s="908">
        <v>268</v>
      </c>
      <c r="G172" s="908"/>
      <c r="H172" s="644">
        <v>680</v>
      </c>
      <c r="I172" s="648">
        <v>400</v>
      </c>
      <c r="J172" s="908"/>
      <c r="K172" s="644"/>
      <c r="L172" s="766"/>
      <c r="M172" s="1111"/>
    </row>
    <row r="173" spans="1:13" ht="15">
      <c r="A173" s="602">
        <v>633016</v>
      </c>
      <c r="B173" s="670"/>
      <c r="C173" s="819"/>
      <c r="D173" s="603" t="s">
        <v>219</v>
      </c>
      <c r="E173" s="600">
        <v>812</v>
      </c>
      <c r="F173" s="604"/>
      <c r="G173" s="604"/>
      <c r="H173" s="671">
        <v>570</v>
      </c>
      <c r="I173" s="604">
        <v>570</v>
      </c>
      <c r="J173" s="604">
        <v>500</v>
      </c>
      <c r="K173" s="671">
        <v>500</v>
      </c>
      <c r="L173" s="697"/>
      <c r="M173" s="786"/>
    </row>
    <row r="174" spans="1:13" ht="15">
      <c r="A174" s="723">
        <v>633006</v>
      </c>
      <c r="B174" s="603">
        <v>8</v>
      </c>
      <c r="C174" s="819" t="s">
        <v>217</v>
      </c>
      <c r="D174" s="603" t="s">
        <v>220</v>
      </c>
      <c r="E174" s="604"/>
      <c r="F174" s="604">
        <v>24</v>
      </c>
      <c r="G174" s="643"/>
      <c r="H174" s="643"/>
      <c r="I174" s="604"/>
      <c r="J174" s="604"/>
      <c r="K174" s="604"/>
      <c r="L174" s="1121"/>
      <c r="M174" s="1116"/>
    </row>
    <row r="175" spans="1:13" ht="15">
      <c r="A175" s="635">
        <v>633006</v>
      </c>
      <c r="B175" s="670"/>
      <c r="C175" s="842" t="s">
        <v>217</v>
      </c>
      <c r="D175" s="636" t="s">
        <v>447</v>
      </c>
      <c r="E175" s="671"/>
      <c r="F175" s="671">
        <v>1140</v>
      </c>
      <c r="G175" s="643"/>
      <c r="H175" s="643"/>
      <c r="I175" s="671"/>
      <c r="J175" s="604"/>
      <c r="K175" s="671"/>
      <c r="L175" s="697"/>
      <c r="M175" s="1116"/>
    </row>
    <row r="176" spans="1:13" ht="15">
      <c r="A176" s="607">
        <v>633006</v>
      </c>
      <c r="B176" s="820">
        <v>7</v>
      </c>
      <c r="C176" s="825" t="s">
        <v>217</v>
      </c>
      <c r="D176" s="639" t="s">
        <v>221</v>
      </c>
      <c r="E176" s="640">
        <v>2375</v>
      </c>
      <c r="F176" s="640"/>
      <c r="G176" s="640"/>
      <c r="H176" s="640">
        <v>110</v>
      </c>
      <c r="I176" s="640">
        <v>110</v>
      </c>
      <c r="J176" s="833"/>
      <c r="K176" s="640"/>
      <c r="L176" s="1089"/>
      <c r="M176" s="1114"/>
    </row>
    <row r="177" spans="1:13" ht="15">
      <c r="A177" s="904">
        <v>634</v>
      </c>
      <c r="B177" s="889"/>
      <c r="C177" s="825"/>
      <c r="D177" s="588" t="s">
        <v>133</v>
      </c>
      <c r="E177" s="589">
        <f>E178+E179+E180</f>
        <v>562</v>
      </c>
      <c r="F177" s="589">
        <f aca="true" t="shared" si="18" ref="F177:K177">F178+F179+F180</f>
        <v>430</v>
      </c>
      <c r="G177" s="596">
        <f t="shared" si="18"/>
        <v>1656</v>
      </c>
      <c r="H177" s="596">
        <f t="shared" si="18"/>
        <v>826</v>
      </c>
      <c r="I177" s="596">
        <f t="shared" si="18"/>
        <v>566</v>
      </c>
      <c r="J177" s="596">
        <f t="shared" si="18"/>
        <v>966</v>
      </c>
      <c r="K177" s="596">
        <f t="shared" si="18"/>
        <v>966</v>
      </c>
      <c r="L177" s="757">
        <f>SUM(L178:L180)</f>
        <v>0</v>
      </c>
      <c r="M177" s="783">
        <v>0</v>
      </c>
    </row>
    <row r="178" spans="1:13" ht="15">
      <c r="A178" s="615">
        <v>634001</v>
      </c>
      <c r="B178" s="616">
        <v>1</v>
      </c>
      <c r="C178" s="834" t="s">
        <v>217</v>
      </c>
      <c r="D178" s="616" t="s">
        <v>222</v>
      </c>
      <c r="E178" s="600">
        <v>50</v>
      </c>
      <c r="F178" s="600">
        <v>248</v>
      </c>
      <c r="G178" s="644">
        <v>100</v>
      </c>
      <c r="H178" s="644">
        <v>350</v>
      </c>
      <c r="I178" s="644">
        <v>350</v>
      </c>
      <c r="J178" s="644">
        <v>350</v>
      </c>
      <c r="K178" s="644">
        <v>350</v>
      </c>
      <c r="L178" s="766"/>
      <c r="M178" s="1111"/>
    </row>
    <row r="179" spans="1:13" ht="15">
      <c r="A179" s="602">
        <v>634002</v>
      </c>
      <c r="B179" s="603"/>
      <c r="C179" s="900" t="s">
        <v>217</v>
      </c>
      <c r="D179" s="603" t="s">
        <v>223</v>
      </c>
      <c r="E179" s="637">
        <v>410</v>
      </c>
      <c r="F179" s="637">
        <v>78</v>
      </c>
      <c r="G179" s="849">
        <v>1440</v>
      </c>
      <c r="H179" s="849">
        <v>360</v>
      </c>
      <c r="I179" s="849">
        <v>100</v>
      </c>
      <c r="J179" s="849">
        <v>500</v>
      </c>
      <c r="K179" s="849">
        <v>500</v>
      </c>
      <c r="L179" s="1091"/>
      <c r="M179" s="1117"/>
    </row>
    <row r="180" spans="1:13" ht="15">
      <c r="A180" s="607">
        <v>634003</v>
      </c>
      <c r="B180" s="608">
        <v>1</v>
      </c>
      <c r="C180" s="825" t="s">
        <v>217</v>
      </c>
      <c r="D180" s="820" t="s">
        <v>140</v>
      </c>
      <c r="E180" s="640">
        <v>102</v>
      </c>
      <c r="F180" s="640">
        <v>104</v>
      </c>
      <c r="G180" s="609">
        <v>116</v>
      </c>
      <c r="H180" s="609">
        <v>116</v>
      </c>
      <c r="I180" s="609">
        <v>116</v>
      </c>
      <c r="J180" s="609">
        <v>116</v>
      </c>
      <c r="K180" s="849">
        <v>116</v>
      </c>
      <c r="L180" s="1103"/>
      <c r="M180" s="1114"/>
    </row>
    <row r="181" spans="1:13" ht="15">
      <c r="A181" s="587">
        <v>635</v>
      </c>
      <c r="B181" s="588"/>
      <c r="C181" s="844"/>
      <c r="D181" s="588" t="s">
        <v>144</v>
      </c>
      <c r="E181" s="816"/>
      <c r="F181" s="816"/>
      <c r="G181" s="589">
        <v>20</v>
      </c>
      <c r="H181" s="589">
        <v>20</v>
      </c>
      <c r="I181" s="589">
        <v>20</v>
      </c>
      <c r="J181" s="589">
        <f>J182</f>
        <v>20</v>
      </c>
      <c r="K181" s="589">
        <f>K182</f>
        <v>20</v>
      </c>
      <c r="L181" s="754">
        <v>0</v>
      </c>
      <c r="M181" s="783">
        <v>0</v>
      </c>
    </row>
    <row r="182" spans="1:13" ht="15">
      <c r="A182" s="823">
        <v>635006</v>
      </c>
      <c r="B182" s="593">
        <v>1</v>
      </c>
      <c r="C182" s="844" t="s">
        <v>217</v>
      </c>
      <c r="D182" s="853" t="s">
        <v>224</v>
      </c>
      <c r="E182" s="594"/>
      <c r="F182" s="594"/>
      <c r="G182" s="595">
        <v>20</v>
      </c>
      <c r="H182" s="595">
        <v>20</v>
      </c>
      <c r="I182" s="595">
        <v>20</v>
      </c>
      <c r="J182" s="595">
        <v>20</v>
      </c>
      <c r="K182" s="595">
        <v>20</v>
      </c>
      <c r="L182" s="755"/>
      <c r="M182" s="784"/>
    </row>
    <row r="183" spans="1:13" ht="15">
      <c r="A183" s="587">
        <v>636</v>
      </c>
      <c r="B183" s="588"/>
      <c r="C183" s="844"/>
      <c r="D183" s="852" t="s">
        <v>225</v>
      </c>
      <c r="E183" s="590">
        <v>154</v>
      </c>
      <c r="F183" s="590"/>
      <c r="G183" s="590">
        <v>160</v>
      </c>
      <c r="H183" s="590">
        <v>160</v>
      </c>
      <c r="I183" s="590">
        <v>50</v>
      </c>
      <c r="J183" s="590"/>
      <c r="K183" s="590"/>
      <c r="L183" s="754"/>
      <c r="M183" s="783"/>
    </row>
    <row r="184" spans="1:13" ht="15">
      <c r="A184" s="607">
        <v>636001</v>
      </c>
      <c r="B184" s="820"/>
      <c r="C184" s="825" t="s">
        <v>104</v>
      </c>
      <c r="D184" s="909" t="s">
        <v>226</v>
      </c>
      <c r="E184" s="594">
        <v>154</v>
      </c>
      <c r="F184" s="594"/>
      <c r="G184" s="910">
        <v>160</v>
      </c>
      <c r="H184" s="594">
        <v>160</v>
      </c>
      <c r="I184" s="910">
        <v>50</v>
      </c>
      <c r="J184" s="595"/>
      <c r="K184" s="595"/>
      <c r="L184" s="755"/>
      <c r="M184" s="784"/>
    </row>
    <row r="185" spans="1:13" ht="15">
      <c r="A185" s="904">
        <v>637</v>
      </c>
      <c r="B185" s="889"/>
      <c r="C185" s="825"/>
      <c r="D185" s="889" t="s">
        <v>157</v>
      </c>
      <c r="E185" s="816">
        <f>E186+E187+E188</f>
        <v>161</v>
      </c>
      <c r="F185" s="816">
        <f>F186+F187+F188</f>
        <v>379</v>
      </c>
      <c r="G185" s="816">
        <f>G186+G187+G188</f>
        <v>150</v>
      </c>
      <c r="H185" s="816">
        <v>470</v>
      </c>
      <c r="I185" s="816">
        <f>I186+I187+I188+I189</f>
        <v>470</v>
      </c>
      <c r="J185" s="816">
        <f>J186+J187+J188+J189</f>
        <v>150</v>
      </c>
      <c r="K185" s="816">
        <f>K186+K187+K188+K189</f>
        <v>150</v>
      </c>
      <c r="L185" s="1122">
        <f>SUM(L186:L189)</f>
        <v>0</v>
      </c>
      <c r="M185" s="783">
        <v>0</v>
      </c>
    </row>
    <row r="186" spans="1:13" ht="15">
      <c r="A186" s="615">
        <v>637002</v>
      </c>
      <c r="B186" s="616"/>
      <c r="C186" s="834" t="s">
        <v>217</v>
      </c>
      <c r="D186" s="616" t="s">
        <v>227</v>
      </c>
      <c r="E186" s="644">
        <v>161</v>
      </c>
      <c r="F186" s="644">
        <v>330</v>
      </c>
      <c r="G186" s="911">
        <v>150</v>
      </c>
      <c r="H186" s="911">
        <v>350</v>
      </c>
      <c r="I186" s="911">
        <v>350</v>
      </c>
      <c r="J186" s="911">
        <v>150</v>
      </c>
      <c r="K186" s="911">
        <v>150</v>
      </c>
      <c r="L186" s="1104"/>
      <c r="M186" s="1111"/>
    </row>
    <row r="187" spans="1:18" ht="12.75" customHeight="1">
      <c r="A187" s="635">
        <v>637001</v>
      </c>
      <c r="B187" s="636"/>
      <c r="C187" s="912" t="s">
        <v>217</v>
      </c>
      <c r="D187" s="670" t="s">
        <v>353</v>
      </c>
      <c r="E187" s="600"/>
      <c r="F187" s="600">
        <v>49</v>
      </c>
      <c r="G187" s="604"/>
      <c r="H187" s="604">
        <v>120</v>
      </c>
      <c r="I187" s="604">
        <v>120</v>
      </c>
      <c r="J187" s="604"/>
      <c r="K187" s="604"/>
      <c r="L187" s="759"/>
      <c r="M187" s="786"/>
      <c r="R187" s="416"/>
    </row>
    <row r="188" spans="1:13" ht="15" hidden="1">
      <c r="A188" s="913">
        <v>637026</v>
      </c>
      <c r="B188" s="914"/>
      <c r="C188" s="915" t="s">
        <v>217</v>
      </c>
      <c r="D188" s="916" t="s">
        <v>184</v>
      </c>
      <c r="E188" s="917">
        <v>0</v>
      </c>
      <c r="F188" s="917">
        <v>0</v>
      </c>
      <c r="G188" s="850">
        <v>0</v>
      </c>
      <c r="H188" s="850">
        <v>0</v>
      </c>
      <c r="I188" s="850">
        <v>0</v>
      </c>
      <c r="J188" s="850">
        <v>0</v>
      </c>
      <c r="K188" s="850">
        <v>0</v>
      </c>
      <c r="L188" s="1100"/>
      <c r="M188" s="1135"/>
    </row>
    <row r="189" spans="1:13" ht="15" hidden="1">
      <c r="A189" s="918">
        <v>637016</v>
      </c>
      <c r="B189" s="919"/>
      <c r="C189" s="888" t="s">
        <v>217</v>
      </c>
      <c r="D189" s="920" t="s">
        <v>219</v>
      </c>
      <c r="E189" s="917"/>
      <c r="F189" s="917"/>
      <c r="G189" s="850"/>
      <c r="H189" s="850"/>
      <c r="I189" s="850"/>
      <c r="J189" s="850"/>
      <c r="K189" s="850">
        <v>0</v>
      </c>
      <c r="L189" s="1100"/>
      <c r="M189" s="1135"/>
    </row>
    <row r="190" spans="1:13" ht="15">
      <c r="A190" s="591">
        <v>642</v>
      </c>
      <c r="B190" s="588"/>
      <c r="C190" s="827" t="s">
        <v>217</v>
      </c>
      <c r="D190" s="822" t="s">
        <v>200</v>
      </c>
      <c r="E190" s="589"/>
      <c r="F190" s="589"/>
      <c r="G190" s="589"/>
      <c r="H190" s="589">
        <v>150</v>
      </c>
      <c r="I190" s="589">
        <v>150</v>
      </c>
      <c r="J190" s="589">
        <v>150</v>
      </c>
      <c r="K190" s="589">
        <v>150</v>
      </c>
      <c r="L190" s="754">
        <v>0</v>
      </c>
      <c r="M190" s="783">
        <v>0</v>
      </c>
    </row>
    <row r="191" spans="1:13" ht="15">
      <c r="A191" s="635">
        <v>642006</v>
      </c>
      <c r="B191" s="593"/>
      <c r="C191" s="842" t="s">
        <v>217</v>
      </c>
      <c r="D191" s="670" t="s">
        <v>456</v>
      </c>
      <c r="E191" s="921"/>
      <c r="F191" s="921"/>
      <c r="G191" s="648"/>
      <c r="H191" s="671">
        <v>150</v>
      </c>
      <c r="I191" s="594">
        <v>150</v>
      </c>
      <c r="J191" s="671">
        <v>150</v>
      </c>
      <c r="K191" s="594">
        <v>150</v>
      </c>
      <c r="L191" s="755"/>
      <c r="M191" s="784"/>
    </row>
    <row r="192" spans="1:13" ht="15.75" thickBot="1">
      <c r="A192" s="884"/>
      <c r="B192" s="729"/>
      <c r="C192" s="875"/>
      <c r="D192" s="860"/>
      <c r="E192" s="902"/>
      <c r="F192" s="902"/>
      <c r="G192" s="862"/>
      <c r="H192" s="862"/>
      <c r="I192" s="732"/>
      <c r="J192" s="862"/>
      <c r="K192" s="732"/>
      <c r="L192" s="1085"/>
      <c r="M192" s="1132"/>
    </row>
    <row r="193" spans="1:13" ht="15.75" thickBot="1">
      <c r="A193" s="1257" t="s">
        <v>428</v>
      </c>
      <c r="B193" s="738"/>
      <c r="C193" s="1258"/>
      <c r="D193" s="1259" t="s">
        <v>228</v>
      </c>
      <c r="E193" s="1254"/>
      <c r="F193" s="1254">
        <v>1208</v>
      </c>
      <c r="G193" s="1254">
        <f aca="true" t="shared" si="19" ref="G193:K194">G194</f>
        <v>1500</v>
      </c>
      <c r="H193" s="656">
        <f t="shared" si="19"/>
        <v>1500</v>
      </c>
      <c r="I193" s="658">
        <f t="shared" si="19"/>
        <v>1300</v>
      </c>
      <c r="J193" s="1254">
        <f t="shared" si="19"/>
        <v>1000</v>
      </c>
      <c r="K193" s="1254">
        <f t="shared" si="19"/>
        <v>1000</v>
      </c>
      <c r="L193" s="1264">
        <v>0</v>
      </c>
      <c r="M193" s="1255"/>
    </row>
    <row r="194" spans="1:13" ht="15">
      <c r="A194" s="904">
        <v>63</v>
      </c>
      <c r="B194" s="814"/>
      <c r="C194" s="825"/>
      <c r="D194" s="889" t="s">
        <v>191</v>
      </c>
      <c r="E194" s="583"/>
      <c r="F194" s="816">
        <v>1208</v>
      </c>
      <c r="G194" s="816">
        <f t="shared" si="19"/>
        <v>1500</v>
      </c>
      <c r="H194" s="816">
        <f t="shared" si="19"/>
        <v>1500</v>
      </c>
      <c r="I194" s="816">
        <f t="shared" si="19"/>
        <v>1300</v>
      </c>
      <c r="J194" s="816">
        <f t="shared" si="19"/>
        <v>1000</v>
      </c>
      <c r="K194" s="816">
        <f t="shared" si="19"/>
        <v>1000</v>
      </c>
      <c r="L194" s="1142">
        <v>0</v>
      </c>
      <c r="M194" s="1128"/>
    </row>
    <row r="195" spans="1:13" ht="15">
      <c r="A195" s="592">
        <v>637004</v>
      </c>
      <c r="B195" s="593">
        <v>4</v>
      </c>
      <c r="C195" s="827" t="s">
        <v>229</v>
      </c>
      <c r="D195" s="824" t="s">
        <v>230</v>
      </c>
      <c r="E195" s="816"/>
      <c r="F195" s="833">
        <v>1208</v>
      </c>
      <c r="G195" s="826">
        <v>1500</v>
      </c>
      <c r="H195" s="826">
        <v>1500</v>
      </c>
      <c r="I195" s="826">
        <v>1300</v>
      </c>
      <c r="J195" s="826">
        <v>1000</v>
      </c>
      <c r="K195" s="826">
        <v>1000</v>
      </c>
      <c r="L195" s="1143"/>
      <c r="M195" s="1138"/>
    </row>
    <row r="196" spans="1:13" ht="15.75" thickBot="1">
      <c r="A196" s="923"/>
      <c r="B196" s="729"/>
      <c r="C196" s="859"/>
      <c r="D196" s="669"/>
      <c r="E196" s="861"/>
      <c r="F196" s="861"/>
      <c r="G196" s="862"/>
      <c r="H196" s="732"/>
      <c r="I196" s="732"/>
      <c r="J196" s="732"/>
      <c r="K196" s="732"/>
      <c r="L196" s="1085"/>
      <c r="M196" s="1132"/>
    </row>
    <row r="197" spans="1:13" ht="15.75" thickBot="1">
      <c r="A197" s="628" t="s">
        <v>231</v>
      </c>
      <c r="B197" s="738"/>
      <c r="C197" s="1258"/>
      <c r="D197" s="1259" t="s">
        <v>232</v>
      </c>
      <c r="E197" s="1254">
        <v>5938</v>
      </c>
      <c r="F197" s="1254">
        <v>2457</v>
      </c>
      <c r="G197" s="628">
        <f>G198</f>
        <v>2100</v>
      </c>
      <c r="H197" s="659">
        <f>H198</f>
        <v>2100</v>
      </c>
      <c r="I197" s="659">
        <f>I198</f>
        <v>2100</v>
      </c>
      <c r="J197" s="659">
        <v>144804</v>
      </c>
      <c r="K197" s="659">
        <v>144804</v>
      </c>
      <c r="L197" s="778">
        <f>L198+L202</f>
        <v>4533.21</v>
      </c>
      <c r="M197" s="1108">
        <f>(100/K197)*L197</f>
        <v>3.1305834092980853</v>
      </c>
    </row>
    <row r="198" spans="1:13" ht="15">
      <c r="A198" s="587">
        <v>633</v>
      </c>
      <c r="B198" s="878"/>
      <c r="C198" s="924"/>
      <c r="D198" s="588" t="s">
        <v>191</v>
      </c>
      <c r="E198" s="596">
        <f>SUM(E199:E206)</f>
        <v>5938</v>
      </c>
      <c r="F198" s="596">
        <f>SUM(F199:F206)</f>
        <v>2457</v>
      </c>
      <c r="G198" s="631">
        <f>G199+G200+G205+G206</f>
        <v>2100</v>
      </c>
      <c r="H198" s="631">
        <f>H199+H200+H205+H206</f>
        <v>2100</v>
      </c>
      <c r="I198" s="631">
        <f>I199+I200+I205+I206</f>
        <v>2100</v>
      </c>
      <c r="J198" s="631">
        <f>J199+J200</f>
        <v>50200</v>
      </c>
      <c r="K198" s="631">
        <f>K199+K200+K205+K206</f>
        <v>55200</v>
      </c>
      <c r="L198" s="763">
        <f>SUM(L199:L201)</f>
        <v>0</v>
      </c>
      <c r="M198" s="1139">
        <v>0</v>
      </c>
    </row>
    <row r="199" spans="1:13" ht="15">
      <c r="A199" s="615">
        <v>633006</v>
      </c>
      <c r="B199" s="616">
        <v>7</v>
      </c>
      <c r="C199" s="834" t="s">
        <v>164</v>
      </c>
      <c r="D199" s="616" t="s">
        <v>233</v>
      </c>
      <c r="E199" s="644">
        <v>5589</v>
      </c>
      <c r="F199" s="649">
        <v>2095</v>
      </c>
      <c r="G199" s="644">
        <v>1500</v>
      </c>
      <c r="H199" s="648">
        <v>1500</v>
      </c>
      <c r="I199" s="644">
        <v>1500</v>
      </c>
      <c r="J199" s="648">
        <v>50000</v>
      </c>
      <c r="K199" s="648">
        <v>50000</v>
      </c>
      <c r="L199" s="1094"/>
      <c r="M199" s="1129"/>
    </row>
    <row r="200" spans="1:13" ht="15">
      <c r="A200" s="598">
        <v>633006</v>
      </c>
      <c r="B200" s="599">
        <v>8</v>
      </c>
      <c r="C200" s="845" t="s">
        <v>164</v>
      </c>
      <c r="D200" s="599" t="s">
        <v>234</v>
      </c>
      <c r="E200" s="600">
        <v>349</v>
      </c>
      <c r="F200" s="600">
        <v>228</v>
      </c>
      <c r="G200" s="604">
        <v>500</v>
      </c>
      <c r="H200" s="604">
        <v>100</v>
      </c>
      <c r="I200" s="600">
        <v>100</v>
      </c>
      <c r="J200" s="604">
        <v>200</v>
      </c>
      <c r="K200" s="604">
        <v>200</v>
      </c>
      <c r="L200" s="759"/>
      <c r="M200" s="786"/>
    </row>
    <row r="201" spans="1:13" ht="15">
      <c r="A201" s="598">
        <v>633015</v>
      </c>
      <c r="B201" s="599"/>
      <c r="C201" s="845" t="s">
        <v>164</v>
      </c>
      <c r="D201" s="599" t="s">
        <v>448</v>
      </c>
      <c r="E201" s="640"/>
      <c r="F201" s="640">
        <v>21</v>
      </c>
      <c r="G201" s="637"/>
      <c r="H201" s="637"/>
      <c r="I201" s="637"/>
      <c r="J201" s="637"/>
      <c r="K201" s="640"/>
      <c r="L201" s="765"/>
      <c r="M201" s="1131"/>
    </row>
    <row r="202" spans="1:13" ht="15">
      <c r="A202" s="587">
        <v>635</v>
      </c>
      <c r="B202" s="822"/>
      <c r="C202" s="827"/>
      <c r="D202" s="822" t="s">
        <v>144</v>
      </c>
      <c r="E202" s="594"/>
      <c r="F202" s="594"/>
      <c r="G202" s="648"/>
      <c r="H202" s="648"/>
      <c r="I202" s="648"/>
      <c r="J202" s="589">
        <v>94604</v>
      </c>
      <c r="K202" s="890">
        <v>94604</v>
      </c>
      <c r="L202" s="1122">
        <f>SUM(L203:L205)</f>
        <v>4533.21</v>
      </c>
      <c r="M202" s="783">
        <f>(100/K202)*L202</f>
        <v>4.7917741321720015</v>
      </c>
    </row>
    <row r="203" spans="1:13" ht="15">
      <c r="A203" s="635">
        <v>635006</v>
      </c>
      <c r="B203" s="670"/>
      <c r="C203" s="842"/>
      <c r="D203" s="616" t="s">
        <v>473</v>
      </c>
      <c r="E203" s="644"/>
      <c r="F203" s="637"/>
      <c r="G203" s="644"/>
      <c r="H203" s="648"/>
      <c r="I203" s="648"/>
      <c r="J203" s="644">
        <v>89004</v>
      </c>
      <c r="K203" s="644">
        <v>89004</v>
      </c>
      <c r="L203" s="766">
        <v>4091.98</v>
      </c>
      <c r="M203" s="1111">
        <f>(100/K203)*L203</f>
        <v>4.597523706799694</v>
      </c>
    </row>
    <row r="204" spans="1:13" ht="15">
      <c r="A204" s="602">
        <v>635006</v>
      </c>
      <c r="B204" s="603">
        <v>1</v>
      </c>
      <c r="C204" s="819" t="s">
        <v>164</v>
      </c>
      <c r="D204" s="599" t="s">
        <v>472</v>
      </c>
      <c r="E204" s="637"/>
      <c r="F204" s="604"/>
      <c r="G204" s="600"/>
      <c r="H204" s="604"/>
      <c r="I204" s="604"/>
      <c r="J204" s="600">
        <v>600</v>
      </c>
      <c r="K204" s="600">
        <v>600</v>
      </c>
      <c r="L204" s="758"/>
      <c r="M204" s="785"/>
    </row>
    <row r="205" spans="1:13" ht="15">
      <c r="A205" s="602">
        <v>635006</v>
      </c>
      <c r="B205" s="603">
        <v>7</v>
      </c>
      <c r="C205" s="819" t="s">
        <v>164</v>
      </c>
      <c r="D205" s="603" t="s">
        <v>235</v>
      </c>
      <c r="E205" s="640"/>
      <c r="F205" s="640">
        <v>113</v>
      </c>
      <c r="G205" s="604">
        <v>100</v>
      </c>
      <c r="H205" s="604">
        <v>500</v>
      </c>
      <c r="I205" s="604">
        <v>500</v>
      </c>
      <c r="J205" s="604">
        <v>5000</v>
      </c>
      <c r="K205" s="604">
        <v>5000</v>
      </c>
      <c r="L205" s="759">
        <v>441.23</v>
      </c>
      <c r="M205" s="786">
        <f>(100/K205)*L205</f>
        <v>8.8246</v>
      </c>
    </row>
    <row r="206" spans="1:13" ht="15" hidden="1">
      <c r="A206" s="635">
        <v>637027</v>
      </c>
      <c r="B206" s="639"/>
      <c r="C206" s="925" t="s">
        <v>164</v>
      </c>
      <c r="D206" s="639" t="s">
        <v>236</v>
      </c>
      <c r="E206" s="609">
        <v>0</v>
      </c>
      <c r="F206" s="609">
        <v>0</v>
      </c>
      <c r="G206" s="637">
        <v>0</v>
      </c>
      <c r="H206" s="637">
        <v>0</v>
      </c>
      <c r="I206" s="637">
        <v>0</v>
      </c>
      <c r="J206" s="637">
        <v>0</v>
      </c>
      <c r="K206" s="637">
        <v>0</v>
      </c>
      <c r="L206" s="765"/>
      <c r="M206" s="1131">
        <v>0</v>
      </c>
    </row>
    <row r="207" spans="1:13" ht="15.75" thickBot="1">
      <c r="A207" s="884"/>
      <c r="B207" s="926"/>
      <c r="C207" s="875"/>
      <c r="D207" s="860"/>
      <c r="E207" s="876"/>
      <c r="F207" s="861"/>
      <c r="G207" s="862"/>
      <c r="H207" s="862"/>
      <c r="I207" s="862"/>
      <c r="J207" s="862"/>
      <c r="K207" s="862"/>
      <c r="L207" s="1105"/>
      <c r="M207" s="1132"/>
    </row>
    <row r="208" spans="1:13" ht="15.75" thickBot="1">
      <c r="A208" s="928" t="s">
        <v>237</v>
      </c>
      <c r="B208" s="929"/>
      <c r="C208" s="930"/>
      <c r="D208" s="931" t="s">
        <v>238</v>
      </c>
      <c r="E208" s="1265">
        <f>SUM(E209+E211+E218+E221)</f>
        <v>91061</v>
      </c>
      <c r="F208" s="628">
        <f>SUM(F209+F211+F218+F221)</f>
        <v>62068</v>
      </c>
      <c r="G208" s="1266">
        <f>G211+G218+G221+G209</f>
        <v>87992</v>
      </c>
      <c r="H208" s="656">
        <f>SUM(H209+H211+H218+H221)</f>
        <v>151334</v>
      </c>
      <c r="I208" s="1265">
        <f>I209+I211+I218+I221</f>
        <v>150184</v>
      </c>
      <c r="J208" s="628">
        <f>J209+J211+J218+J221</f>
        <v>158250</v>
      </c>
      <c r="K208" s="658">
        <f>K209+K211+K218+K221</f>
        <v>102192</v>
      </c>
      <c r="L208" s="1260">
        <f>L209+L211+L218+L221</f>
        <v>31052.989999999998</v>
      </c>
      <c r="M208" s="1255">
        <f>(100/K208)*L208</f>
        <v>30.386908955691244</v>
      </c>
    </row>
    <row r="209" spans="1:13" ht="15">
      <c r="A209" s="904">
        <v>632</v>
      </c>
      <c r="B209" s="919"/>
      <c r="C209" s="932"/>
      <c r="D209" s="878" t="s">
        <v>103</v>
      </c>
      <c r="E209" s="933">
        <v>309</v>
      </c>
      <c r="F209" s="933"/>
      <c r="G209" s="933">
        <v>400</v>
      </c>
      <c r="H209" s="934">
        <v>400</v>
      </c>
      <c r="I209" s="934">
        <v>400</v>
      </c>
      <c r="J209" s="935">
        <f>J210</f>
        <v>450</v>
      </c>
      <c r="K209" s="936">
        <f>K210</f>
        <v>450</v>
      </c>
      <c r="L209" s="1106">
        <v>499.49</v>
      </c>
      <c r="M209" s="1140">
        <f>(100/K209)*L209</f>
        <v>110.99777777777777</v>
      </c>
    </row>
    <row r="210" spans="1:13" ht="15">
      <c r="A210" s="907">
        <v>632001</v>
      </c>
      <c r="B210" s="920">
        <v>1</v>
      </c>
      <c r="C210" s="888" t="s">
        <v>239</v>
      </c>
      <c r="D210" s="820" t="s">
        <v>105</v>
      </c>
      <c r="E210" s="850">
        <v>309</v>
      </c>
      <c r="F210" s="850"/>
      <c r="G210" s="850">
        <v>400</v>
      </c>
      <c r="H210" s="648">
        <v>400</v>
      </c>
      <c r="I210" s="609">
        <v>400</v>
      </c>
      <c r="J210" s="850">
        <v>450</v>
      </c>
      <c r="K210" s="594">
        <v>450</v>
      </c>
      <c r="L210" s="760">
        <v>499.49</v>
      </c>
      <c r="M210" s="787">
        <f>(100/K210)*L210</f>
        <v>110.99777777777777</v>
      </c>
    </row>
    <row r="211" spans="1:13" ht="15">
      <c r="A211" s="904">
        <v>633</v>
      </c>
      <c r="B211" s="889"/>
      <c r="C211" s="825"/>
      <c r="D211" s="889" t="s">
        <v>110</v>
      </c>
      <c r="E211" s="890">
        <f>SUM(E212:E217)</f>
        <v>4429</v>
      </c>
      <c r="F211" s="890">
        <f>SUM(F212:F217)</f>
        <v>3310</v>
      </c>
      <c r="G211" s="890">
        <f>G212+G214+G215+G217+G216</f>
        <v>3750</v>
      </c>
      <c r="H211" s="589">
        <f>H212+H214+H215+H217+H216+H213</f>
        <v>4400</v>
      </c>
      <c r="I211" s="890">
        <f>I212+I214+I215+I217+I213</f>
        <v>4300</v>
      </c>
      <c r="J211" s="890">
        <f>J212+J214+J215+J217+J216+J213</f>
        <v>5300</v>
      </c>
      <c r="K211" s="890">
        <f>SUM(K212:K217)</f>
        <v>5300</v>
      </c>
      <c r="L211" s="1097">
        <f>SUM(L212:L217)</f>
        <v>412.93</v>
      </c>
      <c r="M211" s="1133">
        <f>(100/K211)*L211</f>
        <v>7.7911320754716975</v>
      </c>
    </row>
    <row r="212" spans="1:13" ht="15">
      <c r="A212" s="598">
        <v>633004</v>
      </c>
      <c r="B212" s="720">
        <v>3</v>
      </c>
      <c r="C212" s="839" t="s">
        <v>239</v>
      </c>
      <c r="D212" s="720" t="s">
        <v>240</v>
      </c>
      <c r="E212" s="618">
        <v>637</v>
      </c>
      <c r="F212" s="618">
        <v>1100</v>
      </c>
      <c r="G212" s="618">
        <v>1500</v>
      </c>
      <c r="H212" s="618">
        <v>1500</v>
      </c>
      <c r="I212" s="618">
        <v>1500</v>
      </c>
      <c r="J212" s="618">
        <v>1700</v>
      </c>
      <c r="K212" s="618">
        <v>1700</v>
      </c>
      <c r="L212" s="807"/>
      <c r="M212" s="1141"/>
    </row>
    <row r="213" spans="1:13" ht="15">
      <c r="A213" s="598">
        <v>633004</v>
      </c>
      <c r="B213" s="720">
        <v>4</v>
      </c>
      <c r="C213" s="839" t="s">
        <v>239</v>
      </c>
      <c r="D213" s="720" t="s">
        <v>457</v>
      </c>
      <c r="E213" s="618"/>
      <c r="F213" s="618"/>
      <c r="G213" s="618"/>
      <c r="H213" s="618">
        <v>500</v>
      </c>
      <c r="I213" s="618">
        <v>400</v>
      </c>
      <c r="J213" s="618">
        <v>500</v>
      </c>
      <c r="K213" s="618">
        <v>500</v>
      </c>
      <c r="L213" s="1123">
        <v>63.45</v>
      </c>
      <c r="M213" s="1141">
        <f>(100/K213)*L213</f>
        <v>12.690000000000001</v>
      </c>
    </row>
    <row r="214" spans="1:13" ht="15">
      <c r="A214" s="598">
        <v>633006</v>
      </c>
      <c r="B214" s="720">
        <v>7</v>
      </c>
      <c r="C214" s="839" t="s">
        <v>239</v>
      </c>
      <c r="D214" s="720" t="s">
        <v>241</v>
      </c>
      <c r="E214" s="618">
        <v>679</v>
      </c>
      <c r="F214" s="618">
        <v>514</v>
      </c>
      <c r="G214" s="618">
        <v>600</v>
      </c>
      <c r="H214" s="618">
        <v>600</v>
      </c>
      <c r="I214" s="618">
        <v>600</v>
      </c>
      <c r="J214" s="618">
        <v>600</v>
      </c>
      <c r="K214" s="618">
        <v>600</v>
      </c>
      <c r="L214" s="1123">
        <v>23.27</v>
      </c>
      <c r="M214" s="1141">
        <f>(100/K214)*L214</f>
        <v>3.878333333333333</v>
      </c>
    </row>
    <row r="215" spans="1:13" ht="15">
      <c r="A215" s="602">
        <v>633004</v>
      </c>
      <c r="B215" s="666">
        <v>5</v>
      </c>
      <c r="C215" s="838" t="s">
        <v>239</v>
      </c>
      <c r="D215" s="666" t="s">
        <v>242</v>
      </c>
      <c r="E215" s="618">
        <v>145</v>
      </c>
      <c r="F215" s="618">
        <v>365</v>
      </c>
      <c r="G215" s="618">
        <v>350</v>
      </c>
      <c r="H215" s="618">
        <v>500</v>
      </c>
      <c r="I215" s="618">
        <v>500</v>
      </c>
      <c r="J215" s="618">
        <v>1200</v>
      </c>
      <c r="K215" s="618">
        <v>1200</v>
      </c>
      <c r="L215" s="1123">
        <v>304.66</v>
      </c>
      <c r="M215" s="1141">
        <f>(100/K215)*L215</f>
        <v>25.388333333333335</v>
      </c>
    </row>
    <row r="216" spans="1:13" ht="15">
      <c r="A216" s="635">
        <v>633006</v>
      </c>
      <c r="B216" s="603">
        <v>10</v>
      </c>
      <c r="C216" s="819" t="s">
        <v>239</v>
      </c>
      <c r="D216" s="603" t="s">
        <v>243</v>
      </c>
      <c r="E216" s="618">
        <v>1600</v>
      </c>
      <c r="F216" s="618"/>
      <c r="G216" s="604"/>
      <c r="H216" s="671"/>
      <c r="I216" s="671"/>
      <c r="J216" s="604"/>
      <c r="K216" s="671"/>
      <c r="L216" s="1123"/>
      <c r="M216" s="1113"/>
    </row>
    <row r="217" spans="1:13" ht="15">
      <c r="A217" s="638">
        <v>633015</v>
      </c>
      <c r="B217" s="820"/>
      <c r="C217" s="825" t="s">
        <v>153</v>
      </c>
      <c r="D217" s="820" t="s">
        <v>244</v>
      </c>
      <c r="E217" s="618">
        <v>1368</v>
      </c>
      <c r="F217" s="618">
        <v>1331</v>
      </c>
      <c r="G217" s="671">
        <v>1300</v>
      </c>
      <c r="H217" s="640">
        <v>1300</v>
      </c>
      <c r="I217" s="640">
        <v>1300</v>
      </c>
      <c r="J217" s="671">
        <v>1300</v>
      </c>
      <c r="K217" s="640">
        <v>1300</v>
      </c>
      <c r="L217" s="1089">
        <v>21.55</v>
      </c>
      <c r="M217" s="1114">
        <f>(100/K217)*L217</f>
        <v>1.6576923076923078</v>
      </c>
    </row>
    <row r="218" spans="1:13" ht="15">
      <c r="A218" s="587">
        <v>635</v>
      </c>
      <c r="B218" s="822"/>
      <c r="C218" s="827"/>
      <c r="D218" s="822" t="s">
        <v>144</v>
      </c>
      <c r="E218" s="589"/>
      <c r="F218" s="589">
        <f>SUM(F219:F220)</f>
        <v>1226</v>
      </c>
      <c r="G218" s="589">
        <f>G219+G220</f>
        <v>2500</v>
      </c>
      <c r="H218" s="589">
        <f>H219+H220</f>
        <v>2350</v>
      </c>
      <c r="I218" s="589">
        <f>I219+I220</f>
        <v>1300</v>
      </c>
      <c r="J218" s="589">
        <f>J219+J220</f>
        <v>2500</v>
      </c>
      <c r="K218" s="589">
        <f>K219+K220</f>
        <v>2500</v>
      </c>
      <c r="L218" s="754">
        <f>SUM(L219:L220)</f>
        <v>680</v>
      </c>
      <c r="M218" s="783">
        <f>(100/K218)*L218</f>
        <v>27.2</v>
      </c>
    </row>
    <row r="219" spans="1:13" ht="15">
      <c r="A219" s="602">
        <v>635006</v>
      </c>
      <c r="B219" s="603">
        <v>6</v>
      </c>
      <c r="C219" s="838" t="s">
        <v>153</v>
      </c>
      <c r="D219" s="666" t="s">
        <v>245</v>
      </c>
      <c r="E219" s="703"/>
      <c r="F219" s="703">
        <v>1226</v>
      </c>
      <c r="G219" s="703">
        <v>1500</v>
      </c>
      <c r="H219" s="703">
        <v>1350</v>
      </c>
      <c r="I219" s="703">
        <v>1000</v>
      </c>
      <c r="J219" s="703">
        <v>1500</v>
      </c>
      <c r="K219" s="703">
        <v>1500</v>
      </c>
      <c r="L219" s="807">
        <v>680</v>
      </c>
      <c r="M219" s="1112">
        <f>(100/K219)*L219</f>
        <v>45.333333333333336</v>
      </c>
    </row>
    <row r="220" spans="1:13" ht="15">
      <c r="A220" s="607">
        <v>635006</v>
      </c>
      <c r="B220" s="608">
        <v>10</v>
      </c>
      <c r="C220" s="825" t="s">
        <v>153</v>
      </c>
      <c r="D220" s="820" t="s">
        <v>246</v>
      </c>
      <c r="E220" s="703"/>
      <c r="F220" s="703"/>
      <c r="G220" s="703">
        <v>1000</v>
      </c>
      <c r="H220" s="703">
        <v>1000</v>
      </c>
      <c r="I220" s="703">
        <v>300</v>
      </c>
      <c r="J220" s="703">
        <v>1000</v>
      </c>
      <c r="K220" s="703">
        <v>1000</v>
      </c>
      <c r="L220" s="1121"/>
      <c r="M220" s="1112"/>
    </row>
    <row r="221" spans="1:13" ht="15">
      <c r="A221" s="591">
        <v>637</v>
      </c>
      <c r="B221" s="588"/>
      <c r="C221" s="827"/>
      <c r="D221" s="822" t="s">
        <v>157</v>
      </c>
      <c r="E221" s="589">
        <f>SUM(E222:E224)</f>
        <v>86323</v>
      </c>
      <c r="F221" s="589">
        <f>SUM(F222:F224)</f>
        <v>57532</v>
      </c>
      <c r="G221" s="589">
        <f>G222+G223+G224</f>
        <v>81342</v>
      </c>
      <c r="H221" s="589">
        <f>H222+H223+H224</f>
        <v>144184</v>
      </c>
      <c r="I221" s="589">
        <f>I222+I223+I224</f>
        <v>144184</v>
      </c>
      <c r="J221" s="589">
        <f>J222+J223+J224</f>
        <v>150000</v>
      </c>
      <c r="K221" s="589">
        <f>K222+K223+K224</f>
        <v>93942</v>
      </c>
      <c r="L221" s="1122">
        <v>29460.57</v>
      </c>
      <c r="M221" s="1110">
        <f>(100/K221)*L221</f>
        <v>31.360381937791402</v>
      </c>
    </row>
    <row r="222" spans="1:13" ht="14.25" customHeight="1">
      <c r="A222" s="598">
        <v>637004</v>
      </c>
      <c r="B222" s="599">
        <v>1</v>
      </c>
      <c r="C222" s="839" t="s">
        <v>239</v>
      </c>
      <c r="D222" s="720" t="s">
        <v>247</v>
      </c>
      <c r="E222" s="618">
        <v>86323</v>
      </c>
      <c r="F222" s="594">
        <v>57532</v>
      </c>
      <c r="G222" s="618">
        <v>81342</v>
      </c>
      <c r="H222" s="618">
        <v>144184</v>
      </c>
      <c r="I222" s="618">
        <v>144184</v>
      </c>
      <c r="J222" s="618">
        <v>150000</v>
      </c>
      <c r="K222" s="594">
        <v>93942</v>
      </c>
      <c r="L222" s="1127">
        <v>29460.57</v>
      </c>
      <c r="M222" s="1141">
        <f>(100/K222)*L222</f>
        <v>31.360381937791402</v>
      </c>
    </row>
    <row r="223" spans="1:13" ht="15" hidden="1">
      <c r="A223" s="937">
        <v>637027</v>
      </c>
      <c r="B223" s="938"/>
      <c r="C223" s="939" t="s">
        <v>239</v>
      </c>
      <c r="D223" s="940" t="s">
        <v>236</v>
      </c>
      <c r="E223" s="941"/>
      <c r="F223" s="942"/>
      <c r="G223" s="943">
        <v>0</v>
      </c>
      <c r="H223" s="943">
        <v>0</v>
      </c>
      <c r="I223" s="943">
        <v>0</v>
      </c>
      <c r="J223" s="943">
        <v>0</v>
      </c>
      <c r="K223" s="944">
        <v>0</v>
      </c>
      <c r="L223" s="944"/>
      <c r="M223" s="1124"/>
    </row>
    <row r="224" spans="1:13" ht="15" hidden="1">
      <c r="A224" s="635">
        <v>637031</v>
      </c>
      <c r="B224" s="639"/>
      <c r="C224" s="821" t="s">
        <v>239</v>
      </c>
      <c r="D224" s="670" t="s">
        <v>27</v>
      </c>
      <c r="E224" s="640"/>
      <c r="F224" s="640"/>
      <c r="G224" s="640">
        <v>0</v>
      </c>
      <c r="H224" s="640">
        <v>0</v>
      </c>
      <c r="I224" s="640">
        <v>0</v>
      </c>
      <c r="J224" s="640">
        <v>0</v>
      </c>
      <c r="K224" s="640">
        <v>0</v>
      </c>
      <c r="L224" s="640"/>
      <c r="M224" s="1125"/>
    </row>
    <row r="225" spans="1:13" ht="15.75" thickBot="1">
      <c r="A225" s="884"/>
      <c r="B225" s="860"/>
      <c r="C225" s="885"/>
      <c r="D225" s="886"/>
      <c r="E225" s="861"/>
      <c r="F225" s="876"/>
      <c r="G225" s="862"/>
      <c r="H225" s="862"/>
      <c r="I225" s="862"/>
      <c r="J225" s="862"/>
      <c r="K225" s="671"/>
      <c r="L225" s="862"/>
      <c r="M225" s="1126"/>
    </row>
    <row r="226" spans="1:13" ht="15.75" thickBot="1">
      <c r="A226" s="1254" t="s">
        <v>248</v>
      </c>
      <c r="B226" s="1259"/>
      <c r="C226" s="1258"/>
      <c r="D226" s="744" t="s">
        <v>249</v>
      </c>
      <c r="E226" s="658">
        <f>SUM(E227+E238+E241+E236)</f>
        <v>2441</v>
      </c>
      <c r="F226" s="628">
        <f>SUM(F227+F238+F241+F236)</f>
        <v>1860</v>
      </c>
      <c r="G226" s="658">
        <f>G227+G238+G241</f>
        <v>1755</v>
      </c>
      <c r="H226" s="656">
        <f>H227+H238+H241+H236</f>
        <v>3185</v>
      </c>
      <c r="I226" s="626">
        <f>I227+I238+I241+I236</f>
        <v>3185</v>
      </c>
      <c r="J226" s="1254">
        <f>J227+J238+J241+J236</f>
        <v>3785</v>
      </c>
      <c r="K226" s="1254">
        <f>K227+K238+K241+K236</f>
        <v>3785</v>
      </c>
      <c r="L226" s="1260">
        <f>L227+L238+L241+L236</f>
        <v>878.63</v>
      </c>
      <c r="M226" s="1255">
        <f>(100/K226)*L226</f>
        <v>23.213474240422723</v>
      </c>
    </row>
    <row r="227" spans="1:13" ht="15">
      <c r="A227" s="904">
        <v>62</v>
      </c>
      <c r="B227" s="814"/>
      <c r="C227" s="945"/>
      <c r="D227" s="889" t="s">
        <v>93</v>
      </c>
      <c r="E227" s="890">
        <v>1</v>
      </c>
      <c r="F227" s="890">
        <f aca="true" t="shared" si="20" ref="F227:L227">SUM(F228:F235)</f>
        <v>116</v>
      </c>
      <c r="G227" s="890">
        <f t="shared" si="20"/>
        <v>5</v>
      </c>
      <c r="H227" s="890">
        <f t="shared" si="20"/>
        <v>285</v>
      </c>
      <c r="I227" s="890">
        <f t="shared" si="20"/>
        <v>285</v>
      </c>
      <c r="J227" s="890">
        <f t="shared" si="20"/>
        <v>285</v>
      </c>
      <c r="K227" s="890">
        <f t="shared" si="20"/>
        <v>285</v>
      </c>
      <c r="L227" s="1097">
        <f t="shared" si="20"/>
        <v>62.91</v>
      </c>
      <c r="M227" s="1133">
        <f>(100/K227)*L227</f>
        <v>22.073684210526313</v>
      </c>
    </row>
    <row r="228" spans="1:13" ht="15">
      <c r="A228" s="598">
        <v>621000</v>
      </c>
      <c r="B228" s="616"/>
      <c r="C228" s="834" t="s">
        <v>229</v>
      </c>
      <c r="D228" s="720" t="s">
        <v>94</v>
      </c>
      <c r="E228" s="600"/>
      <c r="F228" s="600">
        <v>33</v>
      </c>
      <c r="G228" s="644"/>
      <c r="H228" s="644">
        <v>75</v>
      </c>
      <c r="I228" s="644">
        <v>75</v>
      </c>
      <c r="J228" s="644">
        <v>75</v>
      </c>
      <c r="K228" s="644">
        <v>75</v>
      </c>
      <c r="L228" s="766">
        <v>18</v>
      </c>
      <c r="M228" s="1111">
        <f>(100/K228)*L228</f>
        <v>24</v>
      </c>
    </row>
    <row r="229" spans="1:13" ht="15" hidden="1">
      <c r="A229" s="602">
        <v>623000</v>
      </c>
      <c r="B229" s="603"/>
      <c r="C229" s="819" t="s">
        <v>229</v>
      </c>
      <c r="D229" s="666" t="s">
        <v>95</v>
      </c>
      <c r="E229" s="604"/>
      <c r="F229" s="604"/>
      <c r="G229" s="604"/>
      <c r="H229" s="604">
        <v>0</v>
      </c>
      <c r="I229" s="604">
        <v>0</v>
      </c>
      <c r="J229" s="604"/>
      <c r="K229" s="604">
        <v>0</v>
      </c>
      <c r="L229" s="759"/>
      <c r="M229" s="786"/>
    </row>
    <row r="230" spans="1:13" ht="15">
      <c r="A230" s="602">
        <v>625001</v>
      </c>
      <c r="B230" s="603"/>
      <c r="C230" s="819" t="s">
        <v>229</v>
      </c>
      <c r="D230" s="666" t="s">
        <v>96</v>
      </c>
      <c r="E230" s="604"/>
      <c r="F230" s="604">
        <v>5</v>
      </c>
      <c r="G230" s="604"/>
      <c r="H230" s="604">
        <v>11</v>
      </c>
      <c r="I230" s="604">
        <v>11</v>
      </c>
      <c r="J230" s="604">
        <v>11</v>
      </c>
      <c r="K230" s="604">
        <v>11</v>
      </c>
      <c r="L230" s="759">
        <v>2.52</v>
      </c>
      <c r="M230" s="786">
        <f aca="true" t="shared" si="21" ref="M230:M235">(100/K230)*L230</f>
        <v>22.90909090909091</v>
      </c>
    </row>
    <row r="231" spans="1:13" ht="15">
      <c r="A231" s="602">
        <v>625002</v>
      </c>
      <c r="B231" s="603"/>
      <c r="C231" s="819" t="s">
        <v>229</v>
      </c>
      <c r="D231" s="666" t="s">
        <v>97</v>
      </c>
      <c r="E231" s="604"/>
      <c r="F231" s="604">
        <v>46</v>
      </c>
      <c r="G231" s="604"/>
      <c r="H231" s="604">
        <v>105</v>
      </c>
      <c r="I231" s="604">
        <v>105</v>
      </c>
      <c r="J231" s="604">
        <v>105</v>
      </c>
      <c r="K231" s="604">
        <v>105</v>
      </c>
      <c r="L231" s="759">
        <v>25.2</v>
      </c>
      <c r="M231" s="786">
        <f t="shared" si="21"/>
        <v>23.999999999999996</v>
      </c>
    </row>
    <row r="232" spans="1:13" ht="15">
      <c r="A232" s="598">
        <v>625003</v>
      </c>
      <c r="B232" s="599"/>
      <c r="C232" s="817" t="s">
        <v>229</v>
      </c>
      <c r="D232" s="720" t="s">
        <v>98</v>
      </c>
      <c r="E232" s="600">
        <v>1.2</v>
      </c>
      <c r="F232" s="600">
        <v>3</v>
      </c>
      <c r="G232" s="604">
        <v>5</v>
      </c>
      <c r="H232" s="604">
        <v>28</v>
      </c>
      <c r="I232" s="604">
        <v>28</v>
      </c>
      <c r="J232" s="604">
        <v>28</v>
      </c>
      <c r="K232" s="604">
        <v>28</v>
      </c>
      <c r="L232" s="759">
        <v>1.44</v>
      </c>
      <c r="M232" s="786">
        <f t="shared" si="21"/>
        <v>5.142857142857143</v>
      </c>
    </row>
    <row r="233" spans="1:13" ht="15">
      <c r="A233" s="602">
        <v>625004</v>
      </c>
      <c r="B233" s="603"/>
      <c r="C233" s="819" t="s">
        <v>229</v>
      </c>
      <c r="D233" s="666" t="s">
        <v>99</v>
      </c>
      <c r="E233" s="604"/>
      <c r="F233" s="604">
        <v>10</v>
      </c>
      <c r="G233" s="604"/>
      <c r="H233" s="604">
        <v>20</v>
      </c>
      <c r="I233" s="604">
        <v>20</v>
      </c>
      <c r="J233" s="604">
        <v>20</v>
      </c>
      <c r="K233" s="604">
        <v>20</v>
      </c>
      <c r="L233" s="759">
        <v>5.4</v>
      </c>
      <c r="M233" s="786">
        <f t="shared" si="21"/>
        <v>27</v>
      </c>
    </row>
    <row r="234" spans="1:13" ht="15">
      <c r="A234" s="635">
        <v>625005</v>
      </c>
      <c r="B234" s="636"/>
      <c r="C234" s="819" t="s">
        <v>229</v>
      </c>
      <c r="D234" s="670" t="s">
        <v>100</v>
      </c>
      <c r="E234" s="637"/>
      <c r="F234" s="637">
        <v>3</v>
      </c>
      <c r="G234" s="604"/>
      <c r="H234" s="604">
        <v>10</v>
      </c>
      <c r="I234" s="604">
        <v>10</v>
      </c>
      <c r="J234" s="604">
        <v>10</v>
      </c>
      <c r="K234" s="604">
        <v>10</v>
      </c>
      <c r="L234" s="759">
        <v>1.8</v>
      </c>
      <c r="M234" s="786">
        <f t="shared" si="21"/>
        <v>18</v>
      </c>
    </row>
    <row r="235" spans="1:13" ht="15">
      <c r="A235" s="638">
        <v>625007</v>
      </c>
      <c r="B235" s="642"/>
      <c r="C235" s="817" t="s">
        <v>229</v>
      </c>
      <c r="D235" s="639" t="s">
        <v>101</v>
      </c>
      <c r="E235" s="643"/>
      <c r="F235" s="643">
        <v>16</v>
      </c>
      <c r="G235" s="643"/>
      <c r="H235" s="643">
        <v>36</v>
      </c>
      <c r="I235" s="643">
        <v>36</v>
      </c>
      <c r="J235" s="643">
        <v>36</v>
      </c>
      <c r="K235" s="643">
        <v>36</v>
      </c>
      <c r="L235" s="1090">
        <v>8.55</v>
      </c>
      <c r="M235" s="1116">
        <f t="shared" si="21"/>
        <v>23.75</v>
      </c>
    </row>
    <row r="236" spans="1:13" ht="15">
      <c r="A236" s="904">
        <v>633</v>
      </c>
      <c r="B236" s="588"/>
      <c r="C236" s="844"/>
      <c r="D236" s="889" t="s">
        <v>110</v>
      </c>
      <c r="E236" s="589">
        <v>238</v>
      </c>
      <c r="F236" s="589"/>
      <c r="G236" s="589"/>
      <c r="H236" s="589"/>
      <c r="I236" s="589"/>
      <c r="J236" s="589"/>
      <c r="K236" s="589"/>
      <c r="L236" s="754"/>
      <c r="M236" s="783"/>
    </row>
    <row r="237" spans="1:13" ht="15">
      <c r="A237" s="907">
        <v>633006</v>
      </c>
      <c r="B237" s="593">
        <v>9</v>
      </c>
      <c r="C237" s="869" t="s">
        <v>229</v>
      </c>
      <c r="D237" s="820" t="s">
        <v>241</v>
      </c>
      <c r="E237" s="594">
        <v>238</v>
      </c>
      <c r="F237" s="594"/>
      <c r="G237" s="594"/>
      <c r="H237" s="594"/>
      <c r="I237" s="609"/>
      <c r="J237" s="594"/>
      <c r="K237" s="594"/>
      <c r="L237" s="760"/>
      <c r="M237" s="787"/>
    </row>
    <row r="238" spans="1:13" ht="15" hidden="1">
      <c r="A238" s="587">
        <v>635</v>
      </c>
      <c r="B238" s="588"/>
      <c r="C238" s="869"/>
      <c r="D238" s="822" t="s">
        <v>144</v>
      </c>
      <c r="E238" s="589">
        <f>E239+E240</f>
        <v>0</v>
      </c>
      <c r="F238" s="589">
        <f aca="true" t="shared" si="22" ref="F238:K238">F239+F240</f>
        <v>0</v>
      </c>
      <c r="G238" s="589">
        <f t="shared" si="22"/>
        <v>0</v>
      </c>
      <c r="H238" s="589">
        <f t="shared" si="22"/>
        <v>0</v>
      </c>
      <c r="I238" s="589">
        <f t="shared" si="22"/>
        <v>0</v>
      </c>
      <c r="J238" s="589">
        <f t="shared" si="22"/>
        <v>0</v>
      </c>
      <c r="K238" s="589">
        <f t="shared" si="22"/>
        <v>0</v>
      </c>
      <c r="L238" s="754"/>
      <c r="M238" s="783"/>
    </row>
    <row r="239" spans="1:13" ht="15" hidden="1">
      <c r="A239" s="607">
        <v>635004</v>
      </c>
      <c r="B239" s="608"/>
      <c r="C239" s="844" t="s">
        <v>229</v>
      </c>
      <c r="D239" s="616" t="s">
        <v>250</v>
      </c>
      <c r="E239" s="637">
        <v>0</v>
      </c>
      <c r="F239" s="637">
        <v>0</v>
      </c>
      <c r="G239" s="644">
        <v>0</v>
      </c>
      <c r="H239" s="644">
        <v>0</v>
      </c>
      <c r="I239" s="644">
        <v>0</v>
      </c>
      <c r="J239" s="644">
        <v>0</v>
      </c>
      <c r="K239" s="644">
        <v>0</v>
      </c>
      <c r="L239" s="766"/>
      <c r="M239" s="1111"/>
    </row>
    <row r="240" spans="1:13" ht="15" hidden="1">
      <c r="A240" s="607">
        <v>635006</v>
      </c>
      <c r="B240" s="608">
        <v>1</v>
      </c>
      <c r="C240" s="825" t="s">
        <v>229</v>
      </c>
      <c r="D240" s="820" t="s">
        <v>152</v>
      </c>
      <c r="E240" s="640">
        <v>0</v>
      </c>
      <c r="F240" s="640">
        <v>0</v>
      </c>
      <c r="G240" s="609">
        <v>0</v>
      </c>
      <c r="H240" s="609">
        <v>0</v>
      </c>
      <c r="I240" s="609">
        <v>0</v>
      </c>
      <c r="J240" s="609">
        <v>0</v>
      </c>
      <c r="K240" s="609">
        <v>0</v>
      </c>
      <c r="L240" s="760"/>
      <c r="M240" s="787"/>
    </row>
    <row r="241" spans="1:13" ht="15">
      <c r="A241" s="591">
        <v>637</v>
      </c>
      <c r="B241" s="588"/>
      <c r="C241" s="827"/>
      <c r="D241" s="822" t="s">
        <v>157</v>
      </c>
      <c r="E241" s="589">
        <f>SUM(E242:E244)</f>
        <v>2202</v>
      </c>
      <c r="F241" s="589">
        <f>SUM(F242:F244)</f>
        <v>1744</v>
      </c>
      <c r="G241" s="589">
        <f>G242+G243+G244</f>
        <v>1750</v>
      </c>
      <c r="H241" s="589">
        <f>H242+H243+H244</f>
        <v>2900</v>
      </c>
      <c r="I241" s="589">
        <f>I242+I243+I244</f>
        <v>2900</v>
      </c>
      <c r="J241" s="589">
        <f>J242+J243+J244</f>
        <v>3500</v>
      </c>
      <c r="K241" s="589">
        <f>K242+K243+K244</f>
        <v>3500</v>
      </c>
      <c r="L241" s="754">
        <f>SUM(L242:L244)</f>
        <v>815.72</v>
      </c>
      <c r="M241" s="783">
        <f>(100/K241)*L241</f>
        <v>23.306285714285714</v>
      </c>
    </row>
    <row r="242" spans="1:13" ht="15">
      <c r="A242" s="598">
        <v>637004</v>
      </c>
      <c r="B242" s="599">
        <v>3</v>
      </c>
      <c r="C242" s="839" t="s">
        <v>229</v>
      </c>
      <c r="D242" s="720" t="s">
        <v>251</v>
      </c>
      <c r="E242" s="600">
        <v>1752</v>
      </c>
      <c r="F242" s="600">
        <v>976</v>
      </c>
      <c r="G242" s="600">
        <v>1500</v>
      </c>
      <c r="H242" s="600">
        <v>1900</v>
      </c>
      <c r="I242" s="600">
        <v>1900</v>
      </c>
      <c r="J242" s="600">
        <v>2500</v>
      </c>
      <c r="K242" s="600">
        <v>2500</v>
      </c>
      <c r="L242" s="758">
        <v>600.76</v>
      </c>
      <c r="M242" s="785">
        <f>(100/K242)*L242</f>
        <v>24.0304</v>
      </c>
    </row>
    <row r="243" spans="1:13" ht="15">
      <c r="A243" s="602">
        <v>637004</v>
      </c>
      <c r="B243" s="603">
        <v>9</v>
      </c>
      <c r="C243" s="819" t="s">
        <v>229</v>
      </c>
      <c r="D243" s="603" t="s">
        <v>252</v>
      </c>
      <c r="E243" s="604">
        <v>300</v>
      </c>
      <c r="F243" s="604">
        <v>502</v>
      </c>
      <c r="G243" s="604">
        <v>250</v>
      </c>
      <c r="H243" s="604">
        <v>250</v>
      </c>
      <c r="I243" s="604">
        <v>250</v>
      </c>
      <c r="J243" s="604">
        <v>250</v>
      </c>
      <c r="K243" s="604">
        <v>250</v>
      </c>
      <c r="L243" s="759">
        <v>35</v>
      </c>
      <c r="M243" s="786">
        <f>(100/K243)*L243</f>
        <v>14</v>
      </c>
    </row>
    <row r="244" spans="1:13" ht="15">
      <c r="A244" s="607">
        <v>637027</v>
      </c>
      <c r="B244" s="820"/>
      <c r="C244" s="825" t="s">
        <v>229</v>
      </c>
      <c r="D244" s="608" t="s">
        <v>184</v>
      </c>
      <c r="E244" s="609">
        <v>150</v>
      </c>
      <c r="F244" s="609">
        <v>266</v>
      </c>
      <c r="G244" s="609">
        <v>0</v>
      </c>
      <c r="H244" s="609">
        <v>750</v>
      </c>
      <c r="I244" s="609">
        <v>750</v>
      </c>
      <c r="J244" s="609">
        <v>750</v>
      </c>
      <c r="K244" s="609">
        <v>750</v>
      </c>
      <c r="L244" s="760">
        <v>179.96</v>
      </c>
      <c r="M244" s="787">
        <f>(100/K244)*L244</f>
        <v>23.994666666666667</v>
      </c>
    </row>
    <row r="245" spans="1:13" ht="15.75" thickBot="1">
      <c r="A245" s="923"/>
      <c r="B245" s="669"/>
      <c r="C245" s="859"/>
      <c r="D245" s="729"/>
      <c r="E245" s="876"/>
      <c r="F245" s="876"/>
      <c r="G245" s="637"/>
      <c r="H245" s="637"/>
      <c r="I245" s="637"/>
      <c r="J245" s="637"/>
      <c r="K245" s="637"/>
      <c r="L245" s="645"/>
      <c r="M245" s="877"/>
    </row>
    <row r="246" spans="1:13" ht="15.75" hidden="1" thickBot="1">
      <c r="A246" s="946"/>
      <c r="B246" s="895"/>
      <c r="C246" s="859"/>
      <c r="D246" s="947" t="s">
        <v>253</v>
      </c>
      <c r="E246" s="864">
        <v>0</v>
      </c>
      <c r="F246" s="864">
        <v>0</v>
      </c>
      <c r="G246" s="627">
        <f aca="true" t="shared" si="23" ref="G246:K247">G247</f>
        <v>0</v>
      </c>
      <c r="H246" s="627">
        <f t="shared" si="23"/>
        <v>0</v>
      </c>
      <c r="I246" s="627">
        <f t="shared" si="23"/>
        <v>0</v>
      </c>
      <c r="J246" s="627">
        <f t="shared" si="23"/>
        <v>0</v>
      </c>
      <c r="K246" s="627">
        <f t="shared" si="23"/>
        <v>0</v>
      </c>
      <c r="L246" s="627"/>
      <c r="M246" s="627"/>
    </row>
    <row r="247" spans="1:13" ht="15.75" hidden="1" thickBot="1">
      <c r="A247" s="948">
        <v>637</v>
      </c>
      <c r="B247" s="949"/>
      <c r="C247" s="950"/>
      <c r="D247" s="951" t="s">
        <v>157</v>
      </c>
      <c r="E247" s="952">
        <v>0</v>
      </c>
      <c r="F247" s="952">
        <v>0</v>
      </c>
      <c r="G247" s="890">
        <f t="shared" si="23"/>
        <v>0</v>
      </c>
      <c r="H247" s="890">
        <f t="shared" si="23"/>
        <v>0</v>
      </c>
      <c r="I247" s="890">
        <f t="shared" si="23"/>
        <v>0</v>
      </c>
      <c r="J247" s="890">
        <f t="shared" si="23"/>
        <v>0</v>
      </c>
      <c r="K247" s="890">
        <f t="shared" si="23"/>
        <v>0</v>
      </c>
      <c r="L247" s="1084"/>
      <c r="M247" s="891"/>
    </row>
    <row r="248" spans="1:13" ht="15.75" hidden="1" thickBot="1">
      <c r="A248" s="923">
        <v>632</v>
      </c>
      <c r="B248" s="669"/>
      <c r="C248" s="859"/>
      <c r="D248" s="729" t="s">
        <v>103</v>
      </c>
      <c r="E248" s="953"/>
      <c r="F248" s="953"/>
      <c r="G248" s="637"/>
      <c r="H248" s="637"/>
      <c r="I248" s="637"/>
      <c r="J248" s="637"/>
      <c r="K248" s="637"/>
      <c r="L248" s="645"/>
      <c r="M248" s="877"/>
    </row>
    <row r="249" spans="1:13" ht="15" customHeight="1" thickBot="1">
      <c r="A249" s="744" t="s">
        <v>254</v>
      </c>
      <c r="B249" s="738"/>
      <c r="C249" s="1258"/>
      <c r="D249" s="1259" t="s">
        <v>255</v>
      </c>
      <c r="E249" s="1254">
        <f>SUM(E250+E251+E254+E256)</f>
        <v>22905</v>
      </c>
      <c r="F249" s="1254">
        <f>SUM(F250+F251+F254+F256)</f>
        <v>27375</v>
      </c>
      <c r="G249" s="628">
        <f aca="true" t="shared" si="24" ref="G249:L249">G250+G251+G254+G256</f>
        <v>25300</v>
      </c>
      <c r="H249" s="657">
        <f t="shared" si="24"/>
        <v>26300</v>
      </c>
      <c r="I249" s="626">
        <f t="shared" si="24"/>
        <v>26750</v>
      </c>
      <c r="J249" s="1254">
        <f t="shared" si="24"/>
        <v>34600</v>
      </c>
      <c r="K249" s="1254">
        <f t="shared" si="24"/>
        <v>34600</v>
      </c>
      <c r="L249" s="1260">
        <f t="shared" si="24"/>
        <v>7424.79</v>
      </c>
      <c r="M249" s="1255">
        <f>(100/K249)*L249</f>
        <v>21.45893063583815</v>
      </c>
    </row>
    <row r="250" spans="1:13" ht="15" hidden="1">
      <c r="A250" s="865">
        <v>62</v>
      </c>
      <c r="B250" s="866"/>
      <c r="C250" s="867" t="s">
        <v>229</v>
      </c>
      <c r="D250" s="878" t="s">
        <v>93</v>
      </c>
      <c r="E250" s="868">
        <v>0</v>
      </c>
      <c r="F250" s="868">
        <v>0</v>
      </c>
      <c r="G250" s="868">
        <v>0</v>
      </c>
      <c r="H250" s="868">
        <v>0</v>
      </c>
      <c r="I250" s="868">
        <v>0</v>
      </c>
      <c r="J250" s="868">
        <v>0</v>
      </c>
      <c r="K250" s="868">
        <v>0</v>
      </c>
      <c r="L250" s="1093"/>
      <c r="M250" s="1128"/>
    </row>
    <row r="251" spans="1:13" ht="15">
      <c r="A251" s="904">
        <v>632</v>
      </c>
      <c r="B251" s="889"/>
      <c r="C251" s="825"/>
      <c r="D251" s="814" t="s">
        <v>103</v>
      </c>
      <c r="E251" s="890">
        <f>SUM(E252:E253)</f>
        <v>22905</v>
      </c>
      <c r="F251" s="890">
        <f>SUM(F252:F253)</f>
        <v>26586</v>
      </c>
      <c r="G251" s="890">
        <v>25200</v>
      </c>
      <c r="H251" s="890">
        <v>26100</v>
      </c>
      <c r="I251" s="890">
        <v>26600</v>
      </c>
      <c r="J251" s="890">
        <f>SUM(J252:J253)</f>
        <v>34100</v>
      </c>
      <c r="K251" s="890">
        <f>K252+K253</f>
        <v>34100</v>
      </c>
      <c r="L251" s="1097">
        <f>SUM(L252:L253)</f>
        <v>7424.79</v>
      </c>
      <c r="M251" s="1133">
        <f>(100/K251)*L251</f>
        <v>21.77357771260997</v>
      </c>
    </row>
    <row r="252" spans="1:13" ht="15">
      <c r="A252" s="615">
        <v>632001</v>
      </c>
      <c r="B252" s="702">
        <v>1</v>
      </c>
      <c r="C252" s="954" t="s">
        <v>229</v>
      </c>
      <c r="D252" s="616" t="s">
        <v>105</v>
      </c>
      <c r="E252" s="648">
        <v>1008</v>
      </c>
      <c r="F252" s="648">
        <v>2565</v>
      </c>
      <c r="G252" s="648">
        <v>1200</v>
      </c>
      <c r="H252" s="648">
        <v>2100</v>
      </c>
      <c r="I252" s="648">
        <v>2100</v>
      </c>
      <c r="J252" s="648">
        <v>2100</v>
      </c>
      <c r="K252" s="648">
        <v>2100</v>
      </c>
      <c r="L252" s="1094">
        <v>1039.09</v>
      </c>
      <c r="M252" s="1129">
        <f>(100/K252)*L252</f>
        <v>49.48047619047618</v>
      </c>
    </row>
    <row r="253" spans="1:13" ht="15">
      <c r="A253" s="638">
        <v>632002</v>
      </c>
      <c r="B253" s="832"/>
      <c r="C253" s="955" t="s">
        <v>229</v>
      </c>
      <c r="D253" s="639" t="s">
        <v>29</v>
      </c>
      <c r="E253" s="640">
        <v>21897</v>
      </c>
      <c r="F253" s="640">
        <v>24021</v>
      </c>
      <c r="G253" s="640">
        <v>24000</v>
      </c>
      <c r="H253" s="640">
        <v>24000</v>
      </c>
      <c r="I253" s="640">
        <v>24000</v>
      </c>
      <c r="J253" s="640">
        <v>32000</v>
      </c>
      <c r="K253" s="640">
        <v>32000</v>
      </c>
      <c r="L253" s="1089">
        <v>6385.7</v>
      </c>
      <c r="M253" s="1114">
        <f>(100/K253)*L253</f>
        <v>19.9553125</v>
      </c>
    </row>
    <row r="254" spans="1:13" ht="15">
      <c r="A254" s="813">
        <v>635</v>
      </c>
      <c r="B254" s="814"/>
      <c r="C254" s="815" t="s">
        <v>229</v>
      </c>
      <c r="D254" s="588" t="s">
        <v>144</v>
      </c>
      <c r="E254" s="589"/>
      <c r="F254" s="589">
        <v>663</v>
      </c>
      <c r="G254" s="589">
        <v>100</v>
      </c>
      <c r="H254" s="589">
        <v>150</v>
      </c>
      <c r="I254" s="589">
        <v>150</v>
      </c>
      <c r="J254" s="589">
        <v>150</v>
      </c>
      <c r="K254" s="589">
        <v>150</v>
      </c>
      <c r="L254" s="754">
        <v>0</v>
      </c>
      <c r="M254" s="783">
        <v>0</v>
      </c>
    </row>
    <row r="255" spans="1:13" ht="15">
      <c r="A255" s="607">
        <v>635004</v>
      </c>
      <c r="B255" s="608">
        <v>4</v>
      </c>
      <c r="C255" s="825" t="s">
        <v>229</v>
      </c>
      <c r="D255" s="824" t="s">
        <v>257</v>
      </c>
      <c r="E255" s="648"/>
      <c r="F255" s="648"/>
      <c r="G255" s="594">
        <v>100</v>
      </c>
      <c r="H255" s="648">
        <v>150</v>
      </c>
      <c r="I255" s="594">
        <v>150</v>
      </c>
      <c r="J255" s="594">
        <v>150</v>
      </c>
      <c r="K255" s="594">
        <v>150</v>
      </c>
      <c r="L255" s="755"/>
      <c r="M255" s="784"/>
    </row>
    <row r="256" spans="1:13" ht="15">
      <c r="A256" s="591">
        <v>637</v>
      </c>
      <c r="B256" s="588"/>
      <c r="C256" s="827"/>
      <c r="D256" s="822" t="s">
        <v>157</v>
      </c>
      <c r="E256" s="589"/>
      <c r="F256" s="589">
        <v>126</v>
      </c>
      <c r="G256" s="589"/>
      <c r="H256" s="589">
        <v>50</v>
      </c>
      <c r="I256" s="589"/>
      <c r="J256" s="589">
        <v>350</v>
      </c>
      <c r="K256" s="589">
        <v>350</v>
      </c>
      <c r="L256" s="754">
        <v>0</v>
      </c>
      <c r="M256" s="783">
        <v>0</v>
      </c>
    </row>
    <row r="257" spans="1:13" ht="15" hidden="1">
      <c r="A257" s="615">
        <v>637004</v>
      </c>
      <c r="B257" s="636"/>
      <c r="C257" s="842" t="s">
        <v>229</v>
      </c>
      <c r="D257" s="616" t="s">
        <v>256</v>
      </c>
      <c r="E257" s="956"/>
      <c r="F257" s="956"/>
      <c r="G257" s="644">
        <v>0</v>
      </c>
      <c r="H257" s="648">
        <v>0</v>
      </c>
      <c r="I257" s="644">
        <v>0</v>
      </c>
      <c r="J257" s="644">
        <v>0</v>
      </c>
      <c r="K257" s="648">
        <v>0</v>
      </c>
      <c r="L257" s="1094"/>
      <c r="M257" s="1111"/>
    </row>
    <row r="258" spans="1:13" ht="15">
      <c r="A258" s="602">
        <v>633006</v>
      </c>
      <c r="B258" s="603">
        <v>7</v>
      </c>
      <c r="C258" s="819" t="s">
        <v>229</v>
      </c>
      <c r="D258" s="670" t="s">
        <v>110</v>
      </c>
      <c r="E258" s="957"/>
      <c r="F258" s="957">
        <v>126</v>
      </c>
      <c r="G258" s="671"/>
      <c r="H258" s="643">
        <v>50</v>
      </c>
      <c r="I258" s="640"/>
      <c r="J258" s="640">
        <v>350</v>
      </c>
      <c r="K258" s="643">
        <v>350</v>
      </c>
      <c r="L258" s="808"/>
      <c r="M258" s="1113"/>
    </row>
    <row r="259" spans="1:13" ht="15.75" thickBot="1">
      <c r="A259" s="884"/>
      <c r="B259" s="860"/>
      <c r="C259" s="885"/>
      <c r="D259" s="886"/>
      <c r="E259" s="902"/>
      <c r="F259" s="902"/>
      <c r="G259" s="862"/>
      <c r="H259" s="862"/>
      <c r="I259" s="671"/>
      <c r="J259" s="671"/>
      <c r="K259" s="862"/>
      <c r="L259" s="1086"/>
      <c r="M259" s="1132"/>
    </row>
    <row r="260" spans="1:13" ht="15.75" thickBot="1">
      <c r="A260" s="628" t="s">
        <v>258</v>
      </c>
      <c r="B260" s="738"/>
      <c r="C260" s="1258"/>
      <c r="D260" s="744" t="s">
        <v>259</v>
      </c>
      <c r="E260" s="628">
        <f>SUM(E261+E270+E272+E276)</f>
        <v>14504</v>
      </c>
      <c r="F260" s="658">
        <f>SUM(F261+F270+F272+F276)</f>
        <v>23108</v>
      </c>
      <c r="G260" s="1254">
        <f aca="true" t="shared" si="25" ref="G260:L260">G261+G270+G272+G274+G276</f>
        <v>16748</v>
      </c>
      <c r="H260" s="656">
        <f t="shared" si="25"/>
        <v>23785</v>
      </c>
      <c r="I260" s="626">
        <f t="shared" si="25"/>
        <v>22515</v>
      </c>
      <c r="J260" s="1254">
        <f t="shared" si="25"/>
        <v>24048</v>
      </c>
      <c r="K260" s="1254">
        <f t="shared" si="25"/>
        <v>25048</v>
      </c>
      <c r="L260" s="1260">
        <f t="shared" si="25"/>
        <v>21757.190000000002</v>
      </c>
      <c r="M260" s="1255">
        <f>(100/K260)*L260</f>
        <v>86.86198498882148</v>
      </c>
    </row>
    <row r="261" spans="1:13" ht="15">
      <c r="A261" s="958">
        <v>62</v>
      </c>
      <c r="B261" s="878"/>
      <c r="C261" s="879"/>
      <c r="D261" s="878" t="s">
        <v>93</v>
      </c>
      <c r="E261" s="896">
        <v>303</v>
      </c>
      <c r="F261" s="896">
        <f>SUM(F265:F269)</f>
        <v>348</v>
      </c>
      <c r="G261" s="896">
        <v>298</v>
      </c>
      <c r="H261" s="896">
        <f>SUM(H262:H269)</f>
        <v>335</v>
      </c>
      <c r="I261" s="896">
        <f>SUM(I262:I269)</f>
        <v>335</v>
      </c>
      <c r="J261" s="896">
        <f>SUM(J262:J269)</f>
        <v>298</v>
      </c>
      <c r="K261" s="896">
        <f>SUM(K262:K269)</f>
        <v>298</v>
      </c>
      <c r="L261" s="1098">
        <f>SUM(L265:L269)</f>
        <v>82.11</v>
      </c>
      <c r="M261" s="1128">
        <f>(100/K261)*L261</f>
        <v>27.553691275167786</v>
      </c>
    </row>
    <row r="262" spans="1:13" ht="15" hidden="1">
      <c r="A262" s="598">
        <v>621000</v>
      </c>
      <c r="B262" s="616"/>
      <c r="C262" s="817" t="s">
        <v>260</v>
      </c>
      <c r="D262" s="720" t="s">
        <v>94</v>
      </c>
      <c r="E262" s="600"/>
      <c r="F262" s="600"/>
      <c r="G262" s="644"/>
      <c r="H262" s="644"/>
      <c r="I262" s="644"/>
      <c r="J262" s="644"/>
      <c r="K262" s="644"/>
      <c r="L262" s="766"/>
      <c r="M262" s="1111"/>
    </row>
    <row r="263" spans="1:13" ht="15" hidden="1">
      <c r="A263" s="602">
        <v>623000</v>
      </c>
      <c r="B263" s="603"/>
      <c r="C263" s="819" t="s">
        <v>260</v>
      </c>
      <c r="D263" s="666" t="s">
        <v>95</v>
      </c>
      <c r="E263" s="604"/>
      <c r="F263" s="604"/>
      <c r="G263" s="604"/>
      <c r="H263" s="604"/>
      <c r="I263" s="604"/>
      <c r="J263" s="604"/>
      <c r="K263" s="604"/>
      <c r="L263" s="759"/>
      <c r="M263" s="786"/>
    </row>
    <row r="264" spans="1:13" ht="15" hidden="1">
      <c r="A264" s="602">
        <v>625001</v>
      </c>
      <c r="B264" s="603"/>
      <c r="C264" s="819" t="s">
        <v>260</v>
      </c>
      <c r="D264" s="666" t="s">
        <v>96</v>
      </c>
      <c r="E264" s="604"/>
      <c r="F264" s="604"/>
      <c r="G264" s="604"/>
      <c r="H264" s="604"/>
      <c r="I264" s="604"/>
      <c r="J264" s="604"/>
      <c r="K264" s="604"/>
      <c r="L264" s="759"/>
      <c r="M264" s="786"/>
    </row>
    <row r="265" spans="1:13" ht="15">
      <c r="A265" s="602">
        <v>625002</v>
      </c>
      <c r="B265" s="603"/>
      <c r="C265" s="819" t="s">
        <v>260</v>
      </c>
      <c r="D265" s="666" t="s">
        <v>97</v>
      </c>
      <c r="E265" s="604">
        <v>216</v>
      </c>
      <c r="F265" s="604">
        <v>249</v>
      </c>
      <c r="G265" s="604">
        <v>231</v>
      </c>
      <c r="H265" s="604">
        <v>231</v>
      </c>
      <c r="I265" s="604">
        <v>231</v>
      </c>
      <c r="J265" s="604">
        <v>231</v>
      </c>
      <c r="K265" s="604">
        <v>231</v>
      </c>
      <c r="L265" s="759">
        <v>58.8</v>
      </c>
      <c r="M265" s="786">
        <f>(100/K265)*L265</f>
        <v>25.454545454545453</v>
      </c>
    </row>
    <row r="266" spans="1:13" ht="15">
      <c r="A266" s="598">
        <v>625003</v>
      </c>
      <c r="B266" s="599"/>
      <c r="C266" s="818" t="s">
        <v>260</v>
      </c>
      <c r="D266" s="720" t="s">
        <v>98</v>
      </c>
      <c r="E266" s="600">
        <v>14</v>
      </c>
      <c r="F266" s="600">
        <v>14</v>
      </c>
      <c r="G266" s="604">
        <v>14</v>
      </c>
      <c r="H266" s="604">
        <v>14</v>
      </c>
      <c r="I266" s="604">
        <v>14</v>
      </c>
      <c r="J266" s="604">
        <v>14</v>
      </c>
      <c r="K266" s="604">
        <v>14</v>
      </c>
      <c r="L266" s="759">
        <v>3.36</v>
      </c>
      <c r="M266" s="786">
        <f>(100/K266)*L266</f>
        <v>24</v>
      </c>
    </row>
    <row r="267" spans="1:13" ht="0.75" customHeight="1">
      <c r="A267" s="602">
        <v>625004</v>
      </c>
      <c r="B267" s="603"/>
      <c r="C267" s="819" t="s">
        <v>260</v>
      </c>
      <c r="D267" s="666" t="s">
        <v>99</v>
      </c>
      <c r="E267" s="604"/>
      <c r="F267" s="604"/>
      <c r="G267" s="604"/>
      <c r="H267" s="604"/>
      <c r="I267" s="604"/>
      <c r="J267" s="604">
        <v>0</v>
      </c>
      <c r="K267" s="604">
        <v>0</v>
      </c>
      <c r="L267" s="759"/>
      <c r="M267" s="786"/>
    </row>
    <row r="268" spans="1:13" ht="15" hidden="1">
      <c r="A268" s="635">
        <v>625005</v>
      </c>
      <c r="B268" s="636"/>
      <c r="C268" s="819" t="s">
        <v>260</v>
      </c>
      <c r="D268" s="670" t="s">
        <v>100</v>
      </c>
      <c r="E268" s="637"/>
      <c r="F268" s="637"/>
      <c r="G268" s="604"/>
      <c r="H268" s="604"/>
      <c r="I268" s="604"/>
      <c r="J268" s="604">
        <v>0</v>
      </c>
      <c r="K268" s="604">
        <v>0</v>
      </c>
      <c r="L268" s="759"/>
      <c r="M268" s="786"/>
    </row>
    <row r="269" spans="1:21" ht="15">
      <c r="A269" s="641">
        <v>625007</v>
      </c>
      <c r="B269" s="642"/>
      <c r="C269" s="817" t="s">
        <v>260</v>
      </c>
      <c r="D269" s="837" t="s">
        <v>101</v>
      </c>
      <c r="E269" s="643">
        <v>73</v>
      </c>
      <c r="F269" s="643">
        <v>85</v>
      </c>
      <c r="G269" s="643">
        <v>53</v>
      </c>
      <c r="H269" s="643">
        <v>90</v>
      </c>
      <c r="I269" s="643">
        <v>90</v>
      </c>
      <c r="J269" s="643">
        <v>53</v>
      </c>
      <c r="K269" s="643">
        <v>53</v>
      </c>
      <c r="L269" s="1090">
        <v>19.95</v>
      </c>
      <c r="M269" s="1116">
        <f>(100/K269)*L269</f>
        <v>37.64150943396226</v>
      </c>
      <c r="U269" s="363"/>
    </row>
    <row r="270" spans="1:13" ht="15">
      <c r="A270" s="591">
        <v>632</v>
      </c>
      <c r="B270" s="588"/>
      <c r="C270" s="844"/>
      <c r="D270" s="822" t="s">
        <v>261</v>
      </c>
      <c r="E270" s="596">
        <v>12336</v>
      </c>
      <c r="F270" s="596">
        <v>20839</v>
      </c>
      <c r="G270" s="596">
        <v>13000</v>
      </c>
      <c r="H270" s="596">
        <v>20000</v>
      </c>
      <c r="I270" s="596">
        <v>20000</v>
      </c>
      <c r="J270" s="596">
        <f>J271</f>
        <v>21000</v>
      </c>
      <c r="K270" s="596">
        <f>K271</f>
        <v>21000</v>
      </c>
      <c r="L270" s="1122">
        <f>L271</f>
        <v>19651.16</v>
      </c>
      <c r="M270" s="1110">
        <f>(100/K270)*L270</f>
        <v>93.57695238095239</v>
      </c>
    </row>
    <row r="271" spans="1:13" ht="15">
      <c r="A271" s="607">
        <v>632001</v>
      </c>
      <c r="B271" s="608">
        <v>1</v>
      </c>
      <c r="C271" s="825" t="s">
        <v>260</v>
      </c>
      <c r="D271" s="820" t="s">
        <v>105</v>
      </c>
      <c r="E271" s="833">
        <v>12336</v>
      </c>
      <c r="F271" s="833">
        <v>20839</v>
      </c>
      <c r="G271" s="833">
        <v>13000</v>
      </c>
      <c r="H271" s="833">
        <v>20000</v>
      </c>
      <c r="I271" s="833">
        <v>20000</v>
      </c>
      <c r="J271" s="833">
        <v>21000</v>
      </c>
      <c r="K271" s="833">
        <v>21000</v>
      </c>
      <c r="L271" s="1145">
        <v>19651.16</v>
      </c>
      <c r="M271" s="1147">
        <f>(100/K271)*L271</f>
        <v>93.57695238095239</v>
      </c>
    </row>
    <row r="272" spans="1:13" ht="15">
      <c r="A272" s="813">
        <v>633</v>
      </c>
      <c r="B272" s="814"/>
      <c r="C272" s="825"/>
      <c r="D272" s="889" t="s">
        <v>110</v>
      </c>
      <c r="E272" s="816">
        <v>142</v>
      </c>
      <c r="F272" s="816">
        <v>144</v>
      </c>
      <c r="G272" s="816">
        <v>1700</v>
      </c>
      <c r="H272" s="816">
        <v>1700</v>
      </c>
      <c r="I272" s="816">
        <v>500</v>
      </c>
      <c r="J272" s="816">
        <f>J273</f>
        <v>1000</v>
      </c>
      <c r="K272" s="816">
        <f>K273</f>
        <v>2000</v>
      </c>
      <c r="L272" s="1146">
        <f>L273</f>
        <v>1603.92</v>
      </c>
      <c r="M272" s="1109">
        <f>(100/K272)*L272</f>
        <v>80.19600000000001</v>
      </c>
    </row>
    <row r="273" spans="1:13" ht="15">
      <c r="A273" s="607">
        <v>633006</v>
      </c>
      <c r="B273" s="608">
        <v>7</v>
      </c>
      <c r="C273" s="825" t="s">
        <v>260</v>
      </c>
      <c r="D273" s="820" t="s">
        <v>241</v>
      </c>
      <c r="E273" s="833">
        <v>142</v>
      </c>
      <c r="F273" s="833">
        <v>144</v>
      </c>
      <c r="G273" s="833">
        <v>1700</v>
      </c>
      <c r="H273" s="833">
        <v>1700</v>
      </c>
      <c r="I273" s="833">
        <v>500</v>
      </c>
      <c r="J273" s="833">
        <v>1000</v>
      </c>
      <c r="K273" s="833">
        <v>2000</v>
      </c>
      <c r="L273" s="1145">
        <v>1603.92</v>
      </c>
      <c r="M273" s="1147">
        <f>(100/K273)*L273</f>
        <v>80.19600000000001</v>
      </c>
    </row>
    <row r="274" spans="1:13" ht="15">
      <c r="A274" s="587">
        <v>635</v>
      </c>
      <c r="B274" s="588"/>
      <c r="C274" s="844"/>
      <c r="D274" s="588" t="s">
        <v>144</v>
      </c>
      <c r="E274" s="589"/>
      <c r="F274" s="589"/>
      <c r="G274" s="816">
        <v>100</v>
      </c>
      <c r="H274" s="816">
        <v>100</v>
      </c>
      <c r="I274" s="816">
        <v>30</v>
      </c>
      <c r="J274" s="816">
        <f>J275</f>
        <v>100</v>
      </c>
      <c r="K274" s="816">
        <f>K275</f>
        <v>100</v>
      </c>
      <c r="L274" s="1146">
        <v>0</v>
      </c>
      <c r="M274" s="1109">
        <v>0</v>
      </c>
    </row>
    <row r="275" spans="1:13" ht="15">
      <c r="A275" s="907">
        <v>635006</v>
      </c>
      <c r="B275" s="608"/>
      <c r="C275" s="825" t="s">
        <v>260</v>
      </c>
      <c r="D275" s="820" t="s">
        <v>262</v>
      </c>
      <c r="E275" s="609"/>
      <c r="F275" s="609"/>
      <c r="G275" s="833">
        <v>100</v>
      </c>
      <c r="H275" s="833">
        <v>100</v>
      </c>
      <c r="I275" s="833">
        <v>30</v>
      </c>
      <c r="J275" s="833">
        <v>100</v>
      </c>
      <c r="K275" s="833">
        <v>100</v>
      </c>
      <c r="L275" s="1145"/>
      <c r="M275" s="1147"/>
    </row>
    <row r="276" spans="1:13" ht="15">
      <c r="A276" s="904">
        <v>637</v>
      </c>
      <c r="B276" s="814"/>
      <c r="C276" s="825"/>
      <c r="D276" s="889" t="s">
        <v>157</v>
      </c>
      <c r="E276" s="890">
        <v>1723</v>
      </c>
      <c r="F276" s="890">
        <v>1777</v>
      </c>
      <c r="G276" s="890">
        <f aca="true" t="shared" si="26" ref="G276:L276">G277</f>
        <v>1650</v>
      </c>
      <c r="H276" s="890">
        <f t="shared" si="26"/>
        <v>1650</v>
      </c>
      <c r="I276" s="890">
        <f t="shared" si="26"/>
        <v>1650</v>
      </c>
      <c r="J276" s="890">
        <f t="shared" si="26"/>
        <v>1650</v>
      </c>
      <c r="K276" s="890">
        <f t="shared" si="26"/>
        <v>1650</v>
      </c>
      <c r="L276" s="1146">
        <f t="shared" si="26"/>
        <v>420</v>
      </c>
      <c r="M276" s="1109">
        <f>(100/K276)*L276</f>
        <v>25.454545454545457</v>
      </c>
    </row>
    <row r="277" spans="1:13" ht="15">
      <c r="A277" s="607">
        <v>637027</v>
      </c>
      <c r="B277" s="608"/>
      <c r="C277" s="825" t="s">
        <v>260</v>
      </c>
      <c r="D277" s="820" t="s">
        <v>184</v>
      </c>
      <c r="E277" s="833">
        <v>1723</v>
      </c>
      <c r="F277" s="833">
        <v>1777</v>
      </c>
      <c r="G277" s="833">
        <v>1650</v>
      </c>
      <c r="H277" s="833">
        <v>1650</v>
      </c>
      <c r="I277" s="833">
        <v>1650</v>
      </c>
      <c r="J277" s="833">
        <v>1650</v>
      </c>
      <c r="K277" s="833">
        <v>1650</v>
      </c>
      <c r="L277" s="1145">
        <v>420</v>
      </c>
      <c r="M277" s="1147">
        <f>(100/K277)*L277</f>
        <v>25.454545454545457</v>
      </c>
    </row>
    <row r="278" spans="1:13" ht="15.75" thickBot="1">
      <c r="A278" s="892"/>
      <c r="B278" s="894"/>
      <c r="C278" s="885"/>
      <c r="D278" s="894"/>
      <c r="E278" s="876"/>
      <c r="F278" s="876"/>
      <c r="G278" s="959"/>
      <c r="H278" s="959"/>
      <c r="I278" s="959"/>
      <c r="J278" s="959"/>
      <c r="K278" s="959"/>
      <c r="L278" s="1044"/>
      <c r="M278" s="960"/>
    </row>
    <row r="279" spans="1:13" ht="15.75" thickBot="1">
      <c r="A279" s="628" t="s">
        <v>263</v>
      </c>
      <c r="B279" s="738"/>
      <c r="C279" s="1258"/>
      <c r="D279" s="1259" t="s">
        <v>264</v>
      </c>
      <c r="E279" s="1254">
        <f>E289+E293+E298+E302+E280</f>
        <v>17465</v>
      </c>
      <c r="F279" s="1254">
        <f>F289+F293+F298+F302+F280</f>
        <v>15795</v>
      </c>
      <c r="G279" s="1254">
        <f aca="true" t="shared" si="27" ref="G279:L279">G280+G289+G293+G298+G302</f>
        <v>18818</v>
      </c>
      <c r="H279" s="656">
        <f t="shared" si="27"/>
        <v>21668</v>
      </c>
      <c r="I279" s="658">
        <f t="shared" si="27"/>
        <v>21007</v>
      </c>
      <c r="J279" s="1254">
        <f t="shared" si="27"/>
        <v>21743</v>
      </c>
      <c r="K279" s="1254">
        <f t="shared" si="27"/>
        <v>21743</v>
      </c>
      <c r="L279" s="1260">
        <f t="shared" si="27"/>
        <v>2322.87</v>
      </c>
      <c r="M279" s="1255">
        <f>(100/K279)*L279</f>
        <v>10.683300372533688</v>
      </c>
    </row>
    <row r="280" spans="1:13" ht="15">
      <c r="A280" s="961">
        <v>62</v>
      </c>
      <c r="B280" s="962"/>
      <c r="C280" s="963"/>
      <c r="D280" s="878" t="s">
        <v>93</v>
      </c>
      <c r="E280" s="868">
        <f>SUM(E281:E288)</f>
        <v>686</v>
      </c>
      <c r="F280" s="868">
        <f aca="true" t="shared" si="28" ref="F280:K280">SUM(F281:F288)</f>
        <v>755</v>
      </c>
      <c r="G280" s="964">
        <f t="shared" si="28"/>
        <v>631</v>
      </c>
      <c r="H280" s="964">
        <f t="shared" si="28"/>
        <v>631</v>
      </c>
      <c r="I280" s="964">
        <f t="shared" si="28"/>
        <v>631</v>
      </c>
      <c r="J280" s="964">
        <f t="shared" si="28"/>
        <v>831</v>
      </c>
      <c r="K280" s="964">
        <f t="shared" si="28"/>
        <v>831</v>
      </c>
      <c r="L280" s="1148">
        <f>SUM(L281:L288)</f>
        <v>188.7</v>
      </c>
      <c r="M280" s="1151">
        <f>(100/K280)*L280</f>
        <v>22.70758122743682</v>
      </c>
    </row>
    <row r="281" spans="1:13" ht="15">
      <c r="A281" s="598">
        <v>621000</v>
      </c>
      <c r="B281" s="599"/>
      <c r="C281" s="845" t="s">
        <v>265</v>
      </c>
      <c r="D281" s="599" t="s">
        <v>94</v>
      </c>
      <c r="E281" s="600">
        <v>191</v>
      </c>
      <c r="F281" s="600">
        <v>216</v>
      </c>
      <c r="G281" s="644">
        <v>180</v>
      </c>
      <c r="H281" s="644">
        <v>180</v>
      </c>
      <c r="I281" s="644">
        <v>180</v>
      </c>
      <c r="J281" s="644">
        <v>236</v>
      </c>
      <c r="K281" s="644">
        <v>236</v>
      </c>
      <c r="L281" s="807">
        <v>54</v>
      </c>
      <c r="M281" s="1119">
        <f>(100/K281)*L281</f>
        <v>22.881355932203387</v>
      </c>
    </row>
    <row r="282" spans="1:13" ht="15" hidden="1">
      <c r="A282" s="602">
        <v>623000</v>
      </c>
      <c r="B282" s="603"/>
      <c r="C282" s="845" t="s">
        <v>265</v>
      </c>
      <c r="D282" s="603" t="s">
        <v>95</v>
      </c>
      <c r="E282" s="604"/>
      <c r="F282" s="604"/>
      <c r="G282" s="604">
        <v>0</v>
      </c>
      <c r="H282" s="604">
        <v>0</v>
      </c>
      <c r="I282" s="604">
        <v>0</v>
      </c>
      <c r="J282" s="604">
        <v>0</v>
      </c>
      <c r="K282" s="604">
        <v>0</v>
      </c>
      <c r="L282" s="759"/>
      <c r="M282" s="786"/>
    </row>
    <row r="283" spans="1:13" ht="15">
      <c r="A283" s="602">
        <v>625001</v>
      </c>
      <c r="B283" s="603"/>
      <c r="C283" s="845" t="s">
        <v>265</v>
      </c>
      <c r="D283" s="603" t="s">
        <v>96</v>
      </c>
      <c r="E283" s="604">
        <v>28</v>
      </c>
      <c r="F283" s="604">
        <v>30</v>
      </c>
      <c r="G283" s="604">
        <v>26</v>
      </c>
      <c r="H283" s="604">
        <v>26</v>
      </c>
      <c r="I283" s="604">
        <v>26</v>
      </c>
      <c r="J283" s="604">
        <v>35</v>
      </c>
      <c r="K283" s="604">
        <v>35</v>
      </c>
      <c r="L283" s="759">
        <v>7.56</v>
      </c>
      <c r="M283" s="786">
        <f>(100/K283)*L283</f>
        <v>21.599999999999998</v>
      </c>
    </row>
    <row r="284" spans="1:13" ht="15">
      <c r="A284" s="602">
        <v>625002</v>
      </c>
      <c r="B284" s="603"/>
      <c r="C284" s="845" t="s">
        <v>265</v>
      </c>
      <c r="D284" s="603" t="s">
        <v>97</v>
      </c>
      <c r="E284" s="604">
        <v>277</v>
      </c>
      <c r="F284" s="604">
        <v>302</v>
      </c>
      <c r="G284" s="604">
        <v>252</v>
      </c>
      <c r="H284" s="604">
        <v>252</v>
      </c>
      <c r="I284" s="604">
        <v>252</v>
      </c>
      <c r="J284" s="604">
        <v>330</v>
      </c>
      <c r="K284" s="604">
        <v>330</v>
      </c>
      <c r="L284" s="759">
        <v>75.6</v>
      </c>
      <c r="M284" s="786">
        <f>(100/K284)*L284</f>
        <v>22.909090909090907</v>
      </c>
    </row>
    <row r="285" spans="1:13" ht="15">
      <c r="A285" s="598">
        <v>625003</v>
      </c>
      <c r="B285" s="720"/>
      <c r="C285" s="845" t="s">
        <v>265</v>
      </c>
      <c r="D285" s="599" t="s">
        <v>98</v>
      </c>
      <c r="E285" s="600">
        <v>17</v>
      </c>
      <c r="F285" s="600">
        <v>17</v>
      </c>
      <c r="G285" s="604">
        <v>15</v>
      </c>
      <c r="H285" s="604">
        <v>15</v>
      </c>
      <c r="I285" s="604">
        <v>15</v>
      </c>
      <c r="J285" s="604">
        <v>20</v>
      </c>
      <c r="K285" s="604">
        <v>20</v>
      </c>
      <c r="L285" s="759">
        <v>4.32</v>
      </c>
      <c r="M285" s="786">
        <f>(K285)*L285</f>
        <v>86.4</v>
      </c>
    </row>
    <row r="286" spans="1:13" ht="15">
      <c r="A286" s="602">
        <v>625004</v>
      </c>
      <c r="B286" s="666"/>
      <c r="C286" s="845" t="s">
        <v>265</v>
      </c>
      <c r="D286" s="603" t="s">
        <v>99</v>
      </c>
      <c r="E286" s="604">
        <v>59</v>
      </c>
      <c r="F286" s="604">
        <v>65</v>
      </c>
      <c r="G286" s="604">
        <v>54</v>
      </c>
      <c r="H286" s="604">
        <v>54</v>
      </c>
      <c r="I286" s="604">
        <v>54</v>
      </c>
      <c r="J286" s="604">
        <v>71</v>
      </c>
      <c r="K286" s="604">
        <v>71</v>
      </c>
      <c r="L286" s="759">
        <v>16.2</v>
      </c>
      <c r="M286" s="786">
        <f aca="true" t="shared" si="29" ref="M286:M293">(100/K286)*L286</f>
        <v>22.8169014084507</v>
      </c>
    </row>
    <row r="287" spans="1:13" ht="15">
      <c r="A287" s="635">
        <v>625005</v>
      </c>
      <c r="B287" s="670"/>
      <c r="C287" s="845" t="s">
        <v>265</v>
      </c>
      <c r="D287" s="636" t="s">
        <v>100</v>
      </c>
      <c r="E287" s="637">
        <v>20</v>
      </c>
      <c r="F287" s="637">
        <v>22</v>
      </c>
      <c r="G287" s="604">
        <v>18</v>
      </c>
      <c r="H287" s="604">
        <v>18</v>
      </c>
      <c r="I287" s="604">
        <v>18</v>
      </c>
      <c r="J287" s="604">
        <v>24</v>
      </c>
      <c r="K287" s="604">
        <v>24</v>
      </c>
      <c r="L287" s="759">
        <v>5.4</v>
      </c>
      <c r="M287" s="786">
        <f t="shared" si="29"/>
        <v>22.500000000000004</v>
      </c>
    </row>
    <row r="288" spans="1:13" ht="15">
      <c r="A288" s="641">
        <v>625007</v>
      </c>
      <c r="B288" s="837"/>
      <c r="C288" s="845" t="s">
        <v>265</v>
      </c>
      <c r="D288" s="642" t="s">
        <v>101</v>
      </c>
      <c r="E288" s="643">
        <v>94</v>
      </c>
      <c r="F288" s="643">
        <v>103</v>
      </c>
      <c r="G288" s="604">
        <v>86</v>
      </c>
      <c r="H288" s="604">
        <v>86</v>
      </c>
      <c r="I288" s="604">
        <v>86</v>
      </c>
      <c r="J288" s="604">
        <v>115</v>
      </c>
      <c r="K288" s="604">
        <v>115</v>
      </c>
      <c r="L288" s="759">
        <v>25.62</v>
      </c>
      <c r="M288" s="786">
        <f t="shared" si="29"/>
        <v>22.27826086956522</v>
      </c>
    </row>
    <row r="289" spans="1:13" ht="15">
      <c r="A289" s="591">
        <v>632</v>
      </c>
      <c r="B289" s="588"/>
      <c r="C289" s="844"/>
      <c r="D289" s="588" t="s">
        <v>261</v>
      </c>
      <c r="E289" s="589">
        <f>SUM(E290:E292)</f>
        <v>8570</v>
      </c>
      <c r="F289" s="589">
        <f>SUM(F290:F292)</f>
        <v>7320</v>
      </c>
      <c r="G289" s="589">
        <f>G290+G291+G292</f>
        <v>9404</v>
      </c>
      <c r="H289" s="589">
        <f>H290+H291+H292</f>
        <v>9404</v>
      </c>
      <c r="I289" s="589">
        <f>I290+I291+I292</f>
        <v>9244</v>
      </c>
      <c r="J289" s="589">
        <f>J290+J291+J292</f>
        <v>9660</v>
      </c>
      <c r="K289" s="589">
        <f>K290+K291+K292</f>
        <v>9660</v>
      </c>
      <c r="L289" s="754">
        <f>SUM(L290:L292)</f>
        <v>900.92</v>
      </c>
      <c r="M289" s="783">
        <f t="shared" si="29"/>
        <v>9.326293995859213</v>
      </c>
    </row>
    <row r="290" spans="1:13" ht="15">
      <c r="A290" s="965">
        <v>632001</v>
      </c>
      <c r="B290" s="616">
        <v>1</v>
      </c>
      <c r="C290" s="845" t="s">
        <v>265</v>
      </c>
      <c r="D290" s="616" t="s">
        <v>266</v>
      </c>
      <c r="E290" s="637">
        <v>90</v>
      </c>
      <c r="F290" s="637">
        <v>584</v>
      </c>
      <c r="G290" s="644">
        <v>600</v>
      </c>
      <c r="H290" s="644">
        <v>600</v>
      </c>
      <c r="I290" s="644">
        <v>600</v>
      </c>
      <c r="J290" s="644">
        <v>800</v>
      </c>
      <c r="K290" s="644">
        <v>800</v>
      </c>
      <c r="L290" s="766">
        <v>182.03</v>
      </c>
      <c r="M290" s="1111">
        <f t="shared" si="29"/>
        <v>22.75375</v>
      </c>
    </row>
    <row r="291" spans="1:13" ht="15">
      <c r="A291" s="717">
        <v>632001</v>
      </c>
      <c r="B291" s="599">
        <v>2</v>
      </c>
      <c r="C291" s="845" t="s">
        <v>265</v>
      </c>
      <c r="D291" s="670" t="s">
        <v>267</v>
      </c>
      <c r="E291" s="604">
        <v>5900</v>
      </c>
      <c r="F291" s="604">
        <v>4496</v>
      </c>
      <c r="G291" s="643">
        <v>6144</v>
      </c>
      <c r="H291" s="643">
        <v>6144</v>
      </c>
      <c r="I291" s="643">
        <v>6144</v>
      </c>
      <c r="J291" s="643">
        <v>6200</v>
      </c>
      <c r="K291" s="643">
        <v>6200</v>
      </c>
      <c r="L291" s="1090">
        <v>333.78</v>
      </c>
      <c r="M291" s="1116">
        <f t="shared" si="29"/>
        <v>5.3835483870967735</v>
      </c>
    </row>
    <row r="292" spans="1:18" ht="15">
      <c r="A292" s="727">
        <v>632002</v>
      </c>
      <c r="B292" s="670"/>
      <c r="C292" s="845" t="s">
        <v>265</v>
      </c>
      <c r="D292" s="639" t="s">
        <v>29</v>
      </c>
      <c r="E292" s="643">
        <v>2580</v>
      </c>
      <c r="F292" s="643">
        <v>2240</v>
      </c>
      <c r="G292" s="640">
        <v>2660</v>
      </c>
      <c r="H292" s="640">
        <v>2660</v>
      </c>
      <c r="I292" s="640">
        <v>2500</v>
      </c>
      <c r="J292" s="640">
        <v>2660</v>
      </c>
      <c r="K292" s="640">
        <v>2660</v>
      </c>
      <c r="L292" s="1089">
        <v>385.11</v>
      </c>
      <c r="M292" s="1114">
        <f t="shared" si="29"/>
        <v>14.47781954887218</v>
      </c>
      <c r="R292" s="78"/>
    </row>
    <row r="293" spans="1:13" ht="13.5" customHeight="1">
      <c r="A293" s="587">
        <v>633</v>
      </c>
      <c r="B293" s="593"/>
      <c r="C293" s="844"/>
      <c r="D293" s="588" t="s">
        <v>110</v>
      </c>
      <c r="E293" s="589">
        <f>SUM(E294:E297)</f>
        <v>45</v>
      </c>
      <c r="F293" s="589">
        <f>SUM(F294:F297)</f>
        <v>123</v>
      </c>
      <c r="G293" s="966">
        <f>G294+G296+G297</f>
        <v>550</v>
      </c>
      <c r="H293" s="966">
        <f>H294+H296+H297+H295</f>
        <v>600</v>
      </c>
      <c r="I293" s="966">
        <f>I294+I296+I297+I295</f>
        <v>400</v>
      </c>
      <c r="J293" s="966">
        <f>J294+J296+J297+J295</f>
        <v>300</v>
      </c>
      <c r="K293" s="966">
        <f>K294+K296+K297+K295</f>
        <v>300</v>
      </c>
      <c r="L293" s="1149">
        <f>SUM(L296:L297)</f>
        <v>0</v>
      </c>
      <c r="M293" s="1152">
        <f t="shared" si="29"/>
        <v>0</v>
      </c>
    </row>
    <row r="294" spans="1:13" ht="15" hidden="1">
      <c r="A294" s="615">
        <v>633006</v>
      </c>
      <c r="B294" s="616">
        <v>3</v>
      </c>
      <c r="C294" s="845" t="s">
        <v>265</v>
      </c>
      <c r="D294" s="616" t="s">
        <v>251</v>
      </c>
      <c r="E294" s="644"/>
      <c r="F294" s="644"/>
      <c r="G294" s="644">
        <v>0</v>
      </c>
      <c r="H294" s="644">
        <v>0</v>
      </c>
      <c r="I294" s="644">
        <v>0</v>
      </c>
      <c r="J294" s="644">
        <v>0</v>
      </c>
      <c r="K294" s="644">
        <v>0</v>
      </c>
      <c r="L294" s="766"/>
      <c r="M294" s="1111"/>
    </row>
    <row r="295" spans="1:13" ht="15" hidden="1">
      <c r="A295" s="967">
        <v>633006</v>
      </c>
      <c r="B295" s="968">
        <v>7</v>
      </c>
      <c r="C295" s="969" t="s">
        <v>265</v>
      </c>
      <c r="D295" s="970" t="s">
        <v>110</v>
      </c>
      <c r="E295" s="971"/>
      <c r="F295" s="971"/>
      <c r="G295" s="971"/>
      <c r="H295" s="972"/>
      <c r="I295" s="972"/>
      <c r="J295" s="971"/>
      <c r="K295" s="972"/>
      <c r="L295" s="1150"/>
      <c r="M295" s="1153"/>
    </row>
    <row r="296" spans="1:13" ht="15">
      <c r="A296" s="641">
        <v>633006</v>
      </c>
      <c r="B296" s="603"/>
      <c r="C296" s="845" t="s">
        <v>265</v>
      </c>
      <c r="D296" s="603" t="s">
        <v>449</v>
      </c>
      <c r="E296" s="604"/>
      <c r="F296" s="604">
        <v>110</v>
      </c>
      <c r="G296" s="604"/>
      <c r="H296" s="637"/>
      <c r="I296" s="637"/>
      <c r="J296" s="604"/>
      <c r="K296" s="637"/>
      <c r="L296" s="765"/>
      <c r="M296" s="1131"/>
    </row>
    <row r="297" spans="1:13" ht="15">
      <c r="A297" s="638">
        <v>633006</v>
      </c>
      <c r="B297" s="608">
        <v>7</v>
      </c>
      <c r="C297" s="845" t="s">
        <v>265</v>
      </c>
      <c r="D297" s="608" t="s">
        <v>110</v>
      </c>
      <c r="E297" s="640">
        <v>45</v>
      </c>
      <c r="F297" s="640">
        <v>13</v>
      </c>
      <c r="G297" s="640">
        <v>550</v>
      </c>
      <c r="H297" s="640">
        <v>600</v>
      </c>
      <c r="I297" s="640">
        <v>400</v>
      </c>
      <c r="J297" s="640">
        <v>300</v>
      </c>
      <c r="K297" s="640">
        <v>300</v>
      </c>
      <c r="L297" s="1089"/>
      <c r="M297" s="1114"/>
    </row>
    <row r="298" spans="1:13" ht="15">
      <c r="A298" s="591">
        <v>635</v>
      </c>
      <c r="B298" s="593"/>
      <c r="C298" s="844"/>
      <c r="D298" s="588" t="s">
        <v>268</v>
      </c>
      <c r="E298" s="890">
        <f>SUM(E299:E301)</f>
        <v>2070</v>
      </c>
      <c r="F298" s="890">
        <f>SUM(F299:F301)</f>
        <v>1461</v>
      </c>
      <c r="G298" s="589">
        <f>G299+G301</f>
        <v>1772</v>
      </c>
      <c r="H298" s="589">
        <f>H299+H301+H300</f>
        <v>1952</v>
      </c>
      <c r="I298" s="589">
        <f>I299+I301</f>
        <v>1672</v>
      </c>
      <c r="J298" s="589">
        <f>J299+J301</f>
        <v>1772</v>
      </c>
      <c r="K298" s="589">
        <f>K299+K301</f>
        <v>1772</v>
      </c>
      <c r="L298" s="754">
        <f>SUM(L299:L301)</f>
        <v>393</v>
      </c>
      <c r="M298" s="783">
        <f>(100/K298)*L298</f>
        <v>22.178329571106094</v>
      </c>
    </row>
    <row r="299" spans="1:13" ht="15">
      <c r="A299" s="973">
        <v>635006</v>
      </c>
      <c r="B299" s="616">
        <v>1</v>
      </c>
      <c r="C299" s="845" t="s">
        <v>265</v>
      </c>
      <c r="D299" s="616" t="s">
        <v>269</v>
      </c>
      <c r="E299" s="671">
        <v>498</v>
      </c>
      <c r="F299" s="671"/>
      <c r="G299" s="644">
        <v>200</v>
      </c>
      <c r="H299" s="644">
        <v>200</v>
      </c>
      <c r="I299" s="644">
        <v>100</v>
      </c>
      <c r="J299" s="644">
        <v>200</v>
      </c>
      <c r="K299" s="644">
        <v>200</v>
      </c>
      <c r="L299" s="766"/>
      <c r="M299" s="1111"/>
    </row>
    <row r="300" spans="1:13" ht="15">
      <c r="A300" s="651">
        <v>635004</v>
      </c>
      <c r="B300" s="603"/>
      <c r="C300" s="845" t="s">
        <v>265</v>
      </c>
      <c r="D300" s="636" t="s">
        <v>270</v>
      </c>
      <c r="E300" s="604"/>
      <c r="F300" s="604">
        <v>151</v>
      </c>
      <c r="G300" s="637"/>
      <c r="H300" s="637">
        <v>180</v>
      </c>
      <c r="I300" s="637">
        <v>180</v>
      </c>
      <c r="J300" s="637"/>
      <c r="K300" s="637"/>
      <c r="L300" s="765"/>
      <c r="M300" s="1131"/>
    </row>
    <row r="301" spans="1:13" ht="15">
      <c r="A301" s="638">
        <v>635006</v>
      </c>
      <c r="B301" s="608"/>
      <c r="C301" s="845" t="s">
        <v>265</v>
      </c>
      <c r="D301" s="639" t="s">
        <v>271</v>
      </c>
      <c r="E301" s="643">
        <v>1572</v>
      </c>
      <c r="F301" s="643">
        <v>1310</v>
      </c>
      <c r="G301" s="643">
        <v>1572</v>
      </c>
      <c r="H301" s="643">
        <v>1572</v>
      </c>
      <c r="I301" s="643">
        <v>1572</v>
      </c>
      <c r="J301" s="643">
        <v>1572</v>
      </c>
      <c r="K301" s="643">
        <v>1572</v>
      </c>
      <c r="L301" s="1090">
        <v>393</v>
      </c>
      <c r="M301" s="1116">
        <f>(100/K301)*L301</f>
        <v>25</v>
      </c>
    </row>
    <row r="302" spans="1:13" ht="15">
      <c r="A302" s="591">
        <v>637</v>
      </c>
      <c r="B302" s="588"/>
      <c r="C302" s="844"/>
      <c r="D302" s="588" t="s">
        <v>157</v>
      </c>
      <c r="E302" s="589">
        <f>SUM(E303:E308)</f>
        <v>6094</v>
      </c>
      <c r="F302" s="589">
        <f>SUM(F303:F308)</f>
        <v>6136</v>
      </c>
      <c r="G302" s="589">
        <f>G304+G306+G308+G305</f>
        <v>6461</v>
      </c>
      <c r="H302" s="589">
        <f>H303+H306+H308+H305+H304+H307</f>
        <v>9081</v>
      </c>
      <c r="I302" s="589">
        <f>I303+I306+I308+I305+I304</f>
        <v>9060</v>
      </c>
      <c r="J302" s="589">
        <f>J303+J304+J305+J306+J308+J307</f>
        <v>9180</v>
      </c>
      <c r="K302" s="589">
        <f>K303+K304+K305+K306+K308+K307</f>
        <v>9180</v>
      </c>
      <c r="L302" s="754">
        <f>SUM(L303:L308)</f>
        <v>840.25</v>
      </c>
      <c r="M302" s="783">
        <f>(100/K302)*L302</f>
        <v>9.153050108932462</v>
      </c>
    </row>
    <row r="303" spans="1:13" ht="15">
      <c r="A303" s="615">
        <v>637004</v>
      </c>
      <c r="B303" s="616"/>
      <c r="C303" s="845" t="s">
        <v>265</v>
      </c>
      <c r="D303" s="616" t="s">
        <v>272</v>
      </c>
      <c r="E303" s="600">
        <v>196</v>
      </c>
      <c r="F303" s="600">
        <v>559</v>
      </c>
      <c r="G303" s="644"/>
      <c r="H303" s="644">
        <v>1000</v>
      </c>
      <c r="I303" s="648">
        <v>1000</v>
      </c>
      <c r="J303" s="644">
        <v>1000</v>
      </c>
      <c r="K303" s="644">
        <v>1000</v>
      </c>
      <c r="L303" s="1094">
        <v>155.35</v>
      </c>
      <c r="M303" s="1129">
        <f>(100/K303)*L303</f>
        <v>15.535</v>
      </c>
    </row>
    <row r="304" spans="1:13" ht="15">
      <c r="A304" s="598">
        <v>637004</v>
      </c>
      <c r="B304" s="636">
        <v>5</v>
      </c>
      <c r="C304" s="845" t="s">
        <v>265</v>
      </c>
      <c r="D304" s="603" t="s">
        <v>220</v>
      </c>
      <c r="E304" s="671">
        <v>158</v>
      </c>
      <c r="F304" s="671">
        <v>423</v>
      </c>
      <c r="G304" s="604">
        <v>310</v>
      </c>
      <c r="H304" s="604">
        <v>700</v>
      </c>
      <c r="I304" s="604">
        <v>700</v>
      </c>
      <c r="J304" s="604">
        <v>800</v>
      </c>
      <c r="K304" s="604">
        <v>800</v>
      </c>
      <c r="L304" s="759"/>
      <c r="M304" s="786"/>
    </row>
    <row r="305" spans="1:13" ht="15">
      <c r="A305" s="598">
        <v>637015</v>
      </c>
      <c r="B305" s="603"/>
      <c r="C305" s="845" t="s">
        <v>265</v>
      </c>
      <c r="D305" s="636" t="s">
        <v>273</v>
      </c>
      <c r="E305" s="604">
        <v>141</v>
      </c>
      <c r="F305" s="604">
        <v>282</v>
      </c>
      <c r="G305" s="671">
        <v>141</v>
      </c>
      <c r="H305" s="671">
        <v>300</v>
      </c>
      <c r="I305" s="604">
        <v>300</v>
      </c>
      <c r="J305" s="671">
        <v>300</v>
      </c>
      <c r="K305" s="671">
        <v>300</v>
      </c>
      <c r="L305" s="697">
        <v>141</v>
      </c>
      <c r="M305" s="786">
        <f>(100/K305)*L305</f>
        <v>47</v>
      </c>
    </row>
    <row r="306" spans="1:13" ht="15">
      <c r="A306" s="602">
        <v>637012</v>
      </c>
      <c r="B306" s="603">
        <v>50</v>
      </c>
      <c r="C306" s="845" t="s">
        <v>265</v>
      </c>
      <c r="D306" s="642" t="s">
        <v>274</v>
      </c>
      <c r="E306" s="604">
        <v>3469</v>
      </c>
      <c r="F306" s="604">
        <v>2712</v>
      </c>
      <c r="G306" s="604">
        <v>3650</v>
      </c>
      <c r="H306" s="604">
        <v>4700</v>
      </c>
      <c r="I306" s="604">
        <v>4700</v>
      </c>
      <c r="J306" s="604">
        <v>4700</v>
      </c>
      <c r="K306" s="604">
        <v>4700</v>
      </c>
      <c r="L306" s="759"/>
      <c r="M306" s="786"/>
    </row>
    <row r="307" spans="1:13" ht="15">
      <c r="A307" s="598">
        <v>637012</v>
      </c>
      <c r="B307" s="599">
        <v>1</v>
      </c>
      <c r="C307" s="845" t="s">
        <v>265</v>
      </c>
      <c r="D307" s="642" t="s">
        <v>275</v>
      </c>
      <c r="E307" s="604"/>
      <c r="F307" s="604">
        <v>20</v>
      </c>
      <c r="G307" s="618"/>
      <c r="H307" s="618">
        <v>21</v>
      </c>
      <c r="I307" s="618">
        <v>20</v>
      </c>
      <c r="J307" s="618">
        <v>20</v>
      </c>
      <c r="K307" s="618">
        <v>20</v>
      </c>
      <c r="L307" s="1107">
        <v>3.9</v>
      </c>
      <c r="M307" s="786">
        <f>(100/K307)*L307</f>
        <v>19.5</v>
      </c>
    </row>
    <row r="308" spans="1:13" ht="15">
      <c r="A308" s="598">
        <v>637027</v>
      </c>
      <c r="B308" s="599"/>
      <c r="C308" s="845" t="s">
        <v>265</v>
      </c>
      <c r="D308" s="603" t="s">
        <v>184</v>
      </c>
      <c r="E308" s="604">
        <v>2130</v>
      </c>
      <c r="F308" s="604">
        <v>2140</v>
      </c>
      <c r="G308" s="618">
        <v>2360</v>
      </c>
      <c r="H308" s="618">
        <v>2360</v>
      </c>
      <c r="I308" s="618">
        <v>2360</v>
      </c>
      <c r="J308" s="618">
        <v>2360</v>
      </c>
      <c r="K308" s="618">
        <v>2360</v>
      </c>
      <c r="L308" s="1107">
        <v>540</v>
      </c>
      <c r="M308" s="786">
        <f>(100/K208)*L308</f>
        <v>0.5284170972287459</v>
      </c>
    </row>
    <row r="309" spans="1:13" ht="15.75" thickBot="1">
      <c r="A309" s="974"/>
      <c r="B309" s="636"/>
      <c r="C309" s="975"/>
      <c r="D309" s="636"/>
      <c r="E309" s="876"/>
      <c r="F309" s="976"/>
      <c r="G309" s="731"/>
      <c r="H309" s="671"/>
      <c r="I309" s="671"/>
      <c r="J309" s="671"/>
      <c r="K309" s="671"/>
      <c r="L309" s="805"/>
      <c r="M309" s="830"/>
    </row>
    <row r="310" spans="1:13" ht="15.75" thickBot="1">
      <c r="A310" s="1259" t="s">
        <v>276</v>
      </c>
      <c r="B310" s="1259"/>
      <c r="C310" s="1258"/>
      <c r="D310" s="1259" t="s">
        <v>277</v>
      </c>
      <c r="E310" s="1254">
        <f>E311+E320</f>
        <v>9922</v>
      </c>
      <c r="F310" s="1254">
        <f>F311+F320</f>
        <v>7950</v>
      </c>
      <c r="G310" s="628">
        <f>G311+G320</f>
        <v>7700</v>
      </c>
      <c r="H310" s="627">
        <f>H311+H320+H322</f>
        <v>8800</v>
      </c>
      <c r="I310" s="627">
        <f>I311+I320+I322</f>
        <v>8784</v>
      </c>
      <c r="J310" s="627">
        <f>J311+J320</f>
        <v>9400</v>
      </c>
      <c r="K310" s="627">
        <f>K311+K320+K318</f>
        <v>9400</v>
      </c>
      <c r="L310" s="762">
        <f>L311+L320+L318</f>
        <v>4320.95</v>
      </c>
      <c r="M310" s="756">
        <f>(100/K310)*L310</f>
        <v>45.96755319148936</v>
      </c>
    </row>
    <row r="311" spans="1:13" ht="15">
      <c r="A311" s="904">
        <v>642</v>
      </c>
      <c r="B311" s="889"/>
      <c r="C311" s="825"/>
      <c r="D311" s="889" t="s">
        <v>200</v>
      </c>
      <c r="E311" s="890">
        <f>E312+E313+E317+E315</f>
        <v>9861</v>
      </c>
      <c r="F311" s="890">
        <f>F312+F313+F317+F315+F316</f>
        <v>7866</v>
      </c>
      <c r="G311" s="890">
        <f>SUM(G312:G317)</f>
        <v>7600</v>
      </c>
      <c r="H311" s="890">
        <f>SUM(H312:H317)</f>
        <v>8100</v>
      </c>
      <c r="I311" s="890">
        <f>SUM(I312:I317)</f>
        <v>8100</v>
      </c>
      <c r="J311" s="890">
        <f>SUM(J312:J317)</f>
        <v>8400</v>
      </c>
      <c r="K311" s="890">
        <f>SUM(K312:K317)</f>
        <v>8400</v>
      </c>
      <c r="L311" s="1097">
        <f>SUM(L312:L316)</f>
        <v>4200</v>
      </c>
      <c r="M311" s="1133">
        <f>(100/K311)*L311</f>
        <v>50</v>
      </c>
    </row>
    <row r="312" spans="1:13" ht="15">
      <c r="A312" s="615">
        <v>642002</v>
      </c>
      <c r="B312" s="702">
        <v>1</v>
      </c>
      <c r="C312" s="954" t="s">
        <v>278</v>
      </c>
      <c r="D312" s="702" t="s">
        <v>279</v>
      </c>
      <c r="E312" s="644">
        <v>7000</v>
      </c>
      <c r="F312" s="644">
        <v>7000</v>
      </c>
      <c r="G312" s="644">
        <v>7000</v>
      </c>
      <c r="H312" s="644">
        <v>7000</v>
      </c>
      <c r="I312" s="644">
        <v>7000</v>
      </c>
      <c r="J312" s="644">
        <v>8000</v>
      </c>
      <c r="K312" s="644">
        <v>8000</v>
      </c>
      <c r="L312" s="766">
        <v>4200</v>
      </c>
      <c r="M312" s="1111">
        <f>(100/K312)*L312</f>
        <v>52.5</v>
      </c>
    </row>
    <row r="313" spans="1:13" ht="14.25" customHeight="1">
      <c r="A313" s="977">
        <v>642002</v>
      </c>
      <c r="B313" s="603">
        <v>2</v>
      </c>
      <c r="C313" s="819" t="s">
        <v>278</v>
      </c>
      <c r="D313" s="603" t="s">
        <v>280</v>
      </c>
      <c r="E313" s="604">
        <v>1000</v>
      </c>
      <c r="F313" s="604">
        <v>600</v>
      </c>
      <c r="G313" s="671">
        <v>600</v>
      </c>
      <c r="H313" s="671">
        <v>600</v>
      </c>
      <c r="I313" s="671">
        <v>600</v>
      </c>
      <c r="J313" s="671"/>
      <c r="K313" s="671"/>
      <c r="L313" s="1121"/>
      <c r="M313" s="1113"/>
    </row>
    <row r="314" spans="1:13" ht="15" hidden="1">
      <c r="A314" s="978">
        <v>642001</v>
      </c>
      <c r="B314" s="979">
        <v>3</v>
      </c>
      <c r="C314" s="980" t="s">
        <v>278</v>
      </c>
      <c r="D314" s="981" t="s">
        <v>281</v>
      </c>
      <c r="E314" s="941"/>
      <c r="F314" s="941"/>
      <c r="G314" s="941">
        <v>0</v>
      </c>
      <c r="H314" s="941">
        <v>0</v>
      </c>
      <c r="I314" s="941"/>
      <c r="J314" s="941">
        <v>0</v>
      </c>
      <c r="K314" s="941">
        <v>0</v>
      </c>
      <c r="L314" s="1154"/>
      <c r="M314" s="1157"/>
    </row>
    <row r="315" spans="1:13" ht="15">
      <c r="A315" s="982">
        <v>642002</v>
      </c>
      <c r="B315" s="983">
        <v>3</v>
      </c>
      <c r="C315" s="984" t="s">
        <v>282</v>
      </c>
      <c r="D315" s="667" t="s">
        <v>283</v>
      </c>
      <c r="E315" s="722">
        <v>1861</v>
      </c>
      <c r="F315" s="722">
        <v>116</v>
      </c>
      <c r="G315" s="985"/>
      <c r="H315" s="985">
        <v>400</v>
      </c>
      <c r="I315" s="985">
        <v>400</v>
      </c>
      <c r="J315" s="985">
        <v>400</v>
      </c>
      <c r="K315" s="985">
        <v>400</v>
      </c>
      <c r="L315" s="1155"/>
      <c r="M315" s="1158"/>
    </row>
    <row r="316" spans="1:13" ht="15">
      <c r="A316" s="982">
        <v>642014</v>
      </c>
      <c r="B316" s="986"/>
      <c r="C316" s="987" t="s">
        <v>284</v>
      </c>
      <c r="D316" s="988" t="s">
        <v>285</v>
      </c>
      <c r="E316" s="620"/>
      <c r="F316" s="901">
        <v>150</v>
      </c>
      <c r="G316" s="901"/>
      <c r="H316" s="985">
        <v>100</v>
      </c>
      <c r="I316" s="985">
        <v>100</v>
      </c>
      <c r="J316" s="985"/>
      <c r="K316" s="985"/>
      <c r="L316" s="1155"/>
      <c r="M316" s="1158"/>
    </row>
    <row r="317" spans="1:13" ht="15" hidden="1">
      <c r="A317" s="638">
        <v>642002</v>
      </c>
      <c r="B317" s="639">
        <v>4</v>
      </c>
      <c r="C317" s="821" t="s">
        <v>278</v>
      </c>
      <c r="D317" s="639" t="s">
        <v>286</v>
      </c>
      <c r="E317" s="640"/>
      <c r="F317" s="609"/>
      <c r="G317" s="609">
        <v>0</v>
      </c>
      <c r="H317" s="640">
        <v>0</v>
      </c>
      <c r="I317" s="640"/>
      <c r="J317" s="640">
        <v>0</v>
      </c>
      <c r="K317" s="640">
        <v>0</v>
      </c>
      <c r="L317" s="1089"/>
      <c r="M317" s="1114"/>
    </row>
    <row r="318" spans="1:14" ht="15">
      <c r="A318" s="587">
        <v>633</v>
      </c>
      <c r="B318" s="593"/>
      <c r="C318" s="844"/>
      <c r="D318" s="588" t="s">
        <v>110</v>
      </c>
      <c r="E318" s="594"/>
      <c r="F318" s="609"/>
      <c r="G318" s="609"/>
      <c r="H318" s="594"/>
      <c r="I318" s="609"/>
      <c r="J318" s="595"/>
      <c r="K318" s="1024">
        <v>130</v>
      </c>
      <c r="L318" s="754">
        <f>L319</f>
        <v>120.95</v>
      </c>
      <c r="M318" s="1144">
        <f>(100/K318)*L138</f>
        <v>79.3076923076923</v>
      </c>
      <c r="N318" s="425"/>
    </row>
    <row r="319" spans="1:13" ht="15">
      <c r="A319" s="607">
        <v>633006</v>
      </c>
      <c r="B319" s="820"/>
      <c r="C319" s="825" t="s">
        <v>284</v>
      </c>
      <c r="D319" s="820" t="s">
        <v>484</v>
      </c>
      <c r="E319" s="609"/>
      <c r="F319" s="609"/>
      <c r="G319" s="609"/>
      <c r="H319" s="609"/>
      <c r="I319" s="609"/>
      <c r="J319" s="609"/>
      <c r="K319" s="609">
        <v>130</v>
      </c>
      <c r="L319" s="760">
        <v>120.95</v>
      </c>
      <c r="M319" s="787">
        <f>(100/K319)*L319</f>
        <v>93.03846153846155</v>
      </c>
    </row>
    <row r="320" spans="1:13" ht="15">
      <c r="A320" s="813">
        <v>635</v>
      </c>
      <c r="B320" s="889"/>
      <c r="C320" s="825"/>
      <c r="D320" s="889" t="s">
        <v>287</v>
      </c>
      <c r="E320" s="890">
        <v>61</v>
      </c>
      <c r="F320" s="890">
        <v>84</v>
      </c>
      <c r="G320" s="890">
        <f aca="true" t="shared" si="30" ref="G320:L320">G321</f>
        <v>100</v>
      </c>
      <c r="H320" s="890">
        <f t="shared" si="30"/>
        <v>100</v>
      </c>
      <c r="I320" s="890">
        <f t="shared" si="30"/>
        <v>84</v>
      </c>
      <c r="J320" s="890">
        <f t="shared" si="30"/>
        <v>1000</v>
      </c>
      <c r="K320" s="890">
        <f t="shared" si="30"/>
        <v>870</v>
      </c>
      <c r="L320" s="1097">
        <f t="shared" si="30"/>
        <v>0</v>
      </c>
      <c r="M320" s="1133">
        <v>0</v>
      </c>
    </row>
    <row r="321" spans="1:13" ht="15">
      <c r="A321" s="592">
        <v>635006</v>
      </c>
      <c r="B321" s="824">
        <v>1</v>
      </c>
      <c r="C321" s="827" t="s">
        <v>284</v>
      </c>
      <c r="D321" s="824" t="s">
        <v>288</v>
      </c>
      <c r="E321" s="594">
        <v>61</v>
      </c>
      <c r="F321" s="594">
        <v>84</v>
      </c>
      <c r="G321" s="594">
        <v>100</v>
      </c>
      <c r="H321" s="594">
        <v>100</v>
      </c>
      <c r="I321" s="594">
        <v>84</v>
      </c>
      <c r="J321" s="594">
        <v>1000</v>
      </c>
      <c r="K321" s="594">
        <v>870</v>
      </c>
      <c r="L321" s="755"/>
      <c r="M321" s="784"/>
    </row>
    <row r="322" spans="1:21" ht="15">
      <c r="A322" s="591">
        <v>637</v>
      </c>
      <c r="B322" s="588"/>
      <c r="C322" s="844"/>
      <c r="D322" s="588" t="s">
        <v>157</v>
      </c>
      <c r="E322" s="589"/>
      <c r="F322" s="589"/>
      <c r="G322" s="589"/>
      <c r="H322" s="589">
        <v>600</v>
      </c>
      <c r="I322" s="589">
        <v>600</v>
      </c>
      <c r="J322" s="589"/>
      <c r="K322" s="589"/>
      <c r="L322" s="754"/>
      <c r="M322" s="783"/>
      <c r="U322" s="363"/>
    </row>
    <row r="323" spans="1:13" ht="15">
      <c r="A323" s="882">
        <v>637005</v>
      </c>
      <c r="B323" s="857"/>
      <c r="C323" s="883" t="s">
        <v>278</v>
      </c>
      <c r="D323" s="857" t="s">
        <v>458</v>
      </c>
      <c r="E323" s="594"/>
      <c r="F323" s="594"/>
      <c r="G323" s="671"/>
      <c r="H323" s="671">
        <v>600</v>
      </c>
      <c r="I323" s="671">
        <v>600</v>
      </c>
      <c r="J323" s="594"/>
      <c r="K323" s="594"/>
      <c r="L323" s="1156"/>
      <c r="M323" s="784"/>
    </row>
    <row r="324" spans="1:13" ht="15.75" thickBot="1">
      <c r="A324" s="892"/>
      <c r="B324" s="894"/>
      <c r="C324" s="885"/>
      <c r="D324" s="894"/>
      <c r="E324" s="876"/>
      <c r="F324" s="861"/>
      <c r="G324" s="989"/>
      <c r="H324" s="989"/>
      <c r="I324" s="989"/>
      <c r="J324" s="959"/>
      <c r="K324" s="959"/>
      <c r="L324" s="1050"/>
      <c r="M324" s="1159"/>
    </row>
    <row r="325" spans="1:13" ht="15" customHeight="1" thickBot="1">
      <c r="A325" s="628" t="s">
        <v>289</v>
      </c>
      <c r="B325" s="744"/>
      <c r="C325" s="1067"/>
      <c r="D325" s="1259" t="s">
        <v>290</v>
      </c>
      <c r="E325" s="628">
        <f>SUM(E326+E327+E335+E339+E348+E354)</f>
        <v>57645</v>
      </c>
      <c r="F325" s="658">
        <f>SUM(F326+F327+F335+F339+F348+F354)</f>
        <v>49524</v>
      </c>
      <c r="G325" s="1254">
        <f>G326+G327+G335+G339+G348+G354</f>
        <v>48905</v>
      </c>
      <c r="H325" s="656">
        <f>H326+H327+H335+H339+H348+H354</f>
        <v>51756</v>
      </c>
      <c r="I325" s="626">
        <f>I326+I327+I335+I339+I348+I354+J352</f>
        <v>47386</v>
      </c>
      <c r="J325" s="1254">
        <f>J327+J335+J339+J348+J354+J352</f>
        <v>50505</v>
      </c>
      <c r="K325" s="1254">
        <f>K326+K327+K335+K339+K348+K354+K352</f>
        <v>50505</v>
      </c>
      <c r="L325" s="1260">
        <f>L326+L327+L335+L339+L348+L354+L352</f>
        <v>16468.91</v>
      </c>
      <c r="M325" s="1255">
        <f>(100/K325)*L325</f>
        <v>32.60847440847441</v>
      </c>
    </row>
    <row r="326" spans="1:13" ht="15" hidden="1">
      <c r="A326" s="865">
        <v>610</v>
      </c>
      <c r="B326" s="878"/>
      <c r="C326" s="815" t="s">
        <v>291</v>
      </c>
      <c r="D326" s="814" t="s">
        <v>92</v>
      </c>
      <c r="E326" s="952">
        <v>0</v>
      </c>
      <c r="F326" s="952">
        <v>0</v>
      </c>
      <c r="G326" s="952"/>
      <c r="H326" s="952"/>
      <c r="I326" s="952"/>
      <c r="J326" s="952"/>
      <c r="K326" s="952"/>
      <c r="L326" s="1160"/>
      <c r="M326" s="1163"/>
    </row>
    <row r="327" spans="1:13" ht="15">
      <c r="A327" s="587">
        <v>62</v>
      </c>
      <c r="B327" s="588"/>
      <c r="C327" s="815"/>
      <c r="D327" s="814" t="s">
        <v>93</v>
      </c>
      <c r="E327" s="990">
        <f>SUM(E328:E334)</f>
        <v>316</v>
      </c>
      <c r="F327" s="990">
        <f aca="true" t="shared" si="31" ref="F327:K327">SUM(F328:F334)</f>
        <v>368</v>
      </c>
      <c r="G327" s="991">
        <f t="shared" si="31"/>
        <v>456</v>
      </c>
      <c r="H327" s="991">
        <f t="shared" si="31"/>
        <v>456</v>
      </c>
      <c r="I327" s="991">
        <f t="shared" si="31"/>
        <v>456</v>
      </c>
      <c r="J327" s="991">
        <f t="shared" si="31"/>
        <v>456</v>
      </c>
      <c r="K327" s="991">
        <f t="shared" si="31"/>
        <v>456</v>
      </c>
      <c r="L327" s="1161">
        <f>SUM(L328:L334)</f>
        <v>156.87</v>
      </c>
      <c r="M327" s="1164">
        <f aca="true" t="shared" si="32" ref="M327:M339">(100/K327)*L327</f>
        <v>34.401315789473685</v>
      </c>
    </row>
    <row r="328" spans="1:13" ht="15">
      <c r="A328" s="598">
        <v>621000</v>
      </c>
      <c r="B328" s="599"/>
      <c r="C328" s="817" t="s">
        <v>291</v>
      </c>
      <c r="D328" s="599" t="s">
        <v>292</v>
      </c>
      <c r="E328" s="898">
        <v>90</v>
      </c>
      <c r="F328" s="898">
        <v>105</v>
      </c>
      <c r="G328" s="648">
        <v>130</v>
      </c>
      <c r="H328" s="648">
        <v>130</v>
      </c>
      <c r="I328" s="648">
        <v>130</v>
      </c>
      <c r="J328" s="648">
        <v>130</v>
      </c>
      <c r="K328" s="648">
        <v>130</v>
      </c>
      <c r="L328" s="1094">
        <v>39.9</v>
      </c>
      <c r="M328" s="1129">
        <f t="shared" si="32"/>
        <v>30.692307692307693</v>
      </c>
    </row>
    <row r="329" spans="1:13" ht="15">
      <c r="A329" s="602">
        <v>625001</v>
      </c>
      <c r="B329" s="603"/>
      <c r="C329" s="870" t="s">
        <v>291</v>
      </c>
      <c r="D329" s="603" t="s">
        <v>96</v>
      </c>
      <c r="E329" s="620">
        <v>13</v>
      </c>
      <c r="F329" s="620">
        <v>15</v>
      </c>
      <c r="G329" s="643">
        <v>19</v>
      </c>
      <c r="H329" s="643">
        <v>19</v>
      </c>
      <c r="I329" s="643">
        <v>19</v>
      </c>
      <c r="J329" s="643">
        <v>19</v>
      </c>
      <c r="K329" s="643">
        <v>19</v>
      </c>
      <c r="L329" s="1090">
        <v>6.56</v>
      </c>
      <c r="M329" s="1116">
        <f t="shared" si="32"/>
        <v>34.526315789473685</v>
      </c>
    </row>
    <row r="330" spans="1:13" ht="15">
      <c r="A330" s="602">
        <v>625002</v>
      </c>
      <c r="B330" s="603"/>
      <c r="C330" s="992" t="s">
        <v>291</v>
      </c>
      <c r="D330" s="603" t="s">
        <v>97</v>
      </c>
      <c r="E330" s="620">
        <v>126</v>
      </c>
      <c r="F330" s="620">
        <v>147</v>
      </c>
      <c r="G330" s="604">
        <v>182</v>
      </c>
      <c r="H330" s="604">
        <v>182</v>
      </c>
      <c r="I330" s="604">
        <v>182</v>
      </c>
      <c r="J330" s="604">
        <v>182</v>
      </c>
      <c r="K330" s="604">
        <v>182</v>
      </c>
      <c r="L330" s="759">
        <v>65.66</v>
      </c>
      <c r="M330" s="786">
        <f t="shared" si="32"/>
        <v>36.07692307692308</v>
      </c>
    </row>
    <row r="331" spans="1:13" ht="15">
      <c r="A331" s="602">
        <v>625003</v>
      </c>
      <c r="B331" s="848"/>
      <c r="C331" s="819" t="s">
        <v>291</v>
      </c>
      <c r="D331" s="603" t="s">
        <v>98</v>
      </c>
      <c r="E331" s="623">
        <v>8</v>
      </c>
      <c r="F331" s="623">
        <v>8</v>
      </c>
      <c r="G331" s="604">
        <v>11</v>
      </c>
      <c r="H331" s="604">
        <v>11</v>
      </c>
      <c r="I331" s="604">
        <v>11</v>
      </c>
      <c r="J331" s="604">
        <v>11</v>
      </c>
      <c r="K331" s="604">
        <v>11</v>
      </c>
      <c r="L331" s="759">
        <v>3.74</v>
      </c>
      <c r="M331" s="786">
        <f t="shared" si="32"/>
        <v>34.00000000000001</v>
      </c>
    </row>
    <row r="332" spans="1:13" ht="15">
      <c r="A332" s="602">
        <v>625004</v>
      </c>
      <c r="B332" s="666"/>
      <c r="C332" s="819" t="s">
        <v>291</v>
      </c>
      <c r="D332" s="603" t="s">
        <v>99</v>
      </c>
      <c r="E332" s="604">
        <v>28</v>
      </c>
      <c r="F332" s="604">
        <v>35</v>
      </c>
      <c r="G332" s="604">
        <v>39</v>
      </c>
      <c r="H332" s="604">
        <v>39</v>
      </c>
      <c r="I332" s="604">
        <v>39</v>
      </c>
      <c r="J332" s="604">
        <v>39</v>
      </c>
      <c r="K332" s="604">
        <v>39</v>
      </c>
      <c r="L332" s="759">
        <v>14.07</v>
      </c>
      <c r="M332" s="786">
        <f t="shared" si="32"/>
        <v>36.07692307692308</v>
      </c>
    </row>
    <row r="333" spans="1:18" ht="15">
      <c r="A333" s="635">
        <v>625005</v>
      </c>
      <c r="B333" s="603"/>
      <c r="C333" s="819" t="s">
        <v>291</v>
      </c>
      <c r="D333" s="636" t="s">
        <v>100</v>
      </c>
      <c r="E333" s="637">
        <v>9</v>
      </c>
      <c r="F333" s="637">
        <v>6</v>
      </c>
      <c r="G333" s="604">
        <v>13</v>
      </c>
      <c r="H333" s="604">
        <v>13</v>
      </c>
      <c r="I333" s="604">
        <v>13</v>
      </c>
      <c r="J333" s="604">
        <v>13</v>
      </c>
      <c r="K333" s="604">
        <v>13</v>
      </c>
      <c r="L333" s="759">
        <v>4.69</v>
      </c>
      <c r="M333" s="786">
        <f t="shared" si="32"/>
        <v>36.07692307692308</v>
      </c>
      <c r="R333" s="418"/>
    </row>
    <row r="334" spans="1:13" ht="15">
      <c r="A334" s="638">
        <v>625007</v>
      </c>
      <c r="B334" s="608"/>
      <c r="C334" s="815" t="s">
        <v>291</v>
      </c>
      <c r="D334" s="639" t="s">
        <v>101</v>
      </c>
      <c r="E334" s="901">
        <v>42</v>
      </c>
      <c r="F334" s="901">
        <v>52</v>
      </c>
      <c r="G334" s="637">
        <v>62</v>
      </c>
      <c r="H334" s="637">
        <v>62</v>
      </c>
      <c r="I334" s="637">
        <v>62</v>
      </c>
      <c r="J334" s="637">
        <v>62</v>
      </c>
      <c r="K334" s="637">
        <v>62</v>
      </c>
      <c r="L334" s="765">
        <v>22.25</v>
      </c>
      <c r="M334" s="1131">
        <f t="shared" si="32"/>
        <v>35.887096774193544</v>
      </c>
    </row>
    <row r="335" spans="1:13" ht="15">
      <c r="A335" s="587">
        <v>632</v>
      </c>
      <c r="B335" s="588"/>
      <c r="C335" s="844"/>
      <c r="D335" s="588" t="s">
        <v>103</v>
      </c>
      <c r="E335" s="589">
        <f>SUM(E336:E338)</f>
        <v>48956</v>
      </c>
      <c r="F335" s="589">
        <f aca="true" t="shared" si="33" ref="F335:K335">SUM(F336:F338)</f>
        <v>42376</v>
      </c>
      <c r="G335" s="589">
        <f t="shared" si="33"/>
        <v>39500</v>
      </c>
      <c r="H335" s="589">
        <f t="shared" si="33"/>
        <v>39440</v>
      </c>
      <c r="I335" s="589">
        <f t="shared" si="33"/>
        <v>37000</v>
      </c>
      <c r="J335" s="589">
        <f t="shared" si="33"/>
        <v>39500</v>
      </c>
      <c r="K335" s="589">
        <f t="shared" si="33"/>
        <v>39500</v>
      </c>
      <c r="L335" s="754">
        <f>SUM(L336:L338)</f>
        <v>13733.67</v>
      </c>
      <c r="M335" s="783">
        <f t="shared" si="32"/>
        <v>34.76878481012658</v>
      </c>
    </row>
    <row r="336" spans="1:13" ht="15">
      <c r="A336" s="598">
        <v>632001</v>
      </c>
      <c r="B336" s="599">
        <v>1</v>
      </c>
      <c r="C336" s="817" t="s">
        <v>291</v>
      </c>
      <c r="D336" s="599" t="s">
        <v>105</v>
      </c>
      <c r="E336" s="600">
        <v>8051</v>
      </c>
      <c r="F336" s="600">
        <v>7558</v>
      </c>
      <c r="G336" s="600">
        <v>9000</v>
      </c>
      <c r="H336" s="600">
        <v>9000</v>
      </c>
      <c r="I336" s="600">
        <v>9000</v>
      </c>
      <c r="J336" s="600">
        <v>9000</v>
      </c>
      <c r="K336" s="600">
        <v>9000</v>
      </c>
      <c r="L336" s="758">
        <v>2562.71</v>
      </c>
      <c r="M336" s="785">
        <f t="shared" si="32"/>
        <v>28.474555555555558</v>
      </c>
    </row>
    <row r="337" spans="1:13" ht="15">
      <c r="A337" s="602">
        <v>632001</v>
      </c>
      <c r="B337" s="599">
        <v>2</v>
      </c>
      <c r="C337" s="818" t="s">
        <v>291</v>
      </c>
      <c r="D337" s="603" t="s">
        <v>106</v>
      </c>
      <c r="E337" s="600">
        <v>36448</v>
      </c>
      <c r="F337" s="600">
        <v>31935</v>
      </c>
      <c r="G337" s="604">
        <v>26500</v>
      </c>
      <c r="H337" s="604">
        <v>26440</v>
      </c>
      <c r="I337" s="604">
        <v>25000</v>
      </c>
      <c r="J337" s="604">
        <v>26500</v>
      </c>
      <c r="K337" s="604">
        <v>26500</v>
      </c>
      <c r="L337" s="759">
        <v>10574.9</v>
      </c>
      <c r="M337" s="786">
        <f t="shared" si="32"/>
        <v>39.90528301886793</v>
      </c>
    </row>
    <row r="338" spans="1:13" ht="15">
      <c r="A338" s="602">
        <v>632002</v>
      </c>
      <c r="B338" s="603"/>
      <c r="C338" s="819" t="s">
        <v>291</v>
      </c>
      <c r="D338" s="603" t="s">
        <v>29</v>
      </c>
      <c r="E338" s="600">
        <v>4457</v>
      </c>
      <c r="F338" s="600">
        <v>2883</v>
      </c>
      <c r="G338" s="604">
        <v>4000</v>
      </c>
      <c r="H338" s="604">
        <v>4000</v>
      </c>
      <c r="I338" s="604">
        <v>3000</v>
      </c>
      <c r="J338" s="604">
        <v>4000</v>
      </c>
      <c r="K338" s="604">
        <v>4000</v>
      </c>
      <c r="L338" s="759">
        <v>596.06</v>
      </c>
      <c r="M338" s="786">
        <f t="shared" si="32"/>
        <v>14.901499999999999</v>
      </c>
    </row>
    <row r="339" spans="1:13" ht="15">
      <c r="A339" s="587">
        <v>633</v>
      </c>
      <c r="B339" s="588"/>
      <c r="C339" s="844"/>
      <c r="D339" s="588" t="s">
        <v>110</v>
      </c>
      <c r="E339" s="589">
        <f>SUM(E340:E347)</f>
        <v>6083</v>
      </c>
      <c r="F339" s="589">
        <f aca="true" t="shared" si="34" ref="F339:K339">SUM(F340:F347)</f>
        <v>3999</v>
      </c>
      <c r="G339" s="589">
        <f t="shared" si="34"/>
        <v>3900</v>
      </c>
      <c r="H339" s="589">
        <f t="shared" si="34"/>
        <v>6811</v>
      </c>
      <c r="I339" s="589">
        <f t="shared" si="34"/>
        <v>5681</v>
      </c>
      <c r="J339" s="589">
        <f t="shared" si="34"/>
        <v>7200</v>
      </c>
      <c r="K339" s="589">
        <f t="shared" si="34"/>
        <v>7200</v>
      </c>
      <c r="L339" s="754">
        <f>SUM(L340:L347)</f>
        <v>1873.3400000000001</v>
      </c>
      <c r="M339" s="783">
        <f t="shared" si="32"/>
        <v>26.018611111111113</v>
      </c>
    </row>
    <row r="340" spans="1:13" ht="15">
      <c r="A340" s="615">
        <v>633001</v>
      </c>
      <c r="B340" s="616"/>
      <c r="C340" s="817" t="s">
        <v>291</v>
      </c>
      <c r="D340" s="616" t="s">
        <v>459</v>
      </c>
      <c r="E340" s="644"/>
      <c r="F340" s="644"/>
      <c r="G340" s="600"/>
      <c r="H340" s="600">
        <v>1000</v>
      </c>
      <c r="I340" s="600">
        <v>800</v>
      </c>
      <c r="J340" s="600"/>
      <c r="K340" s="600"/>
      <c r="L340" s="758"/>
      <c r="M340" s="785"/>
    </row>
    <row r="341" spans="1:13" ht="15">
      <c r="A341" s="598">
        <v>633006</v>
      </c>
      <c r="B341" s="599"/>
      <c r="C341" s="819" t="s">
        <v>291</v>
      </c>
      <c r="D341" s="599" t="s">
        <v>241</v>
      </c>
      <c r="E341" s="600"/>
      <c r="F341" s="600">
        <v>90</v>
      </c>
      <c r="G341" s="600">
        <v>1450</v>
      </c>
      <c r="H341" s="600">
        <v>1450</v>
      </c>
      <c r="I341" s="600">
        <v>700</v>
      </c>
      <c r="J341" s="600">
        <v>1500</v>
      </c>
      <c r="K341" s="600">
        <v>1500</v>
      </c>
      <c r="L341" s="758">
        <v>822.63</v>
      </c>
      <c r="M341" s="785">
        <f>(100/K341)*L341</f>
        <v>54.842</v>
      </c>
    </row>
    <row r="342" spans="1:13" ht="15">
      <c r="A342" s="598">
        <v>633006</v>
      </c>
      <c r="B342" s="599">
        <v>3</v>
      </c>
      <c r="C342" s="993" t="s">
        <v>291</v>
      </c>
      <c r="D342" s="603" t="s">
        <v>119</v>
      </c>
      <c r="E342" s="600"/>
      <c r="F342" s="600">
        <v>39</v>
      </c>
      <c r="G342" s="604">
        <v>200</v>
      </c>
      <c r="H342" s="604">
        <v>200</v>
      </c>
      <c r="I342" s="604">
        <v>100</v>
      </c>
      <c r="J342" s="604">
        <v>200</v>
      </c>
      <c r="K342" s="604">
        <v>200</v>
      </c>
      <c r="L342" s="759"/>
      <c r="M342" s="786"/>
    </row>
    <row r="343" spans="1:13" ht="15">
      <c r="A343" s="598">
        <v>633006</v>
      </c>
      <c r="B343" s="599">
        <v>5</v>
      </c>
      <c r="C343" s="993" t="s">
        <v>291</v>
      </c>
      <c r="D343" s="603" t="s">
        <v>293</v>
      </c>
      <c r="E343" s="618"/>
      <c r="F343" s="618">
        <v>20</v>
      </c>
      <c r="G343" s="600"/>
      <c r="H343" s="600"/>
      <c r="I343" s="600">
        <v>20</v>
      </c>
      <c r="J343" s="600"/>
      <c r="K343" s="600"/>
      <c r="L343" s="758"/>
      <c r="M343" s="785"/>
    </row>
    <row r="344" spans="1:13" ht="15">
      <c r="A344" s="598">
        <v>633006</v>
      </c>
      <c r="B344" s="599">
        <v>7</v>
      </c>
      <c r="C344" s="819" t="s">
        <v>291</v>
      </c>
      <c r="D344" s="603" t="s">
        <v>294</v>
      </c>
      <c r="E344" s="618">
        <v>3458</v>
      </c>
      <c r="F344" s="618">
        <v>632</v>
      </c>
      <c r="G344" s="600">
        <v>50</v>
      </c>
      <c r="H344" s="600">
        <v>361</v>
      </c>
      <c r="I344" s="600">
        <v>361</v>
      </c>
      <c r="J344" s="600"/>
      <c r="K344" s="600"/>
      <c r="L344" s="758"/>
      <c r="M344" s="785"/>
    </row>
    <row r="345" spans="1:13" ht="15">
      <c r="A345" s="598">
        <v>633006</v>
      </c>
      <c r="B345" s="599">
        <v>12</v>
      </c>
      <c r="C345" s="817" t="s">
        <v>291</v>
      </c>
      <c r="D345" s="846" t="s">
        <v>295</v>
      </c>
      <c r="E345" s="604"/>
      <c r="F345" s="618">
        <v>131</v>
      </c>
      <c r="G345" s="600">
        <v>200</v>
      </c>
      <c r="H345" s="600">
        <v>300</v>
      </c>
      <c r="I345" s="600">
        <v>200</v>
      </c>
      <c r="J345" s="600">
        <v>1000</v>
      </c>
      <c r="K345" s="600">
        <v>1000</v>
      </c>
      <c r="L345" s="758"/>
      <c r="M345" s="785"/>
    </row>
    <row r="346" spans="1:13" ht="15" hidden="1">
      <c r="A346" s="602">
        <v>633010</v>
      </c>
      <c r="B346" s="603"/>
      <c r="C346" s="818" t="s">
        <v>291</v>
      </c>
      <c r="D346" s="848" t="s">
        <v>296</v>
      </c>
      <c r="E346" s="703"/>
      <c r="F346" s="703"/>
      <c r="G346" s="604">
        <v>0</v>
      </c>
      <c r="H346" s="604">
        <v>0</v>
      </c>
      <c r="I346" s="604"/>
      <c r="J346" s="604">
        <v>0</v>
      </c>
      <c r="K346" s="604">
        <v>0</v>
      </c>
      <c r="L346" s="759"/>
      <c r="M346" s="786"/>
    </row>
    <row r="347" spans="1:13" ht="15">
      <c r="A347" s="638">
        <v>633016</v>
      </c>
      <c r="B347" s="639"/>
      <c r="C347" s="821" t="s">
        <v>297</v>
      </c>
      <c r="D347" s="639" t="s">
        <v>298</v>
      </c>
      <c r="E347" s="833">
        <v>2625</v>
      </c>
      <c r="F347" s="833">
        <v>3087</v>
      </c>
      <c r="G347" s="833">
        <v>2000</v>
      </c>
      <c r="H347" s="833">
        <v>3500</v>
      </c>
      <c r="I347" s="833">
        <v>3500</v>
      </c>
      <c r="J347" s="833">
        <v>4500</v>
      </c>
      <c r="K347" s="833">
        <v>4500</v>
      </c>
      <c r="L347" s="1092">
        <v>1050.71</v>
      </c>
      <c r="M347" s="1114">
        <f>(100/K347)*L347</f>
        <v>23.349111111111114</v>
      </c>
    </row>
    <row r="348" spans="1:13" ht="15">
      <c r="A348" s="587">
        <v>635</v>
      </c>
      <c r="B348" s="588"/>
      <c r="C348" s="844"/>
      <c r="D348" s="588" t="s">
        <v>144</v>
      </c>
      <c r="E348" s="589">
        <f>SUM(E349:E351)</f>
        <v>260</v>
      </c>
      <c r="F348" s="589">
        <f>SUM(F349:F351)</f>
        <v>100</v>
      </c>
      <c r="G348" s="589">
        <f>G349+G351</f>
        <v>500</v>
      </c>
      <c r="H348" s="589">
        <f>H349+H351</f>
        <v>500</v>
      </c>
      <c r="I348" s="589">
        <f>I349+I351</f>
        <v>400</v>
      </c>
      <c r="J348" s="589">
        <f>J349+J351</f>
        <v>300</v>
      </c>
      <c r="K348" s="589">
        <f>K349+K351</f>
        <v>300</v>
      </c>
      <c r="L348" s="754">
        <f>SUM(L349:L351)</f>
        <v>162</v>
      </c>
      <c r="M348" s="783">
        <f>(100/K348)*L348</f>
        <v>54</v>
      </c>
    </row>
    <row r="349" spans="1:13" ht="15">
      <c r="A349" s="598">
        <v>635006</v>
      </c>
      <c r="B349" s="599">
        <v>1</v>
      </c>
      <c r="C349" s="834" t="s">
        <v>291</v>
      </c>
      <c r="D349" s="846" t="s">
        <v>152</v>
      </c>
      <c r="E349" s="644">
        <v>132</v>
      </c>
      <c r="F349" s="618"/>
      <c r="G349" s="618">
        <v>300</v>
      </c>
      <c r="H349" s="618">
        <v>300</v>
      </c>
      <c r="I349" s="618">
        <v>300</v>
      </c>
      <c r="J349" s="618">
        <v>300</v>
      </c>
      <c r="K349" s="618">
        <v>300</v>
      </c>
      <c r="L349" s="807">
        <v>162</v>
      </c>
      <c r="M349" s="1141">
        <f>(100/K349)*L349</f>
        <v>54</v>
      </c>
    </row>
    <row r="350" spans="1:13" ht="15">
      <c r="A350" s="598">
        <v>633001</v>
      </c>
      <c r="B350" s="636"/>
      <c r="C350" s="817" t="s">
        <v>291</v>
      </c>
      <c r="D350" s="603" t="s">
        <v>299</v>
      </c>
      <c r="E350" s="618">
        <v>128</v>
      </c>
      <c r="F350" s="618"/>
      <c r="G350" s="618"/>
      <c r="H350" s="618"/>
      <c r="I350" s="618"/>
      <c r="J350" s="618"/>
      <c r="K350" s="618"/>
      <c r="L350" s="1107"/>
      <c r="M350" s="786"/>
    </row>
    <row r="351" spans="1:13" ht="15">
      <c r="A351" s="602">
        <v>635004</v>
      </c>
      <c r="B351" s="640">
        <v>3</v>
      </c>
      <c r="C351" s="821" t="s">
        <v>291</v>
      </c>
      <c r="D351" s="639" t="s">
        <v>149</v>
      </c>
      <c r="E351" s="604"/>
      <c r="F351" s="604">
        <v>100</v>
      </c>
      <c r="G351" s="604">
        <v>200</v>
      </c>
      <c r="H351" s="604">
        <v>200</v>
      </c>
      <c r="I351" s="604">
        <v>100</v>
      </c>
      <c r="J351" s="604"/>
      <c r="K351" s="604"/>
      <c r="L351" s="759"/>
      <c r="M351" s="786"/>
    </row>
    <row r="352" spans="1:13" ht="0.75" customHeight="1">
      <c r="A352" s="851">
        <v>636</v>
      </c>
      <c r="B352" s="588"/>
      <c r="C352" s="844"/>
      <c r="D352" s="852" t="s">
        <v>156</v>
      </c>
      <c r="E352" s="590">
        <v>0</v>
      </c>
      <c r="F352" s="590">
        <v>0</v>
      </c>
      <c r="G352" s="590">
        <v>0</v>
      </c>
      <c r="H352" s="590">
        <v>0</v>
      </c>
      <c r="I352" s="590"/>
      <c r="J352" s="590">
        <f>J353</f>
        <v>0</v>
      </c>
      <c r="K352" s="590">
        <f>K353</f>
        <v>0</v>
      </c>
      <c r="L352" s="754"/>
      <c r="M352" s="783"/>
    </row>
    <row r="353" spans="1:13" ht="15" hidden="1">
      <c r="A353" s="823">
        <v>636001</v>
      </c>
      <c r="B353" s="608"/>
      <c r="C353" s="825" t="s">
        <v>291</v>
      </c>
      <c r="D353" s="909" t="s">
        <v>299</v>
      </c>
      <c r="E353" s="595"/>
      <c r="F353" s="595"/>
      <c r="G353" s="595"/>
      <c r="H353" s="595"/>
      <c r="I353" s="595"/>
      <c r="J353" s="595"/>
      <c r="K353" s="595"/>
      <c r="L353" s="755"/>
      <c r="M353" s="784"/>
    </row>
    <row r="354" spans="1:13" ht="15">
      <c r="A354" s="587">
        <v>637</v>
      </c>
      <c r="B354" s="814"/>
      <c r="C354" s="825"/>
      <c r="D354" s="889" t="s">
        <v>157</v>
      </c>
      <c r="E354" s="589">
        <f>SUM(E355:E362)</f>
        <v>2030</v>
      </c>
      <c r="F354" s="589">
        <f aca="true" t="shared" si="35" ref="F354:K354">SUM(F355:F362)</f>
        <v>2681</v>
      </c>
      <c r="G354" s="589">
        <f t="shared" si="35"/>
        <v>4549</v>
      </c>
      <c r="H354" s="589">
        <f t="shared" si="35"/>
        <v>4549</v>
      </c>
      <c r="I354" s="589">
        <f t="shared" si="35"/>
        <v>3849</v>
      </c>
      <c r="J354" s="589">
        <f t="shared" si="35"/>
        <v>3049</v>
      </c>
      <c r="K354" s="589">
        <f t="shared" si="35"/>
        <v>3049</v>
      </c>
      <c r="L354" s="754">
        <f>SUM(L356:L362)</f>
        <v>543.03</v>
      </c>
      <c r="M354" s="783">
        <f>(100/K354)*L354</f>
        <v>17.810101672679565</v>
      </c>
    </row>
    <row r="355" spans="1:13" ht="15" hidden="1">
      <c r="A355" s="965">
        <v>637005</v>
      </c>
      <c r="B355" s="616"/>
      <c r="C355" s="954" t="s">
        <v>300</v>
      </c>
      <c r="D355" s="702" t="s">
        <v>301</v>
      </c>
      <c r="E355" s="898"/>
      <c r="F355" s="898"/>
      <c r="G355" s="898">
        <v>0</v>
      </c>
      <c r="H355" s="898">
        <v>0</v>
      </c>
      <c r="I355" s="898"/>
      <c r="J355" s="898">
        <v>0</v>
      </c>
      <c r="K355" s="898">
        <v>0</v>
      </c>
      <c r="L355" s="1099"/>
      <c r="M355" s="1134"/>
    </row>
    <row r="356" spans="1:13" ht="15">
      <c r="A356" s="598">
        <v>637002</v>
      </c>
      <c r="B356" s="599">
        <v>1</v>
      </c>
      <c r="C356" s="819" t="s">
        <v>291</v>
      </c>
      <c r="D356" s="599" t="s">
        <v>302</v>
      </c>
      <c r="E356" s="600">
        <v>200</v>
      </c>
      <c r="F356" s="600">
        <v>1000</v>
      </c>
      <c r="G356" s="600">
        <v>1000</v>
      </c>
      <c r="H356" s="600">
        <v>1000</v>
      </c>
      <c r="I356" s="600">
        <v>1000</v>
      </c>
      <c r="J356" s="600">
        <v>1000</v>
      </c>
      <c r="K356" s="600">
        <v>1000</v>
      </c>
      <c r="L356" s="758"/>
      <c r="M356" s="785"/>
    </row>
    <row r="357" spans="1:13" ht="15">
      <c r="A357" s="598">
        <v>637004</v>
      </c>
      <c r="B357" s="599"/>
      <c r="C357" s="845" t="s">
        <v>291</v>
      </c>
      <c r="D357" s="599" t="s">
        <v>303</v>
      </c>
      <c r="E357" s="600"/>
      <c r="F357" s="600"/>
      <c r="G357" s="604">
        <v>200</v>
      </c>
      <c r="H357" s="604">
        <v>200</v>
      </c>
      <c r="I357" s="604">
        <v>200</v>
      </c>
      <c r="J357" s="604">
        <v>200</v>
      </c>
      <c r="K357" s="604">
        <v>200</v>
      </c>
      <c r="L357" s="759">
        <v>125.41</v>
      </c>
      <c r="M357" s="786">
        <f>(100/K357)*L357</f>
        <v>62.705</v>
      </c>
    </row>
    <row r="358" spans="1:13" ht="15">
      <c r="A358" s="602">
        <v>637004</v>
      </c>
      <c r="B358" s="603">
        <v>5</v>
      </c>
      <c r="C358" s="819" t="s">
        <v>291</v>
      </c>
      <c r="D358" s="603" t="s">
        <v>161</v>
      </c>
      <c r="E358" s="600">
        <v>798</v>
      </c>
      <c r="F358" s="600">
        <v>366</v>
      </c>
      <c r="G358" s="604">
        <v>1700</v>
      </c>
      <c r="H358" s="604">
        <v>1700</v>
      </c>
      <c r="I358" s="604">
        <v>1000</v>
      </c>
      <c r="J358" s="604">
        <v>200</v>
      </c>
      <c r="K358" s="604">
        <v>200</v>
      </c>
      <c r="L358" s="759"/>
      <c r="M358" s="786"/>
    </row>
    <row r="359" spans="1:13" ht="15">
      <c r="A359" s="598">
        <v>637013</v>
      </c>
      <c r="B359" s="599"/>
      <c r="C359" s="819" t="s">
        <v>297</v>
      </c>
      <c r="D359" s="666" t="s">
        <v>304</v>
      </c>
      <c r="E359" s="604"/>
      <c r="F359" s="604"/>
      <c r="G359" s="600">
        <v>299</v>
      </c>
      <c r="H359" s="600">
        <v>299</v>
      </c>
      <c r="I359" s="600">
        <v>299</v>
      </c>
      <c r="J359" s="600">
        <v>299</v>
      </c>
      <c r="K359" s="600">
        <v>299</v>
      </c>
      <c r="L359" s="758"/>
      <c r="M359" s="785"/>
    </row>
    <row r="360" spans="1:13" ht="0.75" customHeight="1">
      <c r="A360" s="598">
        <v>637031</v>
      </c>
      <c r="B360" s="599"/>
      <c r="C360" s="819" t="s">
        <v>291</v>
      </c>
      <c r="D360" s="666" t="s">
        <v>305</v>
      </c>
      <c r="E360" s="671"/>
      <c r="F360" s="671"/>
      <c r="G360" s="600"/>
      <c r="H360" s="600"/>
      <c r="I360" s="600"/>
      <c r="J360" s="600"/>
      <c r="K360" s="600"/>
      <c r="L360" s="758"/>
      <c r="M360" s="785"/>
    </row>
    <row r="361" spans="1:13" ht="15">
      <c r="A361" s="602">
        <v>637015</v>
      </c>
      <c r="B361" s="603"/>
      <c r="C361" s="819" t="s">
        <v>91</v>
      </c>
      <c r="D361" s="666" t="s">
        <v>177</v>
      </c>
      <c r="E361" s="604"/>
      <c r="F361" s="604">
        <v>263</v>
      </c>
      <c r="G361" s="600">
        <v>50</v>
      </c>
      <c r="H361" s="600">
        <v>50</v>
      </c>
      <c r="I361" s="600">
        <v>50</v>
      </c>
      <c r="J361" s="600">
        <v>50</v>
      </c>
      <c r="K361" s="600">
        <v>50</v>
      </c>
      <c r="L361" s="758"/>
      <c r="M361" s="785"/>
    </row>
    <row r="362" spans="1:13" ht="15">
      <c r="A362" s="638">
        <v>637027</v>
      </c>
      <c r="B362" s="639"/>
      <c r="C362" s="821" t="s">
        <v>291</v>
      </c>
      <c r="D362" s="832" t="s">
        <v>184</v>
      </c>
      <c r="E362" s="833">
        <v>1032</v>
      </c>
      <c r="F362" s="833">
        <v>1052</v>
      </c>
      <c r="G362" s="609">
        <v>1300</v>
      </c>
      <c r="H362" s="609">
        <v>1300</v>
      </c>
      <c r="I362" s="609">
        <v>1300</v>
      </c>
      <c r="J362" s="609">
        <v>1300</v>
      </c>
      <c r="K362" s="609">
        <v>1300</v>
      </c>
      <c r="L362" s="760">
        <v>417.62</v>
      </c>
      <c r="M362" s="787">
        <f>(100/K362)*L362</f>
        <v>32.12461538461539</v>
      </c>
    </row>
    <row r="363" spans="1:13" ht="15.75" thickBot="1">
      <c r="A363" s="923"/>
      <c r="B363" s="729"/>
      <c r="C363" s="905"/>
      <c r="D363" s="994"/>
      <c r="E363" s="861"/>
      <c r="F363" s="861"/>
      <c r="G363" s="862"/>
      <c r="H363" s="862"/>
      <c r="I363" s="862"/>
      <c r="J363" s="862"/>
      <c r="K363" s="862"/>
      <c r="L363" s="1105"/>
      <c r="M363" s="1132"/>
    </row>
    <row r="364" spans="1:13" ht="15.75" thickBot="1">
      <c r="A364" s="1257" t="s">
        <v>429</v>
      </c>
      <c r="B364" s="738"/>
      <c r="C364" s="1258"/>
      <c r="D364" s="1259" t="s">
        <v>306</v>
      </c>
      <c r="E364" s="1254">
        <f>SUM(E365+E366+E374+E379)</f>
        <v>1412</v>
      </c>
      <c r="F364" s="1254">
        <f>SUM(F365+F366+F374+F379)</f>
        <v>1489</v>
      </c>
      <c r="G364" s="1254">
        <f aca="true" t="shared" si="36" ref="G364:L364">G365+G366+G374+G379</f>
        <v>1547.6</v>
      </c>
      <c r="H364" s="628">
        <f t="shared" si="36"/>
        <v>1617.6</v>
      </c>
      <c r="I364" s="657">
        <f t="shared" si="36"/>
        <v>1286</v>
      </c>
      <c r="J364" s="626">
        <f t="shared" si="36"/>
        <v>1665</v>
      </c>
      <c r="K364" s="628">
        <f t="shared" si="36"/>
        <v>1665</v>
      </c>
      <c r="L364" s="1256">
        <f t="shared" si="36"/>
        <v>364.35</v>
      </c>
      <c r="M364" s="1108">
        <f>(100/K364)*L364</f>
        <v>21.882882882882885</v>
      </c>
    </row>
    <row r="365" spans="1:19" ht="2.25" customHeight="1" hidden="1">
      <c r="A365" s="958">
        <v>610</v>
      </c>
      <c r="B365" s="878"/>
      <c r="C365" s="879" t="s">
        <v>291</v>
      </c>
      <c r="D365" s="878" t="s">
        <v>92</v>
      </c>
      <c r="E365" s="952">
        <v>0</v>
      </c>
      <c r="F365" s="952">
        <v>0</v>
      </c>
      <c r="G365" s="952"/>
      <c r="H365" s="952"/>
      <c r="I365" s="952"/>
      <c r="J365" s="952"/>
      <c r="K365" s="952"/>
      <c r="L365" s="1160"/>
      <c r="M365" s="1163"/>
      <c r="S365" s="450"/>
    </row>
    <row r="366" spans="1:13" ht="15">
      <c r="A366" s="591">
        <v>62</v>
      </c>
      <c r="B366" s="588"/>
      <c r="C366" s="869"/>
      <c r="D366" s="588" t="s">
        <v>93</v>
      </c>
      <c r="E366" s="995">
        <f>SUM(E367:E373)</f>
        <v>347</v>
      </c>
      <c r="F366" s="995">
        <f aca="true" t="shared" si="37" ref="F366:K366">SUM(F367:F373)</f>
        <v>378</v>
      </c>
      <c r="G366" s="995">
        <f t="shared" si="37"/>
        <v>315.6</v>
      </c>
      <c r="H366" s="995">
        <f t="shared" si="37"/>
        <v>315.6</v>
      </c>
      <c r="I366" s="995">
        <f t="shared" si="37"/>
        <v>316</v>
      </c>
      <c r="J366" s="995">
        <f t="shared" si="37"/>
        <v>395</v>
      </c>
      <c r="K366" s="995">
        <f t="shared" si="37"/>
        <v>395</v>
      </c>
      <c r="L366" s="1162">
        <f>SUM(L367:L373)</f>
        <v>94.35</v>
      </c>
      <c r="M366" s="1165">
        <f aca="true" t="shared" si="38" ref="M366:M373">(100/K366)*L366</f>
        <v>23.88607594936709</v>
      </c>
    </row>
    <row r="367" spans="1:13" ht="15">
      <c r="A367" s="615">
        <v>621000</v>
      </c>
      <c r="B367" s="616">
        <v>1</v>
      </c>
      <c r="C367" s="834" t="s">
        <v>291</v>
      </c>
      <c r="D367" s="616" t="s">
        <v>307</v>
      </c>
      <c r="E367" s="898">
        <v>99</v>
      </c>
      <c r="F367" s="898">
        <v>108</v>
      </c>
      <c r="G367" s="898">
        <v>90</v>
      </c>
      <c r="H367" s="898">
        <v>90</v>
      </c>
      <c r="I367" s="898">
        <v>90</v>
      </c>
      <c r="J367" s="898">
        <v>110</v>
      </c>
      <c r="K367" s="898">
        <v>110</v>
      </c>
      <c r="L367" s="1099">
        <v>27</v>
      </c>
      <c r="M367" s="1134">
        <f t="shared" si="38"/>
        <v>24.545454545454543</v>
      </c>
    </row>
    <row r="368" spans="1:13" ht="15">
      <c r="A368" s="602">
        <v>625001</v>
      </c>
      <c r="B368" s="603">
        <v>1</v>
      </c>
      <c r="C368" s="817" t="s">
        <v>291</v>
      </c>
      <c r="D368" s="603" t="s">
        <v>96</v>
      </c>
      <c r="E368" s="620">
        <v>14</v>
      </c>
      <c r="F368" s="620">
        <v>15</v>
      </c>
      <c r="G368" s="620">
        <v>12.6</v>
      </c>
      <c r="H368" s="620">
        <v>12.6</v>
      </c>
      <c r="I368" s="620">
        <v>13</v>
      </c>
      <c r="J368" s="620">
        <v>16</v>
      </c>
      <c r="K368" s="620">
        <v>16</v>
      </c>
      <c r="L368" s="761">
        <v>3.78</v>
      </c>
      <c r="M368" s="788">
        <f t="shared" si="38"/>
        <v>23.625</v>
      </c>
    </row>
    <row r="369" spans="1:13" ht="15">
      <c r="A369" s="598">
        <v>625002</v>
      </c>
      <c r="B369" s="599">
        <v>1</v>
      </c>
      <c r="C369" s="819" t="s">
        <v>291</v>
      </c>
      <c r="D369" s="603" t="s">
        <v>97</v>
      </c>
      <c r="E369" s="620">
        <v>139</v>
      </c>
      <c r="F369" s="620">
        <v>151</v>
      </c>
      <c r="G369" s="620">
        <v>126</v>
      </c>
      <c r="H369" s="620">
        <v>126</v>
      </c>
      <c r="I369" s="620">
        <v>126</v>
      </c>
      <c r="J369" s="620">
        <v>160</v>
      </c>
      <c r="K369" s="620">
        <v>160</v>
      </c>
      <c r="L369" s="761">
        <v>37.8</v>
      </c>
      <c r="M369" s="788">
        <f t="shared" si="38"/>
        <v>23.625</v>
      </c>
    </row>
    <row r="370" spans="1:13" ht="15">
      <c r="A370" s="602">
        <v>625003</v>
      </c>
      <c r="B370" s="603">
        <v>1</v>
      </c>
      <c r="C370" s="819" t="s">
        <v>291</v>
      </c>
      <c r="D370" s="603" t="s">
        <v>98</v>
      </c>
      <c r="E370" s="620">
        <v>9</v>
      </c>
      <c r="F370" s="620">
        <v>9</v>
      </c>
      <c r="G370" s="620">
        <v>8</v>
      </c>
      <c r="H370" s="620">
        <v>8</v>
      </c>
      <c r="I370" s="620">
        <v>8</v>
      </c>
      <c r="J370" s="620">
        <v>10</v>
      </c>
      <c r="K370" s="620">
        <v>10</v>
      </c>
      <c r="L370" s="761">
        <v>2.16</v>
      </c>
      <c r="M370" s="788">
        <f t="shared" si="38"/>
        <v>21.6</v>
      </c>
    </row>
    <row r="371" spans="1:13" ht="15">
      <c r="A371" s="602">
        <v>625004</v>
      </c>
      <c r="B371" s="666">
        <v>1</v>
      </c>
      <c r="C371" s="819" t="s">
        <v>291</v>
      </c>
      <c r="D371" s="603" t="s">
        <v>99</v>
      </c>
      <c r="E371" s="604">
        <v>33</v>
      </c>
      <c r="F371" s="604">
        <v>38</v>
      </c>
      <c r="G371" s="604">
        <v>27</v>
      </c>
      <c r="H371" s="604">
        <v>27</v>
      </c>
      <c r="I371" s="604">
        <v>27</v>
      </c>
      <c r="J371" s="604">
        <v>35</v>
      </c>
      <c r="K371" s="604">
        <v>35</v>
      </c>
      <c r="L371" s="759">
        <v>8.1</v>
      </c>
      <c r="M371" s="786">
        <f t="shared" si="38"/>
        <v>23.142857142857142</v>
      </c>
    </row>
    <row r="372" spans="1:13" ht="15">
      <c r="A372" s="602">
        <v>625005</v>
      </c>
      <c r="B372" s="666">
        <v>1</v>
      </c>
      <c r="C372" s="819" t="s">
        <v>291</v>
      </c>
      <c r="D372" s="603" t="s">
        <v>100</v>
      </c>
      <c r="E372" s="604">
        <v>6</v>
      </c>
      <c r="F372" s="604">
        <v>6</v>
      </c>
      <c r="G372" s="604">
        <v>9</v>
      </c>
      <c r="H372" s="604">
        <v>9</v>
      </c>
      <c r="I372" s="604">
        <v>9</v>
      </c>
      <c r="J372" s="604">
        <v>11</v>
      </c>
      <c r="K372" s="604">
        <v>11</v>
      </c>
      <c r="L372" s="759">
        <v>2.7</v>
      </c>
      <c r="M372" s="786">
        <f t="shared" si="38"/>
        <v>24.54545454545455</v>
      </c>
    </row>
    <row r="373" spans="1:13" ht="15">
      <c r="A373" s="607">
        <v>625007</v>
      </c>
      <c r="B373" s="608">
        <v>1</v>
      </c>
      <c r="C373" s="821" t="s">
        <v>291</v>
      </c>
      <c r="D373" s="820" t="s">
        <v>308</v>
      </c>
      <c r="E373" s="850">
        <v>47</v>
      </c>
      <c r="F373" s="850">
        <v>51</v>
      </c>
      <c r="G373" s="850">
        <v>43</v>
      </c>
      <c r="H373" s="850">
        <v>43</v>
      </c>
      <c r="I373" s="850">
        <v>43</v>
      </c>
      <c r="J373" s="850">
        <v>53</v>
      </c>
      <c r="K373" s="850">
        <v>53</v>
      </c>
      <c r="L373" s="1100">
        <v>12.81</v>
      </c>
      <c r="M373" s="1135">
        <f t="shared" si="38"/>
        <v>24.169811320754718</v>
      </c>
    </row>
    <row r="374" spans="1:13" ht="15">
      <c r="A374" s="591">
        <v>633</v>
      </c>
      <c r="B374" s="822"/>
      <c r="C374" s="844"/>
      <c r="D374" s="588" t="s">
        <v>110</v>
      </c>
      <c r="E374" s="589"/>
      <c r="F374" s="589">
        <f aca="true" t="shared" si="39" ref="F374:K374">SUM(F375:F378)</f>
        <v>31</v>
      </c>
      <c r="G374" s="589">
        <f t="shared" si="39"/>
        <v>332</v>
      </c>
      <c r="H374" s="589">
        <f t="shared" si="39"/>
        <v>402</v>
      </c>
      <c r="I374" s="589">
        <f t="shared" si="39"/>
        <v>70</v>
      </c>
      <c r="J374" s="589">
        <f t="shared" si="39"/>
        <v>170</v>
      </c>
      <c r="K374" s="589">
        <f t="shared" si="39"/>
        <v>170</v>
      </c>
      <c r="L374" s="754">
        <f>SUM(L375:L378)</f>
        <v>0</v>
      </c>
      <c r="M374" s="783">
        <v>0</v>
      </c>
    </row>
    <row r="375" spans="1:13" ht="15">
      <c r="A375" s="598">
        <v>633009</v>
      </c>
      <c r="B375" s="720">
        <v>1</v>
      </c>
      <c r="C375" s="845" t="s">
        <v>291</v>
      </c>
      <c r="D375" s="599" t="s">
        <v>196</v>
      </c>
      <c r="E375" s="600"/>
      <c r="F375" s="600"/>
      <c r="G375" s="600">
        <v>332</v>
      </c>
      <c r="H375" s="600">
        <v>332</v>
      </c>
      <c r="I375" s="600"/>
      <c r="J375" s="600">
        <v>150</v>
      </c>
      <c r="K375" s="600">
        <v>150</v>
      </c>
      <c r="L375" s="758"/>
      <c r="M375" s="785"/>
    </row>
    <row r="376" spans="1:13" ht="0.75" customHeight="1">
      <c r="A376" s="602">
        <v>633006</v>
      </c>
      <c r="B376" s="603">
        <v>1</v>
      </c>
      <c r="C376" s="817" t="s">
        <v>291</v>
      </c>
      <c r="D376" s="603" t="s">
        <v>117</v>
      </c>
      <c r="E376" s="604"/>
      <c r="F376" s="604">
        <v>0</v>
      </c>
      <c r="G376" s="604">
        <v>0</v>
      </c>
      <c r="H376" s="604">
        <v>0</v>
      </c>
      <c r="I376" s="604"/>
      <c r="J376" s="604">
        <v>0</v>
      </c>
      <c r="K376" s="604">
        <v>0</v>
      </c>
      <c r="L376" s="759"/>
      <c r="M376" s="786"/>
    </row>
    <row r="377" spans="1:13" ht="15.75" customHeight="1" hidden="1">
      <c r="A377" s="602">
        <v>633006</v>
      </c>
      <c r="B377" s="603">
        <v>3</v>
      </c>
      <c r="C377" s="819" t="s">
        <v>291</v>
      </c>
      <c r="D377" s="603" t="s">
        <v>119</v>
      </c>
      <c r="E377" s="604">
        <v>0</v>
      </c>
      <c r="F377" s="604">
        <v>0</v>
      </c>
      <c r="G377" s="604">
        <v>0</v>
      </c>
      <c r="H377" s="604">
        <v>0</v>
      </c>
      <c r="I377" s="604"/>
      <c r="J377" s="604">
        <v>0</v>
      </c>
      <c r="K377" s="604">
        <v>0</v>
      </c>
      <c r="L377" s="759"/>
      <c r="M377" s="786"/>
    </row>
    <row r="378" spans="1:13" ht="15">
      <c r="A378" s="638">
        <v>633006</v>
      </c>
      <c r="B378" s="639">
        <v>1</v>
      </c>
      <c r="C378" s="815" t="s">
        <v>291</v>
      </c>
      <c r="D378" s="639" t="s">
        <v>120</v>
      </c>
      <c r="E378" s="640"/>
      <c r="F378" s="640">
        <v>31</v>
      </c>
      <c r="G378" s="640"/>
      <c r="H378" s="640">
        <v>70</v>
      </c>
      <c r="I378" s="640">
        <v>70</v>
      </c>
      <c r="J378" s="640">
        <v>20</v>
      </c>
      <c r="K378" s="640">
        <v>20</v>
      </c>
      <c r="L378" s="1089"/>
      <c r="M378" s="1114"/>
    </row>
    <row r="379" spans="1:13" ht="15">
      <c r="A379" s="813">
        <v>637</v>
      </c>
      <c r="B379" s="814"/>
      <c r="C379" s="844"/>
      <c r="D379" s="814" t="s">
        <v>157</v>
      </c>
      <c r="E379" s="890">
        <f>SUM(E380:E381)</f>
        <v>1065</v>
      </c>
      <c r="F379" s="890">
        <f>SUM(F380:F381)</f>
        <v>1080</v>
      </c>
      <c r="G379" s="890">
        <f>G380+G381</f>
        <v>900</v>
      </c>
      <c r="H379" s="890">
        <f>H380+H381</f>
        <v>900</v>
      </c>
      <c r="I379" s="890">
        <f>I380+I381</f>
        <v>900</v>
      </c>
      <c r="J379" s="890">
        <f>J380+J381</f>
        <v>1100</v>
      </c>
      <c r="K379" s="890">
        <f>K380+K381</f>
        <v>1100</v>
      </c>
      <c r="L379" s="1097">
        <f>L381</f>
        <v>270</v>
      </c>
      <c r="M379" s="1133">
        <f>(100/K379)*L379</f>
        <v>24.545454545454547</v>
      </c>
    </row>
    <row r="380" spans="1:13" ht="15" hidden="1">
      <c r="A380" s="615">
        <v>637016</v>
      </c>
      <c r="B380" s="616"/>
      <c r="C380" s="834" t="s">
        <v>291</v>
      </c>
      <c r="D380" s="616" t="s">
        <v>309</v>
      </c>
      <c r="E380" s="644">
        <v>0</v>
      </c>
      <c r="F380" s="644">
        <v>0</v>
      </c>
      <c r="G380" s="644">
        <v>0</v>
      </c>
      <c r="H380" s="644">
        <v>0</v>
      </c>
      <c r="I380" s="644"/>
      <c r="J380" s="644">
        <v>0</v>
      </c>
      <c r="K380" s="644">
        <v>0</v>
      </c>
      <c r="L380" s="766"/>
      <c r="M380" s="1111"/>
    </row>
    <row r="381" spans="1:13" ht="15">
      <c r="A381" s="638">
        <v>637027</v>
      </c>
      <c r="B381" s="996">
        <v>1</v>
      </c>
      <c r="C381" s="821" t="s">
        <v>291</v>
      </c>
      <c r="D381" s="639" t="s">
        <v>184</v>
      </c>
      <c r="E381" s="640">
        <v>1065</v>
      </c>
      <c r="F381" s="640">
        <v>1080</v>
      </c>
      <c r="G381" s="640">
        <v>900</v>
      </c>
      <c r="H381" s="640">
        <v>900</v>
      </c>
      <c r="I381" s="640">
        <v>900</v>
      </c>
      <c r="J381" s="640">
        <v>1100</v>
      </c>
      <c r="K381" s="640">
        <v>1100</v>
      </c>
      <c r="L381" s="1089">
        <v>270</v>
      </c>
      <c r="M381" s="1114">
        <f>(100/K381)*L381</f>
        <v>24.545454545454547</v>
      </c>
    </row>
    <row r="382" spans="1:13" ht="15.75" thickBot="1">
      <c r="A382" s="635"/>
      <c r="B382" s="997"/>
      <c r="C382" s="817"/>
      <c r="D382" s="636"/>
      <c r="E382" s="637"/>
      <c r="F382" s="637"/>
      <c r="G382" s="637"/>
      <c r="H382" s="637"/>
      <c r="I382" s="637"/>
      <c r="J382" s="637"/>
      <c r="K382" s="637"/>
      <c r="L382" s="765"/>
      <c r="M382" s="1131"/>
    </row>
    <row r="383" spans="1:13" ht="15.75" thickBot="1">
      <c r="A383" s="1254" t="s">
        <v>310</v>
      </c>
      <c r="B383" s="1259"/>
      <c r="C383" s="1258"/>
      <c r="D383" s="1259" t="s">
        <v>311</v>
      </c>
      <c r="E383" s="1254">
        <f>SUM(E384+E393+E396+E402+E404+E407)</f>
        <v>6855</v>
      </c>
      <c r="F383" s="1254">
        <f>SUM(F384+F393+F396+F402+F404+F407)</f>
        <v>5560</v>
      </c>
      <c r="G383" s="1254">
        <f aca="true" t="shared" si="40" ref="G383:L383">G384+G393+G396+G402+G404+G407</f>
        <v>9479</v>
      </c>
      <c r="H383" s="628">
        <f t="shared" si="40"/>
        <v>11079</v>
      </c>
      <c r="I383" s="657">
        <f t="shared" si="40"/>
        <v>10514</v>
      </c>
      <c r="J383" s="626">
        <f t="shared" si="40"/>
        <v>11764</v>
      </c>
      <c r="K383" s="628">
        <f t="shared" si="40"/>
        <v>11764</v>
      </c>
      <c r="L383" s="768">
        <f t="shared" si="40"/>
        <v>3642.6000000000004</v>
      </c>
      <c r="M383" s="1255">
        <f>(100/K383)*L383</f>
        <v>30.963957837470254</v>
      </c>
    </row>
    <row r="384" spans="1:13" ht="13.5" customHeight="1">
      <c r="A384" s="958">
        <v>62</v>
      </c>
      <c r="B384" s="878"/>
      <c r="C384" s="879"/>
      <c r="D384" s="878" t="s">
        <v>93</v>
      </c>
      <c r="E384" s="868">
        <f>SUM(E388+E389+E392)</f>
        <v>324</v>
      </c>
      <c r="F384" s="868">
        <f>SUM(F388+F389+F392)</f>
        <v>291</v>
      </c>
      <c r="G384" s="868">
        <f>SUM(G385:G392)</f>
        <v>294</v>
      </c>
      <c r="H384" s="868">
        <f>SUM(H385:H392)</f>
        <v>430</v>
      </c>
      <c r="I384" s="868">
        <f>SUM(I385:I392)</f>
        <v>430</v>
      </c>
      <c r="J384" s="868">
        <f>SUM(J385:J392)</f>
        <v>379</v>
      </c>
      <c r="K384" s="868">
        <f>SUM(K385:K392)</f>
        <v>379</v>
      </c>
      <c r="L384" s="1093">
        <f>SUM(L388:L392)</f>
        <v>93.83000000000001</v>
      </c>
      <c r="M384" s="1128">
        <f>(100/K384)*L384</f>
        <v>24.757255936675467</v>
      </c>
    </row>
    <row r="385" spans="1:13" ht="15" hidden="1">
      <c r="A385" s="598">
        <v>621000</v>
      </c>
      <c r="B385" s="616"/>
      <c r="C385" s="845" t="s">
        <v>312</v>
      </c>
      <c r="D385" s="720" t="s">
        <v>94</v>
      </c>
      <c r="E385" s="600"/>
      <c r="F385" s="600"/>
      <c r="G385" s="644"/>
      <c r="H385" s="644"/>
      <c r="I385" s="644"/>
      <c r="J385" s="644"/>
      <c r="K385" s="644"/>
      <c r="L385" s="766"/>
      <c r="M385" s="1111"/>
    </row>
    <row r="386" spans="1:13" ht="15" hidden="1">
      <c r="A386" s="602">
        <v>623000</v>
      </c>
      <c r="B386" s="603"/>
      <c r="C386" s="819" t="s">
        <v>312</v>
      </c>
      <c r="D386" s="666" t="s">
        <v>95</v>
      </c>
      <c r="E386" s="604"/>
      <c r="F386" s="604"/>
      <c r="G386" s="604"/>
      <c r="H386" s="604"/>
      <c r="I386" s="604"/>
      <c r="J386" s="604"/>
      <c r="K386" s="604"/>
      <c r="L386" s="759"/>
      <c r="M386" s="786"/>
    </row>
    <row r="387" spans="1:13" ht="15" hidden="1">
      <c r="A387" s="602">
        <v>625001</v>
      </c>
      <c r="B387" s="603"/>
      <c r="C387" s="819" t="s">
        <v>312</v>
      </c>
      <c r="D387" s="666" t="s">
        <v>96</v>
      </c>
      <c r="E387" s="604"/>
      <c r="F387" s="604"/>
      <c r="G387" s="604"/>
      <c r="H387" s="604"/>
      <c r="I387" s="604"/>
      <c r="J387" s="604"/>
      <c r="K387" s="604"/>
      <c r="L387" s="759"/>
      <c r="M387" s="786"/>
    </row>
    <row r="388" spans="1:13" ht="15">
      <c r="A388" s="602">
        <v>625002</v>
      </c>
      <c r="B388" s="603"/>
      <c r="C388" s="817" t="s">
        <v>312</v>
      </c>
      <c r="D388" s="666" t="s">
        <v>97</v>
      </c>
      <c r="E388" s="604">
        <v>232</v>
      </c>
      <c r="F388" s="604">
        <v>208</v>
      </c>
      <c r="G388" s="604">
        <v>210</v>
      </c>
      <c r="H388" s="604">
        <v>300</v>
      </c>
      <c r="I388" s="604">
        <v>300</v>
      </c>
      <c r="J388" s="604">
        <v>270</v>
      </c>
      <c r="K388" s="604">
        <v>270</v>
      </c>
      <c r="L388" s="759">
        <v>67.2</v>
      </c>
      <c r="M388" s="786">
        <f>(100/K388)*L388</f>
        <v>24.88888888888889</v>
      </c>
    </row>
    <row r="389" spans="1:13" ht="15">
      <c r="A389" s="598">
        <v>625003</v>
      </c>
      <c r="B389" s="599"/>
      <c r="C389" s="819" t="s">
        <v>312</v>
      </c>
      <c r="D389" s="720" t="s">
        <v>98</v>
      </c>
      <c r="E389" s="600">
        <v>13</v>
      </c>
      <c r="F389" s="600">
        <v>12</v>
      </c>
      <c r="G389" s="604">
        <v>12</v>
      </c>
      <c r="H389" s="604">
        <v>20</v>
      </c>
      <c r="I389" s="604">
        <v>20</v>
      </c>
      <c r="J389" s="604">
        <v>17</v>
      </c>
      <c r="K389" s="604">
        <v>17</v>
      </c>
      <c r="L389" s="759">
        <v>3.84</v>
      </c>
      <c r="M389" s="786">
        <f>(100/K389)*L389</f>
        <v>22.58823529411765</v>
      </c>
    </row>
    <row r="390" spans="1:13" ht="0.75" customHeight="1">
      <c r="A390" s="602">
        <v>625004</v>
      </c>
      <c r="B390" s="603"/>
      <c r="C390" s="819" t="s">
        <v>312</v>
      </c>
      <c r="D390" s="666" t="s">
        <v>99</v>
      </c>
      <c r="E390" s="604"/>
      <c r="F390" s="604"/>
      <c r="G390" s="604"/>
      <c r="H390" s="604"/>
      <c r="I390" s="604"/>
      <c r="J390" s="604"/>
      <c r="K390" s="604"/>
      <c r="L390" s="759"/>
      <c r="M390" s="786"/>
    </row>
    <row r="391" spans="1:13" ht="15" hidden="1">
      <c r="A391" s="635">
        <v>625005</v>
      </c>
      <c r="B391" s="636"/>
      <c r="C391" s="819" t="s">
        <v>312</v>
      </c>
      <c r="D391" s="670" t="s">
        <v>100</v>
      </c>
      <c r="E391" s="637"/>
      <c r="F391" s="637"/>
      <c r="G391" s="604"/>
      <c r="H391" s="604"/>
      <c r="I391" s="604"/>
      <c r="J391" s="604"/>
      <c r="K391" s="604"/>
      <c r="L391" s="759"/>
      <c r="M391" s="786"/>
    </row>
    <row r="392" spans="1:13" ht="15">
      <c r="A392" s="602">
        <v>625007</v>
      </c>
      <c r="B392" s="639"/>
      <c r="C392" s="817" t="s">
        <v>312</v>
      </c>
      <c r="D392" s="666" t="s">
        <v>101</v>
      </c>
      <c r="E392" s="604">
        <v>79</v>
      </c>
      <c r="F392" s="604">
        <v>71</v>
      </c>
      <c r="G392" s="604">
        <v>72</v>
      </c>
      <c r="H392" s="604">
        <v>110</v>
      </c>
      <c r="I392" s="604">
        <v>110</v>
      </c>
      <c r="J392" s="604">
        <v>92</v>
      </c>
      <c r="K392" s="604">
        <v>92</v>
      </c>
      <c r="L392" s="759">
        <v>22.79</v>
      </c>
      <c r="M392" s="786">
        <f>(100/K393)*L392</f>
        <v>0.9908695652173912</v>
      </c>
    </row>
    <row r="393" spans="1:13" ht="15">
      <c r="A393" s="591">
        <v>632</v>
      </c>
      <c r="B393" s="588"/>
      <c r="C393" s="844"/>
      <c r="D393" s="588" t="s">
        <v>103</v>
      </c>
      <c r="E393" s="589">
        <f>SUM(E394:E395)</f>
        <v>2426</v>
      </c>
      <c r="F393" s="589">
        <f>SUM(F394:F395)</f>
        <v>1372</v>
      </c>
      <c r="G393" s="589">
        <f>G394+G395</f>
        <v>2300</v>
      </c>
      <c r="H393" s="589">
        <f>H394+H395</f>
        <v>2300</v>
      </c>
      <c r="I393" s="589">
        <f>I394+I395</f>
        <v>1800</v>
      </c>
      <c r="J393" s="589">
        <f>J394+J395</f>
        <v>2300</v>
      </c>
      <c r="K393" s="589">
        <f>K394+K395</f>
        <v>2300</v>
      </c>
      <c r="L393" s="754">
        <f>SUM(L394:L395)</f>
        <v>522.49</v>
      </c>
      <c r="M393" s="783">
        <f>(100/K393)*L393</f>
        <v>22.71695652173913</v>
      </c>
    </row>
    <row r="394" spans="1:13" ht="15">
      <c r="A394" s="598">
        <v>632001</v>
      </c>
      <c r="B394" s="599">
        <v>1</v>
      </c>
      <c r="C394" s="845" t="s">
        <v>312</v>
      </c>
      <c r="D394" s="599" t="s">
        <v>313</v>
      </c>
      <c r="E394" s="600">
        <v>147</v>
      </c>
      <c r="F394" s="600">
        <v>292</v>
      </c>
      <c r="G394" s="600">
        <v>300</v>
      </c>
      <c r="H394" s="600">
        <v>300</v>
      </c>
      <c r="I394" s="600">
        <v>300</v>
      </c>
      <c r="J394" s="600">
        <v>300</v>
      </c>
      <c r="K394" s="600">
        <v>300</v>
      </c>
      <c r="L394" s="758">
        <v>270.49</v>
      </c>
      <c r="M394" s="785">
        <f>(100/K394)*L394</f>
        <v>90.16333333333333</v>
      </c>
    </row>
    <row r="395" spans="1:13" ht="15">
      <c r="A395" s="607">
        <v>632001</v>
      </c>
      <c r="B395" s="608">
        <v>2</v>
      </c>
      <c r="C395" s="845" t="s">
        <v>312</v>
      </c>
      <c r="D395" s="608" t="s">
        <v>106</v>
      </c>
      <c r="E395" s="600">
        <v>2279</v>
      </c>
      <c r="F395" s="600">
        <v>1080</v>
      </c>
      <c r="G395" s="600">
        <v>2000</v>
      </c>
      <c r="H395" s="600">
        <v>2000</v>
      </c>
      <c r="I395" s="600">
        <v>1500</v>
      </c>
      <c r="J395" s="600">
        <v>2000</v>
      </c>
      <c r="K395" s="600">
        <v>2000</v>
      </c>
      <c r="L395" s="758">
        <v>252</v>
      </c>
      <c r="M395" s="785">
        <f>(100/K395)*L395</f>
        <v>12.600000000000001</v>
      </c>
    </row>
    <row r="396" spans="1:13" ht="15">
      <c r="A396" s="587">
        <v>633</v>
      </c>
      <c r="B396" s="588"/>
      <c r="C396" s="844"/>
      <c r="D396" s="588" t="s">
        <v>110</v>
      </c>
      <c r="E396" s="596">
        <f>SUM(E397:E401)</f>
        <v>276</v>
      </c>
      <c r="F396" s="596">
        <f aca="true" t="shared" si="41" ref="F396:K396">SUM(F397:F401)</f>
        <v>815</v>
      </c>
      <c r="G396" s="596">
        <f t="shared" si="41"/>
        <v>335</v>
      </c>
      <c r="H396" s="596">
        <f t="shared" si="41"/>
        <v>1665</v>
      </c>
      <c r="I396" s="596">
        <f t="shared" si="41"/>
        <v>1600</v>
      </c>
      <c r="J396" s="596">
        <f t="shared" si="41"/>
        <v>285</v>
      </c>
      <c r="K396" s="596">
        <f t="shared" si="41"/>
        <v>285</v>
      </c>
      <c r="L396" s="757">
        <f>SUM(L397:L401)</f>
        <v>0</v>
      </c>
      <c r="M396" s="783">
        <v>0</v>
      </c>
    </row>
    <row r="397" spans="1:13" ht="15">
      <c r="A397" s="1166">
        <v>633001</v>
      </c>
      <c r="B397" s="616"/>
      <c r="C397" s="845" t="s">
        <v>312</v>
      </c>
      <c r="D397" s="872" t="s">
        <v>220</v>
      </c>
      <c r="E397" s="644"/>
      <c r="F397" s="908">
        <v>186</v>
      </c>
      <c r="G397" s="644">
        <v>100</v>
      </c>
      <c r="H397" s="671">
        <v>100</v>
      </c>
      <c r="I397" s="671">
        <v>100</v>
      </c>
      <c r="J397" s="644">
        <v>50</v>
      </c>
      <c r="K397" s="644">
        <v>50</v>
      </c>
      <c r="L397" s="766"/>
      <c r="M397" s="1111"/>
    </row>
    <row r="398" spans="1:13" ht="15">
      <c r="A398" s="998">
        <v>633003</v>
      </c>
      <c r="B398" s="599"/>
      <c r="C398" s="999" t="s">
        <v>312</v>
      </c>
      <c r="D398" s="642" t="s">
        <v>460</v>
      </c>
      <c r="E398" s="645"/>
      <c r="F398" s="643"/>
      <c r="G398" s="604"/>
      <c r="H398" s="643">
        <v>1200</v>
      </c>
      <c r="I398" s="643">
        <v>1200</v>
      </c>
      <c r="J398" s="604"/>
      <c r="K398" s="604"/>
      <c r="L398" s="765"/>
      <c r="M398" s="1131"/>
    </row>
    <row r="399" spans="1:13" ht="15">
      <c r="A399" s="998">
        <v>633004</v>
      </c>
      <c r="B399" s="599"/>
      <c r="C399" s="999" t="s">
        <v>312</v>
      </c>
      <c r="D399" s="603" t="s">
        <v>461</v>
      </c>
      <c r="E399" s="604"/>
      <c r="F399" s="604"/>
      <c r="G399" s="601"/>
      <c r="H399" s="604">
        <v>130</v>
      </c>
      <c r="I399" s="604">
        <v>130</v>
      </c>
      <c r="J399" s="600"/>
      <c r="K399" s="672"/>
      <c r="L399" s="1121"/>
      <c r="M399" s="786"/>
    </row>
    <row r="400" spans="1:13" ht="15">
      <c r="A400" s="602">
        <v>633006</v>
      </c>
      <c r="B400" s="603">
        <v>7</v>
      </c>
      <c r="C400" s="999" t="s">
        <v>312</v>
      </c>
      <c r="D400" s="881" t="s">
        <v>241</v>
      </c>
      <c r="E400" s="1000">
        <v>241</v>
      </c>
      <c r="F400" s="1000">
        <v>629</v>
      </c>
      <c r="G400" s="1000">
        <v>200</v>
      </c>
      <c r="H400" s="1000">
        <v>200</v>
      </c>
      <c r="I400" s="1000">
        <v>150</v>
      </c>
      <c r="J400" s="1000">
        <v>200</v>
      </c>
      <c r="K400" s="1000">
        <v>200</v>
      </c>
      <c r="L400" s="759"/>
      <c r="M400" s="786"/>
    </row>
    <row r="401" spans="1:13" ht="15">
      <c r="A401" s="598">
        <v>633006</v>
      </c>
      <c r="B401" s="599">
        <v>3</v>
      </c>
      <c r="C401" s="845" t="s">
        <v>312</v>
      </c>
      <c r="D401" s="599" t="s">
        <v>119</v>
      </c>
      <c r="E401" s="600">
        <v>35</v>
      </c>
      <c r="F401" s="600"/>
      <c r="G401" s="600">
        <v>35</v>
      </c>
      <c r="H401" s="600">
        <v>35</v>
      </c>
      <c r="I401" s="600">
        <v>20</v>
      </c>
      <c r="J401" s="600">
        <v>35</v>
      </c>
      <c r="K401" s="600">
        <v>35</v>
      </c>
      <c r="L401" s="758"/>
      <c r="M401" s="785"/>
    </row>
    <row r="402" spans="1:13" ht="15">
      <c r="A402" s="587">
        <v>635</v>
      </c>
      <c r="B402" s="588"/>
      <c r="C402" s="844"/>
      <c r="D402" s="588" t="s">
        <v>314</v>
      </c>
      <c r="E402" s="589">
        <v>9</v>
      </c>
      <c r="F402" s="589"/>
      <c r="G402" s="589">
        <v>50</v>
      </c>
      <c r="H402" s="589">
        <v>50</v>
      </c>
      <c r="I402" s="589">
        <v>50</v>
      </c>
      <c r="J402" s="589">
        <f>J403</f>
        <v>200</v>
      </c>
      <c r="K402" s="589">
        <f>K403</f>
        <v>200</v>
      </c>
      <c r="L402" s="754">
        <f>L403</f>
        <v>0</v>
      </c>
      <c r="M402" s="783">
        <v>0</v>
      </c>
    </row>
    <row r="403" spans="1:19" ht="15">
      <c r="A403" s="823">
        <v>635006</v>
      </c>
      <c r="B403" s="593">
        <v>4</v>
      </c>
      <c r="C403" s="844" t="s">
        <v>312</v>
      </c>
      <c r="D403" s="593" t="s">
        <v>315</v>
      </c>
      <c r="E403" s="594">
        <v>9</v>
      </c>
      <c r="F403" s="594"/>
      <c r="G403" s="594">
        <v>50</v>
      </c>
      <c r="H403" s="594">
        <v>50</v>
      </c>
      <c r="I403" s="594">
        <v>50</v>
      </c>
      <c r="J403" s="594">
        <v>200</v>
      </c>
      <c r="K403" s="594">
        <v>200</v>
      </c>
      <c r="L403" s="755"/>
      <c r="M403" s="784"/>
      <c r="S403" s="1195"/>
    </row>
    <row r="404" spans="1:13" ht="15">
      <c r="A404" s="591">
        <v>637</v>
      </c>
      <c r="B404" s="588"/>
      <c r="C404" s="844"/>
      <c r="D404" s="588" t="s">
        <v>184</v>
      </c>
      <c r="E404" s="589">
        <f>SUM(E405:E406)</f>
        <v>2178</v>
      </c>
      <c r="F404" s="589">
        <f>SUM(F405:F406)</f>
        <v>1485</v>
      </c>
      <c r="G404" s="589">
        <v>1900</v>
      </c>
      <c r="H404" s="589">
        <f>SUM(H405:H406)</f>
        <v>1900</v>
      </c>
      <c r="I404" s="589">
        <f>SUM(I405:I406)</f>
        <v>1900</v>
      </c>
      <c r="J404" s="589">
        <f>J405+J406</f>
        <v>1900</v>
      </c>
      <c r="K404" s="589">
        <f>K405+K406</f>
        <v>1900</v>
      </c>
      <c r="L404" s="754">
        <f>SUM(L405:L406)</f>
        <v>531.38</v>
      </c>
      <c r="M404" s="783">
        <f>(100/K404)*L404</f>
        <v>27.96736842105263</v>
      </c>
    </row>
    <row r="405" spans="1:13" ht="15">
      <c r="A405" s="638">
        <v>637027</v>
      </c>
      <c r="B405" s="996"/>
      <c r="C405" s="821" t="s">
        <v>312</v>
      </c>
      <c r="D405" s="639" t="s">
        <v>184</v>
      </c>
      <c r="E405" s="640">
        <v>1863</v>
      </c>
      <c r="F405" s="640">
        <v>1485</v>
      </c>
      <c r="G405" s="640">
        <v>1900</v>
      </c>
      <c r="H405" s="640">
        <v>1900</v>
      </c>
      <c r="I405" s="640">
        <v>1900</v>
      </c>
      <c r="J405" s="640">
        <v>1900</v>
      </c>
      <c r="K405" s="640">
        <v>1900</v>
      </c>
      <c r="L405" s="1089">
        <v>531.38</v>
      </c>
      <c r="M405" s="1114">
        <f>(100/K405)*L405</f>
        <v>27.96736842105263</v>
      </c>
    </row>
    <row r="406" spans="1:13" ht="15">
      <c r="A406" s="592">
        <v>637004</v>
      </c>
      <c r="B406" s="593"/>
      <c r="C406" s="844" t="s">
        <v>312</v>
      </c>
      <c r="D406" s="593" t="s">
        <v>316</v>
      </c>
      <c r="E406" s="594">
        <v>315</v>
      </c>
      <c r="F406" s="594"/>
      <c r="G406" s="594"/>
      <c r="H406" s="594"/>
      <c r="I406" s="594"/>
      <c r="J406" s="594"/>
      <c r="K406" s="594"/>
      <c r="L406" s="755"/>
      <c r="M406" s="784"/>
    </row>
    <row r="407" spans="1:13" ht="15">
      <c r="A407" s="591">
        <v>642</v>
      </c>
      <c r="B407" s="588"/>
      <c r="C407" s="844"/>
      <c r="D407" s="588" t="s">
        <v>317</v>
      </c>
      <c r="E407" s="589">
        <f>SUM(E408:E411)</f>
        <v>1642</v>
      </c>
      <c r="F407" s="589">
        <f aca="true" t="shared" si="42" ref="F407:K407">SUM(F408:F411)</f>
        <v>1597</v>
      </c>
      <c r="G407" s="589">
        <f t="shared" si="42"/>
        <v>4600</v>
      </c>
      <c r="H407" s="589">
        <f t="shared" si="42"/>
        <v>4734</v>
      </c>
      <c r="I407" s="589">
        <f t="shared" si="42"/>
        <v>4734</v>
      </c>
      <c r="J407" s="589">
        <f t="shared" si="42"/>
        <v>6700</v>
      </c>
      <c r="K407" s="589">
        <f t="shared" si="42"/>
        <v>6700</v>
      </c>
      <c r="L407" s="754">
        <f>SUM(L408:L411)</f>
        <v>2494.9</v>
      </c>
      <c r="M407" s="783">
        <f>(100/K407)*L407</f>
        <v>37.23731343283582</v>
      </c>
    </row>
    <row r="408" spans="1:13" ht="15">
      <c r="A408" s="615">
        <v>642002</v>
      </c>
      <c r="B408" s="616">
        <v>3</v>
      </c>
      <c r="C408" s="839" t="s">
        <v>199</v>
      </c>
      <c r="D408" s="872" t="s">
        <v>318</v>
      </c>
      <c r="E408" s="637">
        <v>782</v>
      </c>
      <c r="F408" s="637">
        <v>1090</v>
      </c>
      <c r="G408" s="671">
        <v>900</v>
      </c>
      <c r="H408" s="671">
        <v>814</v>
      </c>
      <c r="I408" s="671">
        <v>814</v>
      </c>
      <c r="J408" s="671">
        <v>900</v>
      </c>
      <c r="K408" s="671">
        <v>900</v>
      </c>
      <c r="L408" s="697">
        <v>794.9</v>
      </c>
      <c r="M408" s="1111">
        <f>(100/K408)*L408</f>
        <v>88.32222222222221</v>
      </c>
    </row>
    <row r="409" spans="1:13" ht="15">
      <c r="A409" s="602">
        <v>642006</v>
      </c>
      <c r="B409" s="603"/>
      <c r="C409" s="1001" t="s">
        <v>199</v>
      </c>
      <c r="D409" s="603" t="s">
        <v>319</v>
      </c>
      <c r="E409" s="1000">
        <v>100</v>
      </c>
      <c r="F409" s="1000">
        <v>100</v>
      </c>
      <c r="G409" s="604">
        <v>100</v>
      </c>
      <c r="H409" s="604">
        <v>450</v>
      </c>
      <c r="I409" s="604">
        <v>450</v>
      </c>
      <c r="J409" s="604">
        <v>450</v>
      </c>
      <c r="K409" s="604">
        <v>450</v>
      </c>
      <c r="L409" s="759">
        <v>200</v>
      </c>
      <c r="M409" s="786">
        <f>(100/K409)*L409</f>
        <v>44.44444444444444</v>
      </c>
    </row>
    <row r="410" spans="1:13" ht="15">
      <c r="A410" s="602">
        <v>642011</v>
      </c>
      <c r="B410" s="603"/>
      <c r="C410" s="1001" t="s">
        <v>199</v>
      </c>
      <c r="D410" s="603" t="s">
        <v>320</v>
      </c>
      <c r="E410" s="1000">
        <v>560</v>
      </c>
      <c r="F410" s="1000">
        <v>407</v>
      </c>
      <c r="G410" s="604">
        <v>600</v>
      </c>
      <c r="H410" s="604">
        <v>470</v>
      </c>
      <c r="I410" s="604">
        <v>470</v>
      </c>
      <c r="J410" s="604">
        <v>350</v>
      </c>
      <c r="K410" s="604">
        <v>350</v>
      </c>
      <c r="L410" s="759"/>
      <c r="M410" s="786"/>
    </row>
    <row r="411" spans="1:13" ht="15">
      <c r="A411" s="635">
        <v>642007</v>
      </c>
      <c r="B411" s="636"/>
      <c r="C411" s="839" t="s">
        <v>199</v>
      </c>
      <c r="D411" s="608" t="s">
        <v>321</v>
      </c>
      <c r="E411" s="640">
        <v>200</v>
      </c>
      <c r="F411" s="640"/>
      <c r="G411" s="671">
        <v>3000</v>
      </c>
      <c r="H411" s="671">
        <v>3000</v>
      </c>
      <c r="I411" s="671">
        <v>3000</v>
      </c>
      <c r="J411" s="1002">
        <v>5000</v>
      </c>
      <c r="K411" s="671">
        <v>5000</v>
      </c>
      <c r="L411" s="697">
        <v>1500</v>
      </c>
      <c r="M411" s="1114">
        <f>(100/K411)*L411</f>
        <v>30</v>
      </c>
    </row>
    <row r="412" spans="1:13" ht="15.75" thickBot="1">
      <c r="A412" s="892"/>
      <c r="B412" s="893"/>
      <c r="C412" s="885"/>
      <c r="D412" s="894"/>
      <c r="E412" s="876"/>
      <c r="F412" s="902"/>
      <c r="G412" s="989"/>
      <c r="H412" s="647"/>
      <c r="I412" s="647"/>
      <c r="J412" s="647"/>
      <c r="K412" s="647"/>
      <c r="L412" s="989"/>
      <c r="M412" s="1003"/>
    </row>
    <row r="413" spans="1:13" ht="15.75" thickBot="1">
      <c r="A413" s="1254" t="s">
        <v>322</v>
      </c>
      <c r="B413" s="1259"/>
      <c r="C413" s="1258"/>
      <c r="D413" s="744" t="s">
        <v>323</v>
      </c>
      <c r="E413" s="628">
        <f>SUM(E414+E416+E418)</f>
        <v>731</v>
      </c>
      <c r="F413" s="658">
        <f>SUM(F414+F416+F418)</f>
        <v>562</v>
      </c>
      <c r="G413" s="1254">
        <f>G414+G416+G418</f>
        <v>1072</v>
      </c>
      <c r="H413" s="656">
        <f>H414+H416+H418</f>
        <v>1072</v>
      </c>
      <c r="I413" s="626">
        <f>I414+I416+I418</f>
        <v>1071.8</v>
      </c>
      <c r="J413" s="1254">
        <f>J414+J416+J418</f>
        <v>1072</v>
      </c>
      <c r="K413" s="1254">
        <f>K414+K416+K418</f>
        <v>1072</v>
      </c>
      <c r="L413" s="1260">
        <v>847.76</v>
      </c>
      <c r="M413" s="1255">
        <f>(100/K413)*L413</f>
        <v>79.08208955223881</v>
      </c>
    </row>
    <row r="414" spans="1:13" ht="15">
      <c r="A414" s="958">
        <v>632</v>
      </c>
      <c r="B414" s="878"/>
      <c r="C414" s="867"/>
      <c r="D414" s="866" t="s">
        <v>261</v>
      </c>
      <c r="E414" s="868">
        <v>659</v>
      </c>
      <c r="F414" s="868">
        <v>562</v>
      </c>
      <c r="G414" s="868">
        <v>1000</v>
      </c>
      <c r="H414" s="868">
        <v>1000</v>
      </c>
      <c r="I414" s="868">
        <v>1000</v>
      </c>
      <c r="J414" s="868">
        <f>J415</f>
        <v>1000</v>
      </c>
      <c r="K414" s="868">
        <f>K415</f>
        <v>1000</v>
      </c>
      <c r="L414" s="1093">
        <v>847.76</v>
      </c>
      <c r="M414" s="1128">
        <f>(100/K414)*L414</f>
        <v>84.77600000000001</v>
      </c>
    </row>
    <row r="415" spans="1:13" ht="15">
      <c r="A415" s="607">
        <v>632001</v>
      </c>
      <c r="B415" s="608">
        <v>1</v>
      </c>
      <c r="C415" s="825" t="s">
        <v>312</v>
      </c>
      <c r="D415" s="820" t="s">
        <v>105</v>
      </c>
      <c r="E415" s="609">
        <v>659</v>
      </c>
      <c r="F415" s="609">
        <v>562</v>
      </c>
      <c r="G415" s="609">
        <v>1000</v>
      </c>
      <c r="H415" s="609">
        <v>1000</v>
      </c>
      <c r="I415" s="609">
        <v>1000</v>
      </c>
      <c r="J415" s="609">
        <v>1000</v>
      </c>
      <c r="K415" s="609">
        <v>1000</v>
      </c>
      <c r="L415" s="760">
        <v>847.76</v>
      </c>
      <c r="M415" s="787">
        <f>(100/K415)*L415</f>
        <v>84.77600000000001</v>
      </c>
    </row>
    <row r="416" spans="1:13" ht="0.75" customHeight="1" hidden="1">
      <c r="A416" s="591">
        <v>635</v>
      </c>
      <c r="B416" s="588"/>
      <c r="C416" s="844"/>
      <c r="D416" s="588" t="s">
        <v>324</v>
      </c>
      <c r="E416" s="589">
        <v>0</v>
      </c>
      <c r="F416" s="589">
        <v>0</v>
      </c>
      <c r="G416" s="589">
        <v>0</v>
      </c>
      <c r="H416" s="589">
        <v>0</v>
      </c>
      <c r="I416" s="589">
        <v>0</v>
      </c>
      <c r="J416" s="589">
        <f>J417</f>
        <v>0</v>
      </c>
      <c r="K416" s="589">
        <f>K417</f>
        <v>0</v>
      </c>
      <c r="L416" s="754"/>
      <c r="M416" s="783">
        <f>M417</f>
        <v>0</v>
      </c>
    </row>
    <row r="417" spans="1:13" ht="15" hidden="1">
      <c r="A417" s="592">
        <v>635006</v>
      </c>
      <c r="B417" s="593"/>
      <c r="C417" s="844" t="s">
        <v>312</v>
      </c>
      <c r="D417" s="593" t="s">
        <v>325</v>
      </c>
      <c r="E417" s="826">
        <v>0</v>
      </c>
      <c r="F417" s="826">
        <v>0</v>
      </c>
      <c r="G417" s="826">
        <v>0</v>
      </c>
      <c r="H417" s="826">
        <v>0</v>
      </c>
      <c r="I417" s="826">
        <v>0</v>
      </c>
      <c r="J417" s="826">
        <v>0</v>
      </c>
      <c r="K417" s="826">
        <v>0</v>
      </c>
      <c r="L417" s="1167"/>
      <c r="M417" s="784"/>
    </row>
    <row r="418" spans="1:13" ht="15">
      <c r="A418" s="587">
        <v>633</v>
      </c>
      <c r="B418" s="588"/>
      <c r="C418" s="844"/>
      <c r="D418" s="588" t="s">
        <v>110</v>
      </c>
      <c r="E418" s="596">
        <v>72</v>
      </c>
      <c r="F418" s="596">
        <v>0</v>
      </c>
      <c r="G418" s="596">
        <v>72</v>
      </c>
      <c r="H418" s="596">
        <v>72</v>
      </c>
      <c r="I418" s="596">
        <v>71.8</v>
      </c>
      <c r="J418" s="596">
        <f>J419</f>
        <v>72</v>
      </c>
      <c r="K418" s="596">
        <v>72</v>
      </c>
      <c r="L418" s="757">
        <v>0</v>
      </c>
      <c r="M418" s="783"/>
    </row>
    <row r="419" spans="1:13" ht="15">
      <c r="A419" s="727">
        <v>633006</v>
      </c>
      <c r="B419" s="670">
        <v>7</v>
      </c>
      <c r="C419" s="844" t="s">
        <v>312</v>
      </c>
      <c r="D419" s="636" t="s">
        <v>241</v>
      </c>
      <c r="E419" s="595">
        <v>72</v>
      </c>
      <c r="F419" s="595">
        <v>0</v>
      </c>
      <c r="G419" s="648">
        <v>72</v>
      </c>
      <c r="H419" s="671">
        <v>72</v>
      </c>
      <c r="I419" s="594">
        <v>71.8</v>
      </c>
      <c r="J419" s="671">
        <v>72</v>
      </c>
      <c r="K419" s="671">
        <v>72</v>
      </c>
      <c r="L419" s="697"/>
      <c r="M419" s="784"/>
    </row>
    <row r="420" spans="1:13" ht="15.75" thickBot="1">
      <c r="A420" s="1004"/>
      <c r="B420" s="893"/>
      <c r="C420" s="842"/>
      <c r="D420" s="893"/>
      <c r="E420" s="876"/>
      <c r="F420" s="861"/>
      <c r="G420" s="989"/>
      <c r="H420" s="989"/>
      <c r="I420" s="631"/>
      <c r="J420" s="989"/>
      <c r="K420" s="989"/>
      <c r="L420" s="989"/>
      <c r="M420" s="634"/>
    </row>
    <row r="421" spans="1:13" ht="15.75" thickBot="1">
      <c r="A421" s="1257" t="s">
        <v>430</v>
      </c>
      <c r="B421" s="738"/>
      <c r="C421" s="1258"/>
      <c r="D421" s="1259" t="s">
        <v>413</v>
      </c>
      <c r="E421" s="1254">
        <f>E422+E423+E434+E432+E440+E465+E469+E484</f>
        <v>152320</v>
      </c>
      <c r="F421" s="1254">
        <f>F422+F423+F434+F432+F440+F465+F469+F484</f>
        <v>149635</v>
      </c>
      <c r="G421" s="1254">
        <f aca="true" t="shared" si="43" ref="G421:L421">G422+G423+G434+G432+G440+G463+G465+G469+G484</f>
        <v>148257</v>
      </c>
      <c r="H421" s="656">
        <f t="shared" si="43"/>
        <v>159237</v>
      </c>
      <c r="I421" s="626">
        <f t="shared" si="43"/>
        <v>158687.11</v>
      </c>
      <c r="J421" s="1254">
        <f t="shared" si="43"/>
        <v>179393</v>
      </c>
      <c r="K421" s="1254">
        <f t="shared" si="43"/>
        <v>179393</v>
      </c>
      <c r="L421" s="1256">
        <f t="shared" si="43"/>
        <v>42335.630000000005</v>
      </c>
      <c r="M421" s="1108">
        <f>(100/K421)*L421</f>
        <v>23.599376787277098</v>
      </c>
    </row>
    <row r="422" spans="1:13" ht="15">
      <c r="A422" s="958">
        <v>611000</v>
      </c>
      <c r="B422" s="1005"/>
      <c r="C422" s="1006" t="s">
        <v>327</v>
      </c>
      <c r="D422" s="1007" t="s">
        <v>92</v>
      </c>
      <c r="E422" s="868">
        <v>77383</v>
      </c>
      <c r="F422" s="868">
        <v>77612</v>
      </c>
      <c r="G422" s="868">
        <v>76000</v>
      </c>
      <c r="H422" s="868">
        <v>76000</v>
      </c>
      <c r="I422" s="868">
        <v>76000</v>
      </c>
      <c r="J422" s="868">
        <v>90000</v>
      </c>
      <c r="K422" s="868">
        <v>90000</v>
      </c>
      <c r="L422" s="1093">
        <v>21274.67</v>
      </c>
      <c r="M422" s="1128">
        <f>(100/K422)*L422</f>
        <v>23.63852222222222</v>
      </c>
    </row>
    <row r="423" spans="1:13" ht="15">
      <c r="A423" s="813">
        <v>62</v>
      </c>
      <c r="B423" s="889"/>
      <c r="C423" s="842"/>
      <c r="D423" s="889" t="s">
        <v>93</v>
      </c>
      <c r="E423" s="816">
        <f>SUM(E424:E431)</f>
        <v>26826</v>
      </c>
      <c r="F423" s="816">
        <f aca="true" t="shared" si="44" ref="F423:K423">SUM(F424:F431)</f>
        <v>27160</v>
      </c>
      <c r="G423" s="816">
        <f t="shared" si="44"/>
        <v>26250</v>
      </c>
      <c r="H423" s="816">
        <f t="shared" si="44"/>
        <v>26250</v>
      </c>
      <c r="I423" s="816">
        <f t="shared" si="44"/>
        <v>26250</v>
      </c>
      <c r="J423" s="816">
        <f t="shared" si="44"/>
        <v>31900</v>
      </c>
      <c r="K423" s="816">
        <f t="shared" si="44"/>
        <v>31900</v>
      </c>
      <c r="L423" s="1088">
        <f>SUM(L424:L431)</f>
        <v>7515.100000000001</v>
      </c>
      <c r="M423" s="783">
        <f>(100/K423)*L423</f>
        <v>23.55830721003135</v>
      </c>
    </row>
    <row r="424" spans="1:13" ht="15">
      <c r="A424" s="615">
        <v>621000</v>
      </c>
      <c r="B424" s="616"/>
      <c r="C424" s="954" t="s">
        <v>327</v>
      </c>
      <c r="D424" s="616" t="s">
        <v>94</v>
      </c>
      <c r="E424" s="644">
        <v>1705</v>
      </c>
      <c r="F424" s="644">
        <v>1629</v>
      </c>
      <c r="G424" s="644">
        <v>1400</v>
      </c>
      <c r="H424" s="644">
        <v>1400</v>
      </c>
      <c r="I424" s="644">
        <v>1400</v>
      </c>
      <c r="J424" s="644">
        <v>1800</v>
      </c>
      <c r="K424" s="644">
        <v>1800</v>
      </c>
      <c r="L424" s="766">
        <v>507.1</v>
      </c>
      <c r="M424" s="1111">
        <f>(100/K424)*L424</f>
        <v>28.17222222222222</v>
      </c>
    </row>
    <row r="425" spans="1:13" ht="15">
      <c r="A425" s="598">
        <v>623000</v>
      </c>
      <c r="B425" s="720"/>
      <c r="C425" s="845" t="s">
        <v>327</v>
      </c>
      <c r="D425" s="599" t="s">
        <v>95</v>
      </c>
      <c r="E425" s="604">
        <v>6071</v>
      </c>
      <c r="F425" s="604">
        <v>6221</v>
      </c>
      <c r="G425" s="604">
        <v>6000</v>
      </c>
      <c r="H425" s="604">
        <v>6000</v>
      </c>
      <c r="I425" s="604">
        <v>6000</v>
      </c>
      <c r="J425" s="604">
        <v>7200</v>
      </c>
      <c r="K425" s="604">
        <v>7200</v>
      </c>
      <c r="L425" s="759">
        <v>1629.45</v>
      </c>
      <c r="M425" s="786">
        <f>(100/K425)*L425</f>
        <v>22.631249999999998</v>
      </c>
    </row>
    <row r="426" spans="1:13" ht="15">
      <c r="A426" s="602">
        <v>625001</v>
      </c>
      <c r="B426" s="603"/>
      <c r="C426" s="819" t="s">
        <v>327</v>
      </c>
      <c r="D426" s="603" t="s">
        <v>96</v>
      </c>
      <c r="E426" s="604">
        <v>1088</v>
      </c>
      <c r="F426" s="604">
        <v>1099</v>
      </c>
      <c r="G426" s="637">
        <v>1070</v>
      </c>
      <c r="H426" s="637">
        <v>1070</v>
      </c>
      <c r="I426" s="637">
        <v>1070</v>
      </c>
      <c r="J426" s="637">
        <v>1300</v>
      </c>
      <c r="K426" s="637">
        <v>1300</v>
      </c>
      <c r="L426" s="765">
        <v>301.72</v>
      </c>
      <c r="M426" s="1131">
        <f>(100/K126)*L426</f>
        <v>7.600000000000001</v>
      </c>
    </row>
    <row r="427" spans="1:13" ht="15">
      <c r="A427" s="602">
        <v>625002</v>
      </c>
      <c r="B427" s="603"/>
      <c r="C427" s="838" t="s">
        <v>327</v>
      </c>
      <c r="D427" s="603" t="s">
        <v>97</v>
      </c>
      <c r="E427" s="637">
        <v>10885</v>
      </c>
      <c r="F427" s="637">
        <v>10979</v>
      </c>
      <c r="G427" s="643">
        <v>10700</v>
      </c>
      <c r="H427" s="643">
        <v>10700</v>
      </c>
      <c r="I427" s="643">
        <v>10700</v>
      </c>
      <c r="J427" s="643">
        <v>12600</v>
      </c>
      <c r="K427" s="643">
        <v>12600</v>
      </c>
      <c r="L427" s="1090">
        <v>3018.32</v>
      </c>
      <c r="M427" s="1116">
        <f aca="true" t="shared" si="45" ref="M427:M437">(100/K427)*L427</f>
        <v>23.954920634920637</v>
      </c>
    </row>
    <row r="428" spans="1:13" ht="15">
      <c r="A428" s="602">
        <v>625003</v>
      </c>
      <c r="B428" s="603"/>
      <c r="C428" s="819" t="s">
        <v>327</v>
      </c>
      <c r="D428" s="603" t="s">
        <v>98</v>
      </c>
      <c r="E428" s="604">
        <v>622</v>
      </c>
      <c r="F428" s="604">
        <v>627</v>
      </c>
      <c r="G428" s="643">
        <v>610</v>
      </c>
      <c r="H428" s="643">
        <v>610</v>
      </c>
      <c r="I428" s="643">
        <v>610</v>
      </c>
      <c r="J428" s="643">
        <v>750</v>
      </c>
      <c r="K428" s="643">
        <v>750</v>
      </c>
      <c r="L428" s="1090">
        <v>172.35</v>
      </c>
      <c r="M428" s="1116">
        <f t="shared" si="45"/>
        <v>22.98</v>
      </c>
    </row>
    <row r="429" spans="1:13" ht="15">
      <c r="A429" s="602">
        <v>625004</v>
      </c>
      <c r="B429" s="603"/>
      <c r="C429" s="819" t="s">
        <v>327</v>
      </c>
      <c r="D429" s="603" t="s">
        <v>99</v>
      </c>
      <c r="E429" s="604">
        <v>2073</v>
      </c>
      <c r="F429" s="604">
        <v>2157</v>
      </c>
      <c r="G429" s="643">
        <v>2000</v>
      </c>
      <c r="H429" s="643">
        <v>2000</v>
      </c>
      <c r="I429" s="643">
        <v>2000</v>
      </c>
      <c r="J429" s="643">
        <v>2800</v>
      </c>
      <c r="K429" s="643">
        <v>2800</v>
      </c>
      <c r="L429" s="1090">
        <v>646.69</v>
      </c>
      <c r="M429" s="1116">
        <f t="shared" si="45"/>
        <v>23.096071428571427</v>
      </c>
    </row>
    <row r="430" spans="1:13" ht="15">
      <c r="A430" s="602">
        <v>625005</v>
      </c>
      <c r="B430" s="603"/>
      <c r="C430" s="819" t="s">
        <v>327</v>
      </c>
      <c r="D430" s="603" t="s">
        <v>100</v>
      </c>
      <c r="E430" s="604">
        <v>691</v>
      </c>
      <c r="F430" s="604">
        <v>719</v>
      </c>
      <c r="G430" s="604">
        <v>770</v>
      </c>
      <c r="H430" s="604">
        <v>770</v>
      </c>
      <c r="I430" s="604">
        <v>770</v>
      </c>
      <c r="J430" s="604">
        <v>950</v>
      </c>
      <c r="K430" s="604">
        <v>950</v>
      </c>
      <c r="L430" s="759">
        <v>215.52</v>
      </c>
      <c r="M430" s="786">
        <f t="shared" si="45"/>
        <v>22.686315789473685</v>
      </c>
    </row>
    <row r="431" spans="1:13" ht="15">
      <c r="A431" s="638">
        <v>625007</v>
      </c>
      <c r="B431" s="608"/>
      <c r="C431" s="818" t="s">
        <v>327</v>
      </c>
      <c r="D431" s="608" t="s">
        <v>101</v>
      </c>
      <c r="E431" s="637">
        <v>3691</v>
      </c>
      <c r="F431" s="637">
        <v>3729</v>
      </c>
      <c r="G431" s="637">
        <v>3700</v>
      </c>
      <c r="H431" s="637">
        <v>3700</v>
      </c>
      <c r="I431" s="637">
        <v>3700</v>
      </c>
      <c r="J431" s="637">
        <v>4500</v>
      </c>
      <c r="K431" s="637">
        <v>4500</v>
      </c>
      <c r="L431" s="765">
        <v>1023.95</v>
      </c>
      <c r="M431" s="1131">
        <f t="shared" si="45"/>
        <v>22.754444444444445</v>
      </c>
    </row>
    <row r="432" spans="1:13" ht="15">
      <c r="A432" s="813">
        <v>631</v>
      </c>
      <c r="B432" s="889"/>
      <c r="C432" s="844" t="s">
        <v>327</v>
      </c>
      <c r="D432" s="588" t="s">
        <v>328</v>
      </c>
      <c r="E432" s="589">
        <v>0</v>
      </c>
      <c r="F432" s="589">
        <v>0</v>
      </c>
      <c r="G432" s="589">
        <v>0</v>
      </c>
      <c r="H432" s="589">
        <v>0</v>
      </c>
      <c r="I432" s="589">
        <v>0</v>
      </c>
      <c r="J432" s="589">
        <v>0</v>
      </c>
      <c r="K432" s="589">
        <v>50</v>
      </c>
      <c r="L432" s="754">
        <v>48.8</v>
      </c>
      <c r="M432" s="783">
        <f t="shared" si="45"/>
        <v>97.6</v>
      </c>
    </row>
    <row r="433" spans="1:13" ht="15">
      <c r="A433" s="607">
        <v>631001</v>
      </c>
      <c r="B433" s="820"/>
      <c r="C433" s="844" t="s">
        <v>327</v>
      </c>
      <c r="D433" s="824" t="s">
        <v>485</v>
      </c>
      <c r="E433" s="594"/>
      <c r="F433" s="594"/>
      <c r="G433" s="594"/>
      <c r="H433" s="594"/>
      <c r="I433" s="594"/>
      <c r="J433" s="594"/>
      <c r="K433" s="594">
        <v>50</v>
      </c>
      <c r="L433" s="755">
        <v>48.8</v>
      </c>
      <c r="M433" s="784">
        <f t="shared" si="45"/>
        <v>97.6</v>
      </c>
    </row>
    <row r="434" spans="1:13" ht="15">
      <c r="A434" s="587">
        <v>632</v>
      </c>
      <c r="B434" s="822"/>
      <c r="C434" s="844"/>
      <c r="D434" s="822" t="s">
        <v>103</v>
      </c>
      <c r="E434" s="589">
        <f>SUM(E435:E439)</f>
        <v>37409</v>
      </c>
      <c r="F434" s="589">
        <f aca="true" t="shared" si="46" ref="F434:K434">SUM(F435:F439)</f>
        <v>31036</v>
      </c>
      <c r="G434" s="589">
        <f t="shared" si="46"/>
        <v>35000</v>
      </c>
      <c r="H434" s="589">
        <f t="shared" si="46"/>
        <v>35100</v>
      </c>
      <c r="I434" s="589">
        <f t="shared" si="46"/>
        <v>35100</v>
      </c>
      <c r="J434" s="589">
        <f t="shared" si="46"/>
        <v>35500</v>
      </c>
      <c r="K434" s="589">
        <f t="shared" si="46"/>
        <v>35500</v>
      </c>
      <c r="L434" s="754">
        <f>SUM(L435:L439)</f>
        <v>8559.53</v>
      </c>
      <c r="M434" s="783">
        <f t="shared" si="45"/>
        <v>24.11135211267606</v>
      </c>
    </row>
    <row r="435" spans="1:13" ht="15">
      <c r="A435" s="615">
        <v>632001</v>
      </c>
      <c r="B435" s="616">
        <v>1</v>
      </c>
      <c r="C435" s="845" t="s">
        <v>327</v>
      </c>
      <c r="D435" s="616" t="s">
        <v>105</v>
      </c>
      <c r="E435" s="644">
        <v>3419</v>
      </c>
      <c r="F435" s="644">
        <v>3021</v>
      </c>
      <c r="G435" s="648">
        <v>3500</v>
      </c>
      <c r="H435" s="648">
        <v>3500</v>
      </c>
      <c r="I435" s="648">
        <v>3500</v>
      </c>
      <c r="J435" s="648">
        <v>3500</v>
      </c>
      <c r="K435" s="648">
        <v>3500</v>
      </c>
      <c r="L435" s="1094">
        <v>810.43</v>
      </c>
      <c r="M435" s="1129">
        <f t="shared" si="45"/>
        <v>23.155142857142856</v>
      </c>
    </row>
    <row r="436" spans="1:13" ht="15">
      <c r="A436" s="602">
        <v>632001</v>
      </c>
      <c r="B436" s="603">
        <v>3</v>
      </c>
      <c r="C436" s="819" t="s">
        <v>327</v>
      </c>
      <c r="D436" s="603" t="s">
        <v>218</v>
      </c>
      <c r="E436" s="604">
        <v>32264</v>
      </c>
      <c r="F436" s="604">
        <v>26091</v>
      </c>
      <c r="G436" s="643">
        <v>30000</v>
      </c>
      <c r="H436" s="643">
        <v>30000</v>
      </c>
      <c r="I436" s="643">
        <v>30000</v>
      </c>
      <c r="J436" s="643">
        <v>30000</v>
      </c>
      <c r="K436" s="643">
        <v>30000</v>
      </c>
      <c r="L436" s="1090">
        <v>7346.05</v>
      </c>
      <c r="M436" s="1116">
        <f t="shared" si="45"/>
        <v>24.486833333333337</v>
      </c>
    </row>
    <row r="437" spans="1:13" ht="15">
      <c r="A437" s="602">
        <v>632002</v>
      </c>
      <c r="B437" s="603"/>
      <c r="C437" s="819" t="s">
        <v>327</v>
      </c>
      <c r="D437" s="603" t="s">
        <v>329</v>
      </c>
      <c r="E437" s="600">
        <v>1175</v>
      </c>
      <c r="F437" s="600">
        <v>1469</v>
      </c>
      <c r="G437" s="604">
        <v>1200</v>
      </c>
      <c r="H437" s="604">
        <v>1200</v>
      </c>
      <c r="I437" s="604">
        <v>1200</v>
      </c>
      <c r="J437" s="604">
        <v>1500</v>
      </c>
      <c r="K437" s="604">
        <v>1500</v>
      </c>
      <c r="L437" s="759">
        <v>289.45</v>
      </c>
      <c r="M437" s="786">
        <f t="shared" si="45"/>
        <v>19.296666666666667</v>
      </c>
    </row>
    <row r="438" spans="1:13" ht="15" hidden="1">
      <c r="A438" s="602">
        <v>632003</v>
      </c>
      <c r="B438" s="603">
        <v>2</v>
      </c>
      <c r="C438" s="925" t="s">
        <v>327</v>
      </c>
      <c r="D438" s="603" t="s">
        <v>330</v>
      </c>
      <c r="E438" s="604"/>
      <c r="F438" s="604"/>
      <c r="G438" s="604">
        <v>0</v>
      </c>
      <c r="H438" s="604">
        <v>0</v>
      </c>
      <c r="I438" s="604"/>
      <c r="J438" s="604">
        <v>0</v>
      </c>
      <c r="K438" s="604">
        <v>0</v>
      </c>
      <c r="L438" s="759"/>
      <c r="M438" s="786"/>
    </row>
    <row r="439" spans="1:13" ht="15">
      <c r="A439" s="607">
        <v>632003</v>
      </c>
      <c r="B439" s="820">
        <v>1</v>
      </c>
      <c r="C439" s="821" t="s">
        <v>327</v>
      </c>
      <c r="D439" s="820" t="s">
        <v>107</v>
      </c>
      <c r="E439" s="850">
        <v>551</v>
      </c>
      <c r="F439" s="850">
        <v>455</v>
      </c>
      <c r="G439" s="833">
        <v>300</v>
      </c>
      <c r="H439" s="833">
        <v>400</v>
      </c>
      <c r="I439" s="833">
        <v>400</v>
      </c>
      <c r="J439" s="833">
        <v>500</v>
      </c>
      <c r="K439" s="833">
        <v>500</v>
      </c>
      <c r="L439" s="1092">
        <v>113.6</v>
      </c>
      <c r="M439" s="1114">
        <f>(100/K439)*L439</f>
        <v>22.72</v>
      </c>
    </row>
    <row r="440" spans="1:13" ht="15">
      <c r="A440" s="587">
        <v>633</v>
      </c>
      <c r="B440" s="822"/>
      <c r="C440" s="883"/>
      <c r="D440" s="822" t="s">
        <v>110</v>
      </c>
      <c r="E440" s="906">
        <f>SUM(E441:E462)</f>
        <v>6599</v>
      </c>
      <c r="F440" s="906">
        <f aca="true" t="shared" si="47" ref="F440:K440">SUM(F441:F462)</f>
        <v>7833</v>
      </c>
      <c r="G440" s="589">
        <f t="shared" si="47"/>
        <v>6064</v>
      </c>
      <c r="H440" s="589">
        <f t="shared" si="47"/>
        <v>7454</v>
      </c>
      <c r="I440" s="589">
        <f t="shared" si="47"/>
        <v>6904</v>
      </c>
      <c r="J440" s="589">
        <f t="shared" si="47"/>
        <v>7450</v>
      </c>
      <c r="K440" s="589">
        <f t="shared" si="47"/>
        <v>7400</v>
      </c>
      <c r="L440" s="754">
        <f>SUM(L441:L462)</f>
        <v>2093.1</v>
      </c>
      <c r="M440" s="783">
        <f>(100/K440)*L440</f>
        <v>28.285135135135135</v>
      </c>
    </row>
    <row r="441" spans="1:13" ht="15">
      <c r="A441" s="615">
        <v>633001</v>
      </c>
      <c r="B441" s="616">
        <v>16</v>
      </c>
      <c r="C441" s="834" t="s">
        <v>327</v>
      </c>
      <c r="D441" s="872" t="s">
        <v>331</v>
      </c>
      <c r="E441" s="911"/>
      <c r="F441" s="911">
        <v>2833</v>
      </c>
      <c r="G441" s="644">
        <v>500</v>
      </c>
      <c r="H441" s="644">
        <v>500</v>
      </c>
      <c r="I441" s="644">
        <v>500</v>
      </c>
      <c r="J441" s="644">
        <v>500</v>
      </c>
      <c r="K441" s="644">
        <v>500</v>
      </c>
      <c r="L441" s="766">
        <v>25</v>
      </c>
      <c r="M441" s="1111">
        <f>(100/K441)*L441</f>
        <v>5</v>
      </c>
    </row>
    <row r="442" spans="1:13" ht="15">
      <c r="A442" s="598">
        <v>633004</v>
      </c>
      <c r="B442" s="599"/>
      <c r="C442" s="838" t="s">
        <v>327</v>
      </c>
      <c r="D442" s="666" t="s">
        <v>462</v>
      </c>
      <c r="E442" s="604">
        <v>430</v>
      </c>
      <c r="F442" s="604"/>
      <c r="G442" s="604"/>
      <c r="H442" s="604">
        <v>50</v>
      </c>
      <c r="I442" s="604">
        <v>50</v>
      </c>
      <c r="J442" s="604"/>
      <c r="K442" s="604"/>
      <c r="L442" s="759"/>
      <c r="M442" s="786"/>
    </row>
    <row r="443" spans="1:13" ht="15">
      <c r="A443" s="598">
        <v>633004</v>
      </c>
      <c r="B443" s="599">
        <v>2</v>
      </c>
      <c r="C443" s="838" t="s">
        <v>327</v>
      </c>
      <c r="D443" s="666" t="s">
        <v>332</v>
      </c>
      <c r="E443" s="604">
        <v>145</v>
      </c>
      <c r="F443" s="604"/>
      <c r="G443" s="604">
        <v>50</v>
      </c>
      <c r="H443" s="604">
        <v>50</v>
      </c>
      <c r="I443" s="604">
        <v>50</v>
      </c>
      <c r="J443" s="604">
        <v>50</v>
      </c>
      <c r="K443" s="604">
        <v>50</v>
      </c>
      <c r="L443" s="759"/>
      <c r="M443" s="786"/>
    </row>
    <row r="444" spans="1:13" ht="15">
      <c r="A444" s="598">
        <v>633004</v>
      </c>
      <c r="B444" s="599">
        <v>3</v>
      </c>
      <c r="C444" s="838" t="s">
        <v>327</v>
      </c>
      <c r="D444" s="666" t="s">
        <v>333</v>
      </c>
      <c r="E444" s="604"/>
      <c r="F444" s="1008"/>
      <c r="G444" s="604">
        <v>150</v>
      </c>
      <c r="H444" s="604">
        <v>150</v>
      </c>
      <c r="I444" s="604">
        <v>150</v>
      </c>
      <c r="J444" s="604">
        <v>150</v>
      </c>
      <c r="K444" s="604">
        <v>150</v>
      </c>
      <c r="L444" s="759"/>
      <c r="M444" s="786"/>
    </row>
    <row r="445" spans="1:13" ht="15">
      <c r="A445" s="598">
        <v>633004</v>
      </c>
      <c r="B445" s="599">
        <v>2</v>
      </c>
      <c r="C445" s="838" t="s">
        <v>327</v>
      </c>
      <c r="D445" s="666" t="s">
        <v>334</v>
      </c>
      <c r="E445" s="604">
        <v>144</v>
      </c>
      <c r="F445" s="604"/>
      <c r="G445" s="604"/>
      <c r="H445" s="604"/>
      <c r="I445" s="604"/>
      <c r="J445" s="604"/>
      <c r="K445" s="604"/>
      <c r="L445" s="759"/>
      <c r="M445" s="786"/>
    </row>
    <row r="446" spans="1:13" ht="15">
      <c r="A446" s="602">
        <v>633006</v>
      </c>
      <c r="B446" s="603">
        <v>1</v>
      </c>
      <c r="C446" s="838" t="s">
        <v>327</v>
      </c>
      <c r="D446" s="666" t="s">
        <v>335</v>
      </c>
      <c r="E446" s="604">
        <v>354</v>
      </c>
      <c r="F446" s="604">
        <v>123</v>
      </c>
      <c r="G446" s="604">
        <v>200</v>
      </c>
      <c r="H446" s="604">
        <v>200</v>
      </c>
      <c r="I446" s="604">
        <v>200</v>
      </c>
      <c r="J446" s="604">
        <v>200</v>
      </c>
      <c r="K446" s="604">
        <v>200</v>
      </c>
      <c r="L446" s="759">
        <v>277.57</v>
      </c>
      <c r="M446" s="786">
        <f>(100/K446)*L446</f>
        <v>138.785</v>
      </c>
    </row>
    <row r="447" spans="1:13" ht="15">
      <c r="A447" s="602">
        <v>633006</v>
      </c>
      <c r="B447" s="603">
        <v>2</v>
      </c>
      <c r="C447" s="838" t="s">
        <v>327</v>
      </c>
      <c r="D447" s="666" t="s">
        <v>118</v>
      </c>
      <c r="E447" s="604">
        <v>56</v>
      </c>
      <c r="F447" s="604"/>
      <c r="G447" s="604">
        <v>30</v>
      </c>
      <c r="H447" s="604">
        <v>30</v>
      </c>
      <c r="I447" s="604">
        <v>30</v>
      </c>
      <c r="J447" s="604">
        <v>30</v>
      </c>
      <c r="K447" s="604">
        <v>30</v>
      </c>
      <c r="L447" s="759">
        <v>8.4</v>
      </c>
      <c r="M447" s="786">
        <f>(100/K447)*L447</f>
        <v>28.000000000000004</v>
      </c>
    </row>
    <row r="448" spans="1:13" ht="15">
      <c r="A448" s="602">
        <v>633006</v>
      </c>
      <c r="B448" s="603">
        <v>3</v>
      </c>
      <c r="C448" s="838" t="s">
        <v>327</v>
      </c>
      <c r="D448" s="666" t="s">
        <v>463</v>
      </c>
      <c r="E448" s="604">
        <v>873</v>
      </c>
      <c r="F448" s="604">
        <v>718</v>
      </c>
      <c r="G448" s="604">
        <v>1000</v>
      </c>
      <c r="H448" s="604">
        <v>500</v>
      </c>
      <c r="I448" s="604">
        <v>500</v>
      </c>
      <c r="J448" s="604">
        <v>1000</v>
      </c>
      <c r="K448" s="604">
        <v>1000</v>
      </c>
      <c r="L448" s="759">
        <v>199.8</v>
      </c>
      <c r="M448" s="786">
        <f>(100/K448)*L448</f>
        <v>19.980000000000004</v>
      </c>
    </row>
    <row r="449" spans="1:13" ht="15">
      <c r="A449" s="602">
        <v>633006</v>
      </c>
      <c r="B449" s="603">
        <v>4</v>
      </c>
      <c r="C449" s="838" t="s">
        <v>327</v>
      </c>
      <c r="D449" s="666" t="s">
        <v>120</v>
      </c>
      <c r="E449" s="604">
        <v>16</v>
      </c>
      <c r="F449" s="604">
        <v>24</v>
      </c>
      <c r="G449" s="604">
        <v>20</v>
      </c>
      <c r="H449" s="604">
        <v>20</v>
      </c>
      <c r="I449" s="604">
        <v>20</v>
      </c>
      <c r="J449" s="604">
        <v>20</v>
      </c>
      <c r="K449" s="604">
        <v>20</v>
      </c>
      <c r="L449" s="759"/>
      <c r="M449" s="786"/>
    </row>
    <row r="450" spans="1:13" ht="15">
      <c r="A450" s="602">
        <v>633006</v>
      </c>
      <c r="B450" s="603">
        <v>5</v>
      </c>
      <c r="C450" s="838" t="s">
        <v>327</v>
      </c>
      <c r="D450" s="666" t="s">
        <v>121</v>
      </c>
      <c r="E450" s="620"/>
      <c r="F450" s="620"/>
      <c r="G450" s="620">
        <v>20</v>
      </c>
      <c r="H450" s="620">
        <v>20</v>
      </c>
      <c r="I450" s="1009">
        <v>20</v>
      </c>
      <c r="J450" s="620">
        <v>20</v>
      </c>
      <c r="K450" s="620">
        <v>20</v>
      </c>
      <c r="L450" s="1168"/>
      <c r="M450" s="1172"/>
    </row>
    <row r="451" spans="1:13" ht="15">
      <c r="A451" s="602">
        <v>633006</v>
      </c>
      <c r="B451" s="603">
        <v>7</v>
      </c>
      <c r="C451" s="838" t="s">
        <v>327</v>
      </c>
      <c r="D451" s="666" t="s">
        <v>337</v>
      </c>
      <c r="E451" s="604">
        <v>830</v>
      </c>
      <c r="F451" s="604">
        <v>2070</v>
      </c>
      <c r="G451" s="620">
        <v>1000</v>
      </c>
      <c r="H451" s="620">
        <v>1500</v>
      </c>
      <c r="I451" s="620">
        <v>1500</v>
      </c>
      <c r="J451" s="620">
        <v>1000</v>
      </c>
      <c r="K451" s="620">
        <v>950</v>
      </c>
      <c r="L451" s="761">
        <v>371.89</v>
      </c>
      <c r="M451" s="788">
        <f>(100/K451)*L451</f>
        <v>39.14631578947368</v>
      </c>
    </row>
    <row r="452" spans="1:13" ht="15">
      <c r="A452" s="602">
        <v>633006</v>
      </c>
      <c r="B452" s="603">
        <v>8</v>
      </c>
      <c r="C452" s="838" t="s">
        <v>327</v>
      </c>
      <c r="D452" s="666" t="s">
        <v>450</v>
      </c>
      <c r="E452" s="604"/>
      <c r="F452" s="604"/>
      <c r="G452" s="620"/>
      <c r="H452" s="620">
        <v>100</v>
      </c>
      <c r="I452" s="620">
        <v>50</v>
      </c>
      <c r="J452" s="620">
        <v>150</v>
      </c>
      <c r="K452" s="620">
        <v>150</v>
      </c>
      <c r="L452" s="761"/>
      <c r="M452" s="788"/>
    </row>
    <row r="453" spans="1:13" ht="15">
      <c r="A453" s="602">
        <v>633006</v>
      </c>
      <c r="B453" s="603">
        <v>10</v>
      </c>
      <c r="C453" s="838" t="s">
        <v>327</v>
      </c>
      <c r="D453" s="666" t="s">
        <v>464</v>
      </c>
      <c r="E453" s="604"/>
      <c r="F453" s="604"/>
      <c r="G453" s="620"/>
      <c r="H453" s="620">
        <v>240</v>
      </c>
      <c r="I453" s="620">
        <v>240</v>
      </c>
      <c r="J453" s="620"/>
      <c r="K453" s="620"/>
      <c r="L453" s="761"/>
      <c r="M453" s="788"/>
    </row>
    <row r="454" spans="1:13" ht="15">
      <c r="A454" s="602">
        <v>633006</v>
      </c>
      <c r="B454" s="603">
        <v>12</v>
      </c>
      <c r="C454" s="838" t="s">
        <v>327</v>
      </c>
      <c r="D454" s="666" t="s">
        <v>338</v>
      </c>
      <c r="E454" s="604"/>
      <c r="F454" s="604">
        <v>16</v>
      </c>
      <c r="G454" s="604"/>
      <c r="H454" s="604"/>
      <c r="I454" s="620"/>
      <c r="J454" s="604"/>
      <c r="K454" s="604"/>
      <c r="L454" s="759"/>
      <c r="M454" s="788"/>
    </row>
    <row r="455" spans="1:13" ht="15">
      <c r="A455" s="602">
        <v>633009</v>
      </c>
      <c r="B455" s="603">
        <v>1</v>
      </c>
      <c r="C455" s="838" t="s">
        <v>327</v>
      </c>
      <c r="D455" s="666" t="s">
        <v>339</v>
      </c>
      <c r="E455" s="604">
        <v>34</v>
      </c>
      <c r="F455" s="604">
        <v>7</v>
      </c>
      <c r="G455" s="604">
        <v>290</v>
      </c>
      <c r="H455" s="604">
        <v>440</v>
      </c>
      <c r="I455" s="604">
        <v>440</v>
      </c>
      <c r="J455" s="604">
        <v>200</v>
      </c>
      <c r="K455" s="604">
        <v>200</v>
      </c>
      <c r="L455" s="759">
        <v>40</v>
      </c>
      <c r="M455" s="786">
        <f>(100/K455)*L455</f>
        <v>20</v>
      </c>
    </row>
    <row r="456" spans="1:13" ht="15">
      <c r="A456" s="602">
        <v>633009</v>
      </c>
      <c r="B456" s="603">
        <v>16</v>
      </c>
      <c r="C456" s="838" t="s">
        <v>327</v>
      </c>
      <c r="D456" s="666" t="s">
        <v>340</v>
      </c>
      <c r="E456" s="604">
        <v>3308</v>
      </c>
      <c r="F456" s="604">
        <v>2030</v>
      </c>
      <c r="G456" s="604">
        <v>1874</v>
      </c>
      <c r="H456" s="604">
        <v>2724</v>
      </c>
      <c r="I456" s="604">
        <v>2724</v>
      </c>
      <c r="J456" s="604">
        <v>3500</v>
      </c>
      <c r="K456" s="604">
        <v>3500</v>
      </c>
      <c r="L456" s="759">
        <v>1170.44</v>
      </c>
      <c r="M456" s="786">
        <f>(100/K456)*L456</f>
        <v>33.44114285714286</v>
      </c>
    </row>
    <row r="457" spans="1:13" ht="15">
      <c r="A457" s="641">
        <v>633010</v>
      </c>
      <c r="B457" s="642">
        <v>16</v>
      </c>
      <c r="C457" s="818" t="s">
        <v>327</v>
      </c>
      <c r="D457" s="837" t="s">
        <v>341</v>
      </c>
      <c r="E457" s="604">
        <v>337</v>
      </c>
      <c r="F457" s="604"/>
      <c r="G457" s="643">
        <v>300</v>
      </c>
      <c r="H457" s="643">
        <v>300</v>
      </c>
      <c r="I457" s="643">
        <v>300</v>
      </c>
      <c r="J457" s="643">
        <v>500</v>
      </c>
      <c r="K457" s="643">
        <v>500</v>
      </c>
      <c r="L457" s="1090"/>
      <c r="M457" s="1116"/>
    </row>
    <row r="458" spans="1:13" ht="15">
      <c r="A458" s="602">
        <v>633011</v>
      </c>
      <c r="B458" s="666"/>
      <c r="C458" s="819" t="s">
        <v>327</v>
      </c>
      <c r="D458" s="666" t="s">
        <v>342</v>
      </c>
      <c r="E458" s="604"/>
      <c r="F458" s="604"/>
      <c r="G458" s="604">
        <v>50</v>
      </c>
      <c r="H458" s="604">
        <v>50</v>
      </c>
      <c r="I458" s="1010">
        <v>50</v>
      </c>
      <c r="J458" s="604">
        <v>50</v>
      </c>
      <c r="K458" s="604">
        <v>50</v>
      </c>
      <c r="L458" s="759"/>
      <c r="M458" s="1173"/>
    </row>
    <row r="459" spans="1:13" ht="15" hidden="1">
      <c r="A459" s="937">
        <v>633006</v>
      </c>
      <c r="B459" s="1011">
        <v>13</v>
      </c>
      <c r="C459" s="1012" t="s">
        <v>327</v>
      </c>
      <c r="D459" s="1011" t="s">
        <v>110</v>
      </c>
      <c r="E459" s="1013">
        <v>0</v>
      </c>
      <c r="F459" s="1013">
        <v>0</v>
      </c>
      <c r="G459" s="941">
        <v>0</v>
      </c>
      <c r="H459" s="941">
        <v>0</v>
      </c>
      <c r="I459" s="604"/>
      <c r="J459" s="941">
        <v>0</v>
      </c>
      <c r="K459" s="941">
        <v>0</v>
      </c>
      <c r="L459" s="1154"/>
      <c r="M459" s="786"/>
    </row>
    <row r="460" spans="1:13" ht="15">
      <c r="A460" s="602">
        <v>633004</v>
      </c>
      <c r="B460" s="666"/>
      <c r="C460" s="819" t="s">
        <v>327</v>
      </c>
      <c r="D460" s="666" t="s">
        <v>343</v>
      </c>
      <c r="E460" s="604"/>
      <c r="F460" s="604"/>
      <c r="G460" s="604">
        <v>500</v>
      </c>
      <c r="H460" s="604">
        <v>500</v>
      </c>
      <c r="I460" s="620"/>
      <c r="J460" s="604"/>
      <c r="K460" s="604"/>
      <c r="L460" s="759"/>
      <c r="M460" s="788"/>
    </row>
    <row r="461" spans="1:13" ht="14.25" customHeight="1">
      <c r="A461" s="602">
        <v>633015</v>
      </c>
      <c r="B461" s="666"/>
      <c r="C461" s="819" t="s">
        <v>327</v>
      </c>
      <c r="D461" s="666" t="s">
        <v>344</v>
      </c>
      <c r="E461" s="604">
        <v>72</v>
      </c>
      <c r="F461" s="604">
        <v>12</v>
      </c>
      <c r="G461" s="604">
        <v>80</v>
      </c>
      <c r="H461" s="604">
        <v>80</v>
      </c>
      <c r="I461" s="604">
        <v>80</v>
      </c>
      <c r="J461" s="604">
        <v>80</v>
      </c>
      <c r="K461" s="604">
        <v>80</v>
      </c>
      <c r="L461" s="759"/>
      <c r="M461" s="786"/>
    </row>
    <row r="462" spans="1:13" ht="15" hidden="1">
      <c r="A462" s="638">
        <v>633006</v>
      </c>
      <c r="B462" s="832">
        <v>9</v>
      </c>
      <c r="C462" s="821" t="s">
        <v>327</v>
      </c>
      <c r="D462" s="837" t="s">
        <v>345</v>
      </c>
      <c r="E462" s="640"/>
      <c r="F462" s="640"/>
      <c r="G462" s="640">
        <v>0</v>
      </c>
      <c r="H462" s="640">
        <v>0</v>
      </c>
      <c r="I462" s="640"/>
      <c r="J462" s="640">
        <v>0</v>
      </c>
      <c r="K462" s="640">
        <v>0</v>
      </c>
      <c r="L462" s="1089"/>
      <c r="M462" s="1114"/>
    </row>
    <row r="463" spans="1:13" ht="15">
      <c r="A463" s="587">
        <v>634</v>
      </c>
      <c r="B463" s="588"/>
      <c r="C463" s="1014"/>
      <c r="D463" s="588" t="s">
        <v>346</v>
      </c>
      <c r="E463" s="589">
        <v>8</v>
      </c>
      <c r="F463" s="589">
        <v>220</v>
      </c>
      <c r="G463" s="589">
        <v>10</v>
      </c>
      <c r="H463" s="589">
        <v>10</v>
      </c>
      <c r="I463" s="589">
        <v>10</v>
      </c>
      <c r="J463" s="589">
        <f>J464</f>
        <v>10</v>
      </c>
      <c r="K463" s="589">
        <f>K464</f>
        <v>10</v>
      </c>
      <c r="L463" s="754">
        <v>0</v>
      </c>
      <c r="M463" s="783">
        <v>0</v>
      </c>
    </row>
    <row r="464" spans="1:13" ht="15">
      <c r="A464" s="592">
        <v>634005</v>
      </c>
      <c r="B464" s="593">
        <v>16</v>
      </c>
      <c r="C464" s="844" t="s">
        <v>327</v>
      </c>
      <c r="D464" s="824" t="s">
        <v>347</v>
      </c>
      <c r="E464" s="826"/>
      <c r="F464" s="826">
        <v>220</v>
      </c>
      <c r="G464" s="826">
        <v>10</v>
      </c>
      <c r="H464" s="826">
        <v>10</v>
      </c>
      <c r="I464" s="826">
        <v>10</v>
      </c>
      <c r="J464" s="826">
        <v>10</v>
      </c>
      <c r="K464" s="826">
        <v>10</v>
      </c>
      <c r="L464" s="1167"/>
      <c r="M464" s="784"/>
    </row>
    <row r="465" spans="1:13" ht="15">
      <c r="A465" s="587">
        <v>635</v>
      </c>
      <c r="B465" s="588"/>
      <c r="C465" s="883"/>
      <c r="D465" s="588" t="s">
        <v>144</v>
      </c>
      <c r="E465" s="596">
        <f>SUM(E466:E468)</f>
        <v>96</v>
      </c>
      <c r="F465" s="596">
        <f>SUM(F466:F468)</f>
        <v>35</v>
      </c>
      <c r="G465" s="596">
        <f>SUM(G466:G468)</f>
        <v>1600</v>
      </c>
      <c r="H465" s="596">
        <f>SUM(H466:H468)</f>
        <v>1600</v>
      </c>
      <c r="I465" s="596">
        <v>1600</v>
      </c>
      <c r="J465" s="596">
        <f>SUM(J466:J468)</f>
        <v>500</v>
      </c>
      <c r="K465" s="596">
        <f>SUM(K466:K468)</f>
        <v>500</v>
      </c>
      <c r="L465" s="757">
        <f>SUM(L466:L468)</f>
        <v>0</v>
      </c>
      <c r="M465" s="783">
        <v>0</v>
      </c>
    </row>
    <row r="466" spans="1:13" ht="0.75" customHeight="1">
      <c r="A466" s="882">
        <v>635003</v>
      </c>
      <c r="B466" s="872"/>
      <c r="C466" s="815" t="s">
        <v>327</v>
      </c>
      <c r="D466" s="670" t="s">
        <v>348</v>
      </c>
      <c r="E466" s="908"/>
      <c r="F466" s="908"/>
      <c r="G466" s="908">
        <v>0</v>
      </c>
      <c r="H466" s="908">
        <v>0</v>
      </c>
      <c r="I466" s="1009"/>
      <c r="J466" s="644">
        <v>0</v>
      </c>
      <c r="K466" s="908">
        <v>0</v>
      </c>
      <c r="L466" s="807"/>
      <c r="M466" s="1174"/>
    </row>
    <row r="467" spans="1:13" ht="15" hidden="1">
      <c r="A467" s="602">
        <v>635004</v>
      </c>
      <c r="B467" s="603">
        <v>8</v>
      </c>
      <c r="C467" s="818" t="s">
        <v>327</v>
      </c>
      <c r="D467" s="837" t="s">
        <v>349</v>
      </c>
      <c r="E467" s="604"/>
      <c r="F467" s="604"/>
      <c r="G467" s="604">
        <v>0</v>
      </c>
      <c r="H467" s="604">
        <v>0</v>
      </c>
      <c r="I467" s="604"/>
      <c r="J467" s="604">
        <v>0</v>
      </c>
      <c r="K467" s="604">
        <v>0</v>
      </c>
      <c r="L467" s="759"/>
      <c r="M467" s="786"/>
    </row>
    <row r="468" spans="1:13" ht="15">
      <c r="A468" s="607">
        <v>635006</v>
      </c>
      <c r="B468" s="608">
        <v>3</v>
      </c>
      <c r="C468" s="815" t="s">
        <v>327</v>
      </c>
      <c r="D468" s="608" t="s">
        <v>350</v>
      </c>
      <c r="E468" s="609">
        <v>96</v>
      </c>
      <c r="F468" s="609">
        <v>35</v>
      </c>
      <c r="G468" s="609">
        <v>1600</v>
      </c>
      <c r="H468" s="609">
        <v>1600</v>
      </c>
      <c r="I468" s="604">
        <v>1600</v>
      </c>
      <c r="J468" s="609">
        <v>500</v>
      </c>
      <c r="K468" s="609">
        <v>500</v>
      </c>
      <c r="L468" s="765"/>
      <c r="M468" s="786"/>
    </row>
    <row r="469" spans="1:13" ht="15">
      <c r="A469" s="587">
        <v>637</v>
      </c>
      <c r="B469" s="588"/>
      <c r="C469" s="869"/>
      <c r="D469" s="588" t="s">
        <v>157</v>
      </c>
      <c r="E469" s="589">
        <f>SUM(E470:E482)</f>
        <v>3657</v>
      </c>
      <c r="F469" s="589">
        <f>SUM(F470:F482)</f>
        <v>5609</v>
      </c>
      <c r="G469" s="589">
        <f>SUM(G470:G483)</f>
        <v>2983</v>
      </c>
      <c r="H469" s="589">
        <f>SUM(H470:H482)</f>
        <v>12473</v>
      </c>
      <c r="I469" s="589">
        <f>SUM(I470:I482)</f>
        <v>12473.11</v>
      </c>
      <c r="J469" s="589">
        <f>SUM(J470:J483)</f>
        <v>13683</v>
      </c>
      <c r="K469" s="589">
        <f>SUM(K470:K483)</f>
        <v>13683</v>
      </c>
      <c r="L469" s="754">
        <f>SUM(L470:L483)</f>
        <v>2844.43</v>
      </c>
      <c r="M469" s="783">
        <f>(100/K469)*L469</f>
        <v>20.788058174376964</v>
      </c>
    </row>
    <row r="470" spans="1:13" ht="15">
      <c r="A470" s="598">
        <v>637002</v>
      </c>
      <c r="B470" s="599">
        <v>16</v>
      </c>
      <c r="C470" s="834" t="s">
        <v>327</v>
      </c>
      <c r="D470" s="599" t="s">
        <v>351</v>
      </c>
      <c r="E470" s="600">
        <v>220</v>
      </c>
      <c r="F470" s="600">
        <v>937</v>
      </c>
      <c r="G470" s="644">
        <v>200</v>
      </c>
      <c r="H470" s="644">
        <v>200</v>
      </c>
      <c r="I470" s="644">
        <v>200</v>
      </c>
      <c r="J470" s="644">
        <v>400</v>
      </c>
      <c r="K470" s="644">
        <v>400</v>
      </c>
      <c r="L470" s="766"/>
      <c r="M470" s="1111"/>
    </row>
    <row r="471" spans="1:13" ht="15">
      <c r="A471" s="598">
        <v>637002</v>
      </c>
      <c r="B471" s="599"/>
      <c r="C471" s="819" t="s">
        <v>327</v>
      </c>
      <c r="D471" s="599" t="s">
        <v>352</v>
      </c>
      <c r="E471" s="600">
        <v>211</v>
      </c>
      <c r="F471" s="600">
        <v>64</v>
      </c>
      <c r="G471" s="604">
        <v>100</v>
      </c>
      <c r="H471" s="604">
        <v>230</v>
      </c>
      <c r="I471" s="604">
        <v>230</v>
      </c>
      <c r="J471" s="604">
        <v>100</v>
      </c>
      <c r="K471" s="604">
        <v>100</v>
      </c>
      <c r="L471" s="759">
        <v>221.7</v>
      </c>
      <c r="M471" s="786">
        <f>(100/K471)*L471</f>
        <v>221.7</v>
      </c>
    </row>
    <row r="472" spans="1:13" ht="15">
      <c r="A472" s="598">
        <v>637001</v>
      </c>
      <c r="B472" s="599"/>
      <c r="C472" s="819" t="s">
        <v>327</v>
      </c>
      <c r="D472" s="599" t="s">
        <v>353</v>
      </c>
      <c r="E472" s="600">
        <v>20</v>
      </c>
      <c r="F472" s="600"/>
      <c r="G472" s="604">
        <v>20</v>
      </c>
      <c r="H472" s="604">
        <v>20</v>
      </c>
      <c r="I472" s="604">
        <v>20</v>
      </c>
      <c r="J472" s="604">
        <v>20</v>
      </c>
      <c r="K472" s="604">
        <v>20</v>
      </c>
      <c r="L472" s="759"/>
      <c r="M472" s="786"/>
    </row>
    <row r="473" spans="1:13" ht="15">
      <c r="A473" s="598">
        <v>637004</v>
      </c>
      <c r="B473" s="599"/>
      <c r="C473" s="925" t="s">
        <v>327</v>
      </c>
      <c r="D473" s="636" t="s">
        <v>465</v>
      </c>
      <c r="E473" s="600"/>
      <c r="F473" s="600"/>
      <c r="G473" s="600"/>
      <c r="H473" s="600">
        <v>1100</v>
      </c>
      <c r="I473" s="600">
        <v>1100</v>
      </c>
      <c r="J473" s="600"/>
      <c r="K473" s="600"/>
      <c r="L473" s="758"/>
      <c r="M473" s="785"/>
    </row>
    <row r="474" spans="1:13" ht="15">
      <c r="A474" s="598">
        <v>637004</v>
      </c>
      <c r="B474" s="599"/>
      <c r="C474" s="870" t="s">
        <v>327</v>
      </c>
      <c r="D474" s="642" t="s">
        <v>354</v>
      </c>
      <c r="E474" s="600"/>
      <c r="F474" s="600">
        <v>1949</v>
      </c>
      <c r="G474" s="600">
        <v>50</v>
      </c>
      <c r="H474" s="600">
        <v>50</v>
      </c>
      <c r="I474" s="600">
        <v>50</v>
      </c>
      <c r="J474" s="600"/>
      <c r="K474" s="600"/>
      <c r="L474" s="758"/>
      <c r="M474" s="785"/>
    </row>
    <row r="475" spans="1:13" ht="15">
      <c r="A475" s="602">
        <v>637004</v>
      </c>
      <c r="B475" s="603">
        <v>1</v>
      </c>
      <c r="C475" s="992" t="s">
        <v>327</v>
      </c>
      <c r="D475" s="603" t="s">
        <v>355</v>
      </c>
      <c r="E475" s="600">
        <v>596</v>
      </c>
      <c r="F475" s="600">
        <v>527</v>
      </c>
      <c r="G475" s="600">
        <v>850</v>
      </c>
      <c r="H475" s="600">
        <v>850</v>
      </c>
      <c r="I475" s="600">
        <v>850</v>
      </c>
      <c r="J475" s="600">
        <v>400</v>
      </c>
      <c r="K475" s="600">
        <v>400</v>
      </c>
      <c r="L475" s="758"/>
      <c r="M475" s="785"/>
    </row>
    <row r="476" spans="1:13" ht="15">
      <c r="A476" s="602">
        <v>637004</v>
      </c>
      <c r="B476" s="603">
        <v>5</v>
      </c>
      <c r="C476" s="819" t="s">
        <v>176</v>
      </c>
      <c r="D476" s="603" t="s">
        <v>161</v>
      </c>
      <c r="E476" s="604">
        <v>826</v>
      </c>
      <c r="F476" s="604">
        <v>466</v>
      </c>
      <c r="G476" s="643">
        <v>300</v>
      </c>
      <c r="H476" s="643">
        <v>300</v>
      </c>
      <c r="I476" s="643">
        <v>300</v>
      </c>
      <c r="J476" s="643">
        <v>900</v>
      </c>
      <c r="K476" s="643">
        <v>900</v>
      </c>
      <c r="L476" s="1090"/>
      <c r="M476" s="1116"/>
    </row>
    <row r="477" spans="1:13" ht="15">
      <c r="A477" s="602">
        <v>637006</v>
      </c>
      <c r="B477" s="603"/>
      <c r="C477" s="819" t="s">
        <v>327</v>
      </c>
      <c r="D477" s="603" t="s">
        <v>353</v>
      </c>
      <c r="E477" s="604"/>
      <c r="F477" s="604">
        <v>240</v>
      </c>
      <c r="G477" s="643"/>
      <c r="H477" s="643"/>
      <c r="I477" s="643"/>
      <c r="J477" s="643"/>
      <c r="K477" s="643"/>
      <c r="L477" s="1090"/>
      <c r="M477" s="1116"/>
    </row>
    <row r="478" spans="1:13" ht="15">
      <c r="A478" s="602">
        <v>637014</v>
      </c>
      <c r="B478" s="603"/>
      <c r="C478" s="819" t="s">
        <v>327</v>
      </c>
      <c r="D478" s="603" t="s">
        <v>175</v>
      </c>
      <c r="E478" s="604"/>
      <c r="F478" s="604"/>
      <c r="G478" s="643"/>
      <c r="H478" s="643">
        <v>8600</v>
      </c>
      <c r="I478" s="643">
        <v>8600</v>
      </c>
      <c r="J478" s="643">
        <v>10600</v>
      </c>
      <c r="K478" s="643">
        <v>10600</v>
      </c>
      <c r="L478" s="1090">
        <v>2464</v>
      </c>
      <c r="M478" s="1116">
        <f>(100/K478)*L478</f>
        <v>23.245283018867923</v>
      </c>
    </row>
    <row r="479" spans="1:13" ht="15">
      <c r="A479" s="602">
        <v>637015</v>
      </c>
      <c r="B479" s="603"/>
      <c r="C479" s="819" t="s">
        <v>327</v>
      </c>
      <c r="D479" s="603" t="s">
        <v>177</v>
      </c>
      <c r="E479" s="604">
        <v>263</v>
      </c>
      <c r="F479" s="604">
        <v>255</v>
      </c>
      <c r="G479" s="604">
        <v>263</v>
      </c>
      <c r="H479" s="604">
        <v>263</v>
      </c>
      <c r="I479" s="604">
        <v>263.11</v>
      </c>
      <c r="J479" s="604">
        <v>263</v>
      </c>
      <c r="K479" s="604">
        <v>263</v>
      </c>
      <c r="L479" s="759"/>
      <c r="M479" s="786"/>
    </row>
    <row r="480" spans="1:13" ht="15">
      <c r="A480" s="602">
        <v>637016</v>
      </c>
      <c r="B480" s="603"/>
      <c r="C480" s="819" t="s">
        <v>327</v>
      </c>
      <c r="D480" s="603" t="s">
        <v>179</v>
      </c>
      <c r="E480" s="604">
        <v>1021</v>
      </c>
      <c r="F480" s="604">
        <v>1171</v>
      </c>
      <c r="G480" s="604">
        <v>1200</v>
      </c>
      <c r="H480" s="637">
        <v>860</v>
      </c>
      <c r="I480" s="620">
        <v>860</v>
      </c>
      <c r="J480" s="604">
        <v>1000</v>
      </c>
      <c r="K480" s="637">
        <v>1000</v>
      </c>
      <c r="L480" s="765">
        <v>158.73</v>
      </c>
      <c r="M480" s="788">
        <f>(100/K480)*L480</f>
        <v>15.873</v>
      </c>
    </row>
    <row r="481" spans="1:13" ht="15" customHeight="1">
      <c r="A481" s="641">
        <v>637011</v>
      </c>
      <c r="B481" s="642"/>
      <c r="C481" s="925" t="s">
        <v>327</v>
      </c>
      <c r="D481" s="642" t="s">
        <v>356</v>
      </c>
      <c r="E481" s="604">
        <v>500</v>
      </c>
      <c r="F481" s="604"/>
      <c r="G481" s="637"/>
      <c r="H481" s="604"/>
      <c r="I481" s="637"/>
      <c r="J481" s="637"/>
      <c r="K481" s="604"/>
      <c r="L481" s="1121"/>
      <c r="M481" s="1131"/>
    </row>
    <row r="482" spans="1:13" ht="1.5" customHeight="1">
      <c r="A482" s="641">
        <v>637006</v>
      </c>
      <c r="B482" s="642"/>
      <c r="C482" s="925" t="s">
        <v>327</v>
      </c>
      <c r="D482" s="642" t="s">
        <v>357</v>
      </c>
      <c r="E482" s="604"/>
      <c r="F482" s="604"/>
      <c r="G482" s="643">
        <v>0</v>
      </c>
      <c r="H482" s="643"/>
      <c r="I482" s="604"/>
      <c r="J482" s="643">
        <v>0</v>
      </c>
      <c r="K482" s="643">
        <v>0</v>
      </c>
      <c r="L482" s="1090"/>
      <c r="M482" s="786"/>
    </row>
    <row r="483" spans="1:13" ht="15" hidden="1">
      <c r="A483" s="1015">
        <v>637027</v>
      </c>
      <c r="B483" s="1016"/>
      <c r="C483" s="1017" t="s">
        <v>327</v>
      </c>
      <c r="D483" s="1016" t="s">
        <v>358</v>
      </c>
      <c r="E483" s="1018">
        <v>0</v>
      </c>
      <c r="F483" s="1018">
        <v>0</v>
      </c>
      <c r="G483" s="943">
        <v>0</v>
      </c>
      <c r="H483" s="943">
        <v>0</v>
      </c>
      <c r="I483" s="643"/>
      <c r="J483" s="943">
        <v>0</v>
      </c>
      <c r="K483" s="943">
        <v>0</v>
      </c>
      <c r="L483" s="1169"/>
      <c r="M483" s="1116"/>
    </row>
    <row r="484" spans="1:13" ht="15">
      <c r="A484" s="591">
        <v>642</v>
      </c>
      <c r="B484" s="588"/>
      <c r="C484" s="844"/>
      <c r="D484" s="588" t="s">
        <v>317</v>
      </c>
      <c r="E484" s="589">
        <v>350</v>
      </c>
      <c r="F484" s="589">
        <v>350</v>
      </c>
      <c r="G484" s="990">
        <v>350</v>
      </c>
      <c r="H484" s="990">
        <v>350</v>
      </c>
      <c r="I484" s="990">
        <v>350</v>
      </c>
      <c r="J484" s="990">
        <f>J485</f>
        <v>350</v>
      </c>
      <c r="K484" s="990">
        <f>K485</f>
        <v>350</v>
      </c>
      <c r="L484" s="1170">
        <f>L485</f>
        <v>0</v>
      </c>
      <c r="M484" s="1175">
        <v>0</v>
      </c>
    </row>
    <row r="485" spans="1:13" ht="15">
      <c r="A485" s="882">
        <v>642011</v>
      </c>
      <c r="B485" s="872"/>
      <c r="C485" s="869" t="s">
        <v>327</v>
      </c>
      <c r="D485" s="603" t="s">
        <v>320</v>
      </c>
      <c r="E485" s="594">
        <v>350</v>
      </c>
      <c r="F485" s="594">
        <v>350</v>
      </c>
      <c r="G485" s="1019">
        <v>350</v>
      </c>
      <c r="H485" s="722">
        <v>350</v>
      </c>
      <c r="I485" s="1020">
        <v>350</v>
      </c>
      <c r="J485" s="722">
        <v>350</v>
      </c>
      <c r="K485" s="722">
        <v>350</v>
      </c>
      <c r="L485" s="1168"/>
      <c r="M485" s="1176"/>
    </row>
    <row r="486" spans="1:13" ht="15.75" thickBot="1">
      <c r="A486" s="884"/>
      <c r="B486" s="860"/>
      <c r="C486" s="875"/>
      <c r="D486" s="860"/>
      <c r="E486" s="861"/>
      <c r="F486" s="861"/>
      <c r="G486" s="631"/>
      <c r="H486" s="989"/>
      <c r="I486" s="1021"/>
      <c r="J486" s="989"/>
      <c r="K486" s="989"/>
      <c r="L486" s="1171"/>
      <c r="M486" s="1022"/>
    </row>
    <row r="487" spans="1:13" ht="15.75" thickBot="1">
      <c r="A487" s="1257" t="s">
        <v>502</v>
      </c>
      <c r="B487" s="738"/>
      <c r="C487" s="1258"/>
      <c r="D487" s="1259" t="s">
        <v>414</v>
      </c>
      <c r="E487" s="1254">
        <f>E488+E489+E498+E507+E510+E514</f>
        <v>19599</v>
      </c>
      <c r="F487" s="628">
        <f aca="true" t="shared" si="48" ref="F487:K487">F488+F489+F498+F507+F510+F514</f>
        <v>20879</v>
      </c>
      <c r="G487" s="658">
        <f t="shared" si="48"/>
        <v>20353</v>
      </c>
      <c r="H487" s="656">
        <f t="shared" si="48"/>
        <v>20553</v>
      </c>
      <c r="I487" s="658">
        <f t="shared" si="48"/>
        <v>20195</v>
      </c>
      <c r="J487" s="1254">
        <f t="shared" si="48"/>
        <v>21333</v>
      </c>
      <c r="K487" s="1254">
        <f t="shared" si="48"/>
        <v>21333</v>
      </c>
      <c r="L487" s="1260">
        <f>L488+L489+L498+L507+L510+L514</f>
        <v>4868.639999999999</v>
      </c>
      <c r="M487" s="1255">
        <f aca="true" t="shared" si="49" ref="M487:M498">(100/K487)*L487</f>
        <v>22.82210659541555</v>
      </c>
    </row>
    <row r="488" spans="1:13" ht="15">
      <c r="A488" s="904">
        <v>611000</v>
      </c>
      <c r="B488" s="814"/>
      <c r="C488" s="815" t="s">
        <v>359</v>
      </c>
      <c r="D488" s="814" t="s">
        <v>92</v>
      </c>
      <c r="E488" s="890">
        <v>13332</v>
      </c>
      <c r="F488" s="890">
        <v>13261</v>
      </c>
      <c r="G488" s="890">
        <v>13200</v>
      </c>
      <c r="H488" s="890">
        <v>13200</v>
      </c>
      <c r="I488" s="890">
        <v>13200</v>
      </c>
      <c r="J488" s="890">
        <v>14600</v>
      </c>
      <c r="K488" s="890">
        <v>14600</v>
      </c>
      <c r="L488" s="1097">
        <v>3483.54</v>
      </c>
      <c r="M488" s="1133">
        <f t="shared" si="49"/>
        <v>23.85986301369863</v>
      </c>
    </row>
    <row r="489" spans="1:13" ht="15">
      <c r="A489" s="587">
        <v>62</v>
      </c>
      <c r="B489" s="588"/>
      <c r="C489" s="844"/>
      <c r="D489" s="588" t="s">
        <v>93</v>
      </c>
      <c r="E489" s="596">
        <f>SUM(E490:E497)</f>
        <v>4689</v>
      </c>
      <c r="F489" s="596">
        <f aca="true" t="shared" si="50" ref="F489:K489">SUM(F490:F497)</f>
        <v>4777</v>
      </c>
      <c r="G489" s="596">
        <f t="shared" si="50"/>
        <v>4730</v>
      </c>
      <c r="H489" s="596">
        <f t="shared" si="50"/>
        <v>4730</v>
      </c>
      <c r="I489" s="596">
        <f t="shared" si="50"/>
        <v>4730</v>
      </c>
      <c r="J489" s="596">
        <f t="shared" si="50"/>
        <v>5270</v>
      </c>
      <c r="K489" s="596">
        <f t="shared" si="50"/>
        <v>5270</v>
      </c>
      <c r="L489" s="757">
        <f>SUM(L490:L497)</f>
        <v>1244.37</v>
      </c>
      <c r="M489" s="783">
        <f t="shared" si="49"/>
        <v>23.6123339658444</v>
      </c>
    </row>
    <row r="490" spans="1:13" ht="15">
      <c r="A490" s="615">
        <v>621000</v>
      </c>
      <c r="B490" s="616"/>
      <c r="C490" s="817" t="s">
        <v>359</v>
      </c>
      <c r="D490" s="616" t="s">
        <v>94</v>
      </c>
      <c r="E490" s="644">
        <v>318</v>
      </c>
      <c r="F490" s="644">
        <v>341</v>
      </c>
      <c r="G490" s="648">
        <v>400</v>
      </c>
      <c r="H490" s="648">
        <v>400</v>
      </c>
      <c r="I490" s="648">
        <v>400</v>
      </c>
      <c r="J490" s="648">
        <v>380</v>
      </c>
      <c r="K490" s="648">
        <v>380</v>
      </c>
      <c r="L490" s="1094">
        <v>88.7</v>
      </c>
      <c r="M490" s="1129">
        <f t="shared" si="49"/>
        <v>23.342105263157894</v>
      </c>
    </row>
    <row r="491" spans="1:13" ht="15">
      <c r="A491" s="598">
        <v>623000</v>
      </c>
      <c r="B491" s="599"/>
      <c r="C491" s="818" t="s">
        <v>359</v>
      </c>
      <c r="D491" s="599" t="s">
        <v>95</v>
      </c>
      <c r="E491" s="637">
        <v>1024</v>
      </c>
      <c r="F491" s="637">
        <v>1026</v>
      </c>
      <c r="G491" s="643">
        <v>920</v>
      </c>
      <c r="H491" s="643">
        <v>920</v>
      </c>
      <c r="I491" s="643">
        <v>920</v>
      </c>
      <c r="J491" s="643">
        <v>1100</v>
      </c>
      <c r="K491" s="643">
        <v>1100</v>
      </c>
      <c r="L491" s="1090">
        <v>267.4</v>
      </c>
      <c r="M491" s="1116">
        <f t="shared" si="49"/>
        <v>24.30909090909091</v>
      </c>
    </row>
    <row r="492" spans="1:13" ht="15">
      <c r="A492" s="602">
        <v>625001</v>
      </c>
      <c r="B492" s="603"/>
      <c r="C492" s="819" t="s">
        <v>359</v>
      </c>
      <c r="D492" s="603" t="s">
        <v>96</v>
      </c>
      <c r="E492" s="1023">
        <v>188</v>
      </c>
      <c r="F492" s="1023">
        <v>191</v>
      </c>
      <c r="G492" s="643">
        <v>190</v>
      </c>
      <c r="H492" s="643">
        <v>190</v>
      </c>
      <c r="I492" s="643">
        <v>190</v>
      </c>
      <c r="J492" s="643">
        <v>220</v>
      </c>
      <c r="K492" s="643">
        <v>220</v>
      </c>
      <c r="L492" s="1090">
        <v>49.81</v>
      </c>
      <c r="M492" s="1116">
        <f t="shared" si="49"/>
        <v>22.64090909090909</v>
      </c>
    </row>
    <row r="493" spans="1:13" ht="15">
      <c r="A493" s="598">
        <v>625002</v>
      </c>
      <c r="B493" s="599"/>
      <c r="C493" s="817" t="s">
        <v>359</v>
      </c>
      <c r="D493" s="603" t="s">
        <v>97</v>
      </c>
      <c r="E493" s="643">
        <v>1879</v>
      </c>
      <c r="F493" s="643">
        <v>1914</v>
      </c>
      <c r="G493" s="604">
        <v>1900</v>
      </c>
      <c r="H493" s="604">
        <v>1900</v>
      </c>
      <c r="I493" s="604">
        <v>1900</v>
      </c>
      <c r="J493" s="604">
        <v>2100</v>
      </c>
      <c r="K493" s="604">
        <v>2100</v>
      </c>
      <c r="L493" s="759">
        <v>498.54</v>
      </c>
      <c r="M493" s="786">
        <f t="shared" si="49"/>
        <v>23.74</v>
      </c>
    </row>
    <row r="494" spans="1:13" ht="15">
      <c r="A494" s="602">
        <v>625003</v>
      </c>
      <c r="B494" s="666"/>
      <c r="C494" s="818" t="s">
        <v>359</v>
      </c>
      <c r="D494" s="603" t="s">
        <v>98</v>
      </c>
      <c r="E494" s="643">
        <v>107</v>
      </c>
      <c r="F494" s="643">
        <v>109</v>
      </c>
      <c r="G494" s="604">
        <v>120</v>
      </c>
      <c r="H494" s="604">
        <v>120</v>
      </c>
      <c r="I494" s="604">
        <v>120</v>
      </c>
      <c r="J494" s="604">
        <v>150</v>
      </c>
      <c r="K494" s="604">
        <v>150</v>
      </c>
      <c r="L494" s="759">
        <v>28.44</v>
      </c>
      <c r="M494" s="786">
        <f t="shared" si="49"/>
        <v>18.96</v>
      </c>
    </row>
    <row r="495" spans="1:13" ht="15">
      <c r="A495" s="602">
        <v>625004</v>
      </c>
      <c r="B495" s="666"/>
      <c r="C495" s="819" t="s">
        <v>359</v>
      </c>
      <c r="D495" s="603" t="s">
        <v>99</v>
      </c>
      <c r="E495" s="604">
        <v>403</v>
      </c>
      <c r="F495" s="604">
        <v>410</v>
      </c>
      <c r="G495" s="604">
        <v>400</v>
      </c>
      <c r="H495" s="604">
        <v>400</v>
      </c>
      <c r="I495" s="604">
        <v>400</v>
      </c>
      <c r="J495" s="604">
        <v>450</v>
      </c>
      <c r="K495" s="604">
        <v>450</v>
      </c>
      <c r="L495" s="759">
        <v>106.8</v>
      </c>
      <c r="M495" s="786">
        <f t="shared" si="49"/>
        <v>23.73333333333333</v>
      </c>
    </row>
    <row r="496" spans="1:13" ht="15">
      <c r="A496" s="598">
        <v>625005</v>
      </c>
      <c r="B496" s="720"/>
      <c r="C496" s="817" t="s">
        <v>359</v>
      </c>
      <c r="D496" s="599" t="s">
        <v>100</v>
      </c>
      <c r="E496" s="637">
        <v>134</v>
      </c>
      <c r="F496" s="637">
        <v>137</v>
      </c>
      <c r="G496" s="637">
        <v>150</v>
      </c>
      <c r="H496" s="637">
        <v>150</v>
      </c>
      <c r="I496" s="637">
        <v>150</v>
      </c>
      <c r="J496" s="637">
        <v>150</v>
      </c>
      <c r="K496" s="637">
        <v>150</v>
      </c>
      <c r="L496" s="765">
        <v>35.58</v>
      </c>
      <c r="M496" s="1131">
        <f t="shared" si="49"/>
        <v>23.72</v>
      </c>
    </row>
    <row r="497" spans="1:13" ht="15">
      <c r="A497" s="638">
        <v>625007</v>
      </c>
      <c r="B497" s="639"/>
      <c r="C497" s="821" t="s">
        <v>359</v>
      </c>
      <c r="D497" s="642" t="s">
        <v>101</v>
      </c>
      <c r="E497" s="640">
        <v>636</v>
      </c>
      <c r="F497" s="640">
        <v>649</v>
      </c>
      <c r="G497" s="640">
        <v>650</v>
      </c>
      <c r="H497" s="640">
        <v>650</v>
      </c>
      <c r="I497" s="640">
        <v>650</v>
      </c>
      <c r="J497" s="640">
        <v>720</v>
      </c>
      <c r="K497" s="640">
        <v>720</v>
      </c>
      <c r="L497" s="1089">
        <v>169.1</v>
      </c>
      <c r="M497" s="1114">
        <f t="shared" si="49"/>
        <v>23.48611111111111</v>
      </c>
    </row>
    <row r="498" spans="1:13" ht="15">
      <c r="A498" s="591">
        <v>633</v>
      </c>
      <c r="B498" s="1024"/>
      <c r="C498" s="844"/>
      <c r="D498" s="822" t="s">
        <v>110</v>
      </c>
      <c r="E498" s="589">
        <f>SUM(E500:E506)</f>
        <v>617</v>
      </c>
      <c r="F498" s="589">
        <f>SUM(F500:F506)</f>
        <v>1838</v>
      </c>
      <c r="G498" s="589">
        <f>SUM(G499:G506)</f>
        <v>1585</v>
      </c>
      <c r="H498" s="589">
        <f>SUM(H499:H506)</f>
        <v>1575</v>
      </c>
      <c r="I498" s="589">
        <f>SUM(I499:I507)</f>
        <v>1660</v>
      </c>
      <c r="J498" s="589">
        <f>SUM(J499:J506)</f>
        <v>465</v>
      </c>
      <c r="K498" s="589">
        <f>SUM(K499:K506)</f>
        <v>465</v>
      </c>
      <c r="L498" s="754">
        <f>SUM(L499:L506)</f>
        <v>24</v>
      </c>
      <c r="M498" s="783">
        <f t="shared" si="49"/>
        <v>5.161290322580645</v>
      </c>
    </row>
    <row r="499" spans="1:13" ht="15">
      <c r="A499" s="635">
        <v>633003</v>
      </c>
      <c r="B499" s="616">
        <v>1</v>
      </c>
      <c r="C499" s="817" t="s">
        <v>359</v>
      </c>
      <c r="D499" s="702" t="s">
        <v>360</v>
      </c>
      <c r="E499" s="644"/>
      <c r="F499" s="644"/>
      <c r="G499" s="637">
        <v>80</v>
      </c>
      <c r="H499" s="637">
        <v>80</v>
      </c>
      <c r="I499" s="1025"/>
      <c r="J499" s="637">
        <v>80</v>
      </c>
      <c r="K499" s="637">
        <v>80</v>
      </c>
      <c r="L499" s="765"/>
      <c r="M499" s="1177"/>
    </row>
    <row r="500" spans="1:13" ht="15">
      <c r="A500" s="635">
        <v>633004</v>
      </c>
      <c r="B500" s="636"/>
      <c r="C500" s="818" t="s">
        <v>359</v>
      </c>
      <c r="D500" s="670" t="s">
        <v>361</v>
      </c>
      <c r="E500" s="637"/>
      <c r="F500" s="637">
        <v>1371</v>
      </c>
      <c r="G500" s="604">
        <v>1000</v>
      </c>
      <c r="H500" s="604">
        <v>1000</v>
      </c>
      <c r="I500" s="637">
        <v>1000</v>
      </c>
      <c r="J500" s="604"/>
      <c r="K500" s="604"/>
      <c r="L500" s="1121"/>
      <c r="M500" s="1131"/>
    </row>
    <row r="501" spans="1:13" ht="15">
      <c r="A501" s="598">
        <v>633006</v>
      </c>
      <c r="B501" s="603">
        <v>1</v>
      </c>
      <c r="C501" s="818" t="s">
        <v>359</v>
      </c>
      <c r="D501" s="666" t="s">
        <v>335</v>
      </c>
      <c r="E501" s="604">
        <v>110</v>
      </c>
      <c r="F501" s="604">
        <v>41</v>
      </c>
      <c r="G501" s="604">
        <v>60</v>
      </c>
      <c r="H501" s="604">
        <v>60</v>
      </c>
      <c r="I501" s="604">
        <v>60</v>
      </c>
      <c r="J501" s="604">
        <v>50</v>
      </c>
      <c r="K501" s="604">
        <v>50</v>
      </c>
      <c r="L501" s="759">
        <v>24</v>
      </c>
      <c r="M501" s="786">
        <f>(100/K501)*L501</f>
        <v>48</v>
      </c>
    </row>
    <row r="502" spans="1:13" ht="15">
      <c r="A502" s="602">
        <v>633006</v>
      </c>
      <c r="B502" s="603">
        <v>3</v>
      </c>
      <c r="C502" s="845" t="s">
        <v>359</v>
      </c>
      <c r="D502" s="666" t="s">
        <v>336</v>
      </c>
      <c r="E502" s="604">
        <v>102</v>
      </c>
      <c r="F502" s="604">
        <v>233</v>
      </c>
      <c r="G502" s="604">
        <v>200</v>
      </c>
      <c r="H502" s="604">
        <v>200</v>
      </c>
      <c r="I502" s="604">
        <v>200</v>
      </c>
      <c r="J502" s="604">
        <v>150</v>
      </c>
      <c r="K502" s="604">
        <v>150</v>
      </c>
      <c r="L502" s="759"/>
      <c r="M502" s="786"/>
    </row>
    <row r="503" spans="1:13" ht="15">
      <c r="A503" s="602">
        <v>633006</v>
      </c>
      <c r="B503" s="603">
        <v>4</v>
      </c>
      <c r="C503" s="819" t="s">
        <v>359</v>
      </c>
      <c r="D503" s="720" t="s">
        <v>120</v>
      </c>
      <c r="E503" s="604">
        <v>14</v>
      </c>
      <c r="F503" s="604">
        <v>14</v>
      </c>
      <c r="G503" s="604">
        <v>10</v>
      </c>
      <c r="H503" s="604">
        <v>30</v>
      </c>
      <c r="I503" s="1009">
        <v>30</v>
      </c>
      <c r="J503" s="604">
        <v>20</v>
      </c>
      <c r="K503" s="604">
        <v>20</v>
      </c>
      <c r="L503" s="759"/>
      <c r="M503" s="1172"/>
    </row>
    <row r="504" spans="1:13" ht="15">
      <c r="A504" s="602">
        <v>633006</v>
      </c>
      <c r="B504" s="603">
        <v>7</v>
      </c>
      <c r="C504" s="819" t="s">
        <v>359</v>
      </c>
      <c r="D504" s="720" t="s">
        <v>110</v>
      </c>
      <c r="E504" s="604">
        <v>64</v>
      </c>
      <c r="F504" s="604">
        <v>10</v>
      </c>
      <c r="G504" s="604">
        <v>70</v>
      </c>
      <c r="H504" s="604">
        <v>70</v>
      </c>
      <c r="I504" s="604">
        <v>70</v>
      </c>
      <c r="J504" s="604">
        <v>50</v>
      </c>
      <c r="K504" s="604">
        <v>50</v>
      </c>
      <c r="L504" s="759"/>
      <c r="M504" s="786"/>
    </row>
    <row r="505" spans="1:13" ht="15">
      <c r="A505" s="602">
        <v>633006</v>
      </c>
      <c r="B505" s="603">
        <v>10</v>
      </c>
      <c r="C505" s="819" t="s">
        <v>359</v>
      </c>
      <c r="D505" s="666" t="s">
        <v>362</v>
      </c>
      <c r="E505" s="604">
        <v>190</v>
      </c>
      <c r="F505" s="604">
        <v>45</v>
      </c>
      <c r="G505" s="604">
        <v>100</v>
      </c>
      <c r="H505" s="604">
        <v>70</v>
      </c>
      <c r="I505" s="604">
        <v>70</v>
      </c>
      <c r="J505" s="604">
        <v>50</v>
      </c>
      <c r="K505" s="604">
        <v>50</v>
      </c>
      <c r="L505" s="759"/>
      <c r="M505" s="786"/>
    </row>
    <row r="506" spans="1:13" ht="15">
      <c r="A506" s="638">
        <v>633010</v>
      </c>
      <c r="B506" s="639"/>
      <c r="C506" s="815" t="s">
        <v>359</v>
      </c>
      <c r="D506" s="837" t="s">
        <v>363</v>
      </c>
      <c r="E506" s="640">
        <v>137</v>
      </c>
      <c r="F506" s="640">
        <v>124</v>
      </c>
      <c r="G506" s="609">
        <v>65</v>
      </c>
      <c r="H506" s="609">
        <v>65</v>
      </c>
      <c r="I506" s="722"/>
      <c r="J506" s="609">
        <v>65</v>
      </c>
      <c r="K506" s="609">
        <v>65</v>
      </c>
      <c r="L506" s="697"/>
      <c r="M506" s="1178"/>
    </row>
    <row r="507" spans="1:13" ht="15">
      <c r="A507" s="591">
        <v>635</v>
      </c>
      <c r="B507" s="588"/>
      <c r="C507" s="844"/>
      <c r="D507" s="588" t="s">
        <v>144</v>
      </c>
      <c r="E507" s="589">
        <f>SUM(E508:E509)</f>
        <v>698</v>
      </c>
      <c r="F507" s="589">
        <f>SUM(F508:F509)</f>
        <v>434</v>
      </c>
      <c r="G507" s="589">
        <f>G508+G509</f>
        <v>550</v>
      </c>
      <c r="H507" s="589">
        <f>H508+H509</f>
        <v>230</v>
      </c>
      <c r="I507" s="589">
        <f>I509+I508</f>
        <v>230</v>
      </c>
      <c r="J507" s="589">
        <f>J508+J509</f>
        <v>210</v>
      </c>
      <c r="K507" s="589">
        <f>K508+K509</f>
        <v>210</v>
      </c>
      <c r="L507" s="754">
        <f>SUM(L508:L509)</f>
        <v>0</v>
      </c>
      <c r="M507" s="783">
        <v>0</v>
      </c>
    </row>
    <row r="508" spans="1:13" ht="15">
      <c r="A508" s="615">
        <v>635004</v>
      </c>
      <c r="B508" s="616">
        <v>5</v>
      </c>
      <c r="C508" s="834" t="s">
        <v>359</v>
      </c>
      <c r="D508" s="616" t="s">
        <v>364</v>
      </c>
      <c r="E508" s="644">
        <v>206</v>
      </c>
      <c r="F508" s="644"/>
      <c r="G508" s="644">
        <v>50</v>
      </c>
      <c r="H508" s="644">
        <v>110</v>
      </c>
      <c r="I508" s="1009">
        <v>110</v>
      </c>
      <c r="J508" s="644">
        <v>110</v>
      </c>
      <c r="K508" s="644">
        <v>110</v>
      </c>
      <c r="L508" s="766"/>
      <c r="M508" s="1177"/>
    </row>
    <row r="509" spans="1:13" ht="15">
      <c r="A509" s="607">
        <v>635004</v>
      </c>
      <c r="B509" s="608">
        <v>6</v>
      </c>
      <c r="C509" s="815" t="s">
        <v>359</v>
      </c>
      <c r="D509" s="608" t="s">
        <v>365</v>
      </c>
      <c r="E509" s="609">
        <v>492</v>
      </c>
      <c r="F509" s="609">
        <v>434</v>
      </c>
      <c r="G509" s="609">
        <v>500</v>
      </c>
      <c r="H509" s="609">
        <v>120</v>
      </c>
      <c r="I509" s="640">
        <v>120</v>
      </c>
      <c r="J509" s="609">
        <v>100</v>
      </c>
      <c r="K509" s="609">
        <v>100</v>
      </c>
      <c r="L509" s="760"/>
      <c r="M509" s="1114"/>
    </row>
    <row r="510" spans="1:13" ht="15">
      <c r="A510" s="587">
        <v>637</v>
      </c>
      <c r="B510" s="588"/>
      <c r="C510" s="844"/>
      <c r="D510" s="588" t="s">
        <v>157</v>
      </c>
      <c r="E510" s="589">
        <f>SUM(E512:E513)</f>
        <v>175</v>
      </c>
      <c r="F510" s="589">
        <f>SUM(F511:F513)</f>
        <v>481</v>
      </c>
      <c r="G510" s="589">
        <f>SUM(G512:G513)</f>
        <v>200</v>
      </c>
      <c r="H510" s="589">
        <f>SUM(H511:H513)</f>
        <v>730</v>
      </c>
      <c r="I510" s="589">
        <f>SUM(I513:I514)</f>
        <v>287.5</v>
      </c>
      <c r="J510" s="589">
        <f>SUM(J511:J513)</f>
        <v>700</v>
      </c>
      <c r="K510" s="589">
        <f>SUM(K511:K513)</f>
        <v>700</v>
      </c>
      <c r="L510" s="754">
        <f>SUM(L511:L513)</f>
        <v>116.73</v>
      </c>
      <c r="M510" s="783">
        <f>(100/K510)*L510</f>
        <v>16.675714285714285</v>
      </c>
    </row>
    <row r="511" spans="1:13" ht="15">
      <c r="A511" s="615">
        <v>637004</v>
      </c>
      <c r="B511" s="872"/>
      <c r="C511" s="834" t="s">
        <v>359</v>
      </c>
      <c r="D511" s="616" t="s">
        <v>366</v>
      </c>
      <c r="E511" s="644"/>
      <c r="F511" s="644">
        <v>278</v>
      </c>
      <c r="G511" s="644"/>
      <c r="H511" s="644">
        <v>500</v>
      </c>
      <c r="I511" s="672">
        <v>400</v>
      </c>
      <c r="J511" s="648">
        <v>500</v>
      </c>
      <c r="K511" s="648">
        <v>500</v>
      </c>
      <c r="L511" s="697">
        <v>19.2</v>
      </c>
      <c r="M511" s="1111">
        <f>(100/K511)*L511</f>
        <v>3.84</v>
      </c>
    </row>
    <row r="512" spans="1:13" ht="15">
      <c r="A512" s="635">
        <v>637014</v>
      </c>
      <c r="B512" s="603"/>
      <c r="C512" s="817" t="s">
        <v>359</v>
      </c>
      <c r="D512" s="603" t="s">
        <v>175</v>
      </c>
      <c r="E512" s="637"/>
      <c r="F512" s="637"/>
      <c r="G512" s="637"/>
      <c r="H512" s="604">
        <v>30</v>
      </c>
      <c r="I512" s="1026">
        <v>30</v>
      </c>
      <c r="J512" s="643">
        <v>50</v>
      </c>
      <c r="K512" s="643">
        <v>50</v>
      </c>
      <c r="L512" s="1090">
        <v>71.92</v>
      </c>
      <c r="M512" s="1179">
        <f>(100/K512)*L512</f>
        <v>143.84</v>
      </c>
    </row>
    <row r="513" spans="1:13" ht="15">
      <c r="A513" s="638">
        <v>637016</v>
      </c>
      <c r="B513" s="599"/>
      <c r="C513" s="821" t="s">
        <v>359</v>
      </c>
      <c r="D513" s="599" t="s">
        <v>179</v>
      </c>
      <c r="E513" s="640">
        <v>175</v>
      </c>
      <c r="F513" s="640">
        <v>203</v>
      </c>
      <c r="G513" s="640">
        <v>200</v>
      </c>
      <c r="H513" s="600">
        <v>200</v>
      </c>
      <c r="I513" s="640">
        <v>200</v>
      </c>
      <c r="J513" s="640">
        <v>150</v>
      </c>
      <c r="K513" s="640">
        <v>150</v>
      </c>
      <c r="L513" s="1089">
        <v>25.61</v>
      </c>
      <c r="M513" s="1114">
        <f>(100/K513)*L513</f>
        <v>17.07333333333333</v>
      </c>
    </row>
    <row r="514" spans="1:13" ht="15">
      <c r="A514" s="587">
        <v>642</v>
      </c>
      <c r="B514" s="588"/>
      <c r="C514" s="815"/>
      <c r="D514" s="588" t="s">
        <v>317</v>
      </c>
      <c r="E514" s="589">
        <v>88</v>
      </c>
      <c r="F514" s="589">
        <v>88</v>
      </c>
      <c r="G514" s="589">
        <v>88</v>
      </c>
      <c r="H514" s="589">
        <v>88</v>
      </c>
      <c r="I514" s="589">
        <v>87.5</v>
      </c>
      <c r="J514" s="589">
        <f>J515</f>
        <v>88</v>
      </c>
      <c r="K514" s="589">
        <f>K515</f>
        <v>88</v>
      </c>
      <c r="L514" s="754">
        <f>L515</f>
        <v>0</v>
      </c>
      <c r="M514" s="783">
        <v>0</v>
      </c>
    </row>
    <row r="515" spans="1:13" ht="15">
      <c r="A515" s="882">
        <v>642011</v>
      </c>
      <c r="B515" s="872"/>
      <c r="C515" s="869" t="s">
        <v>327</v>
      </c>
      <c r="D515" s="603" t="s">
        <v>320</v>
      </c>
      <c r="E515" s="594">
        <v>88</v>
      </c>
      <c r="F515" s="594">
        <v>88</v>
      </c>
      <c r="G515" s="648">
        <v>88</v>
      </c>
      <c r="H515" s="648">
        <v>88</v>
      </c>
      <c r="I515" s="672">
        <v>87.5</v>
      </c>
      <c r="J515" s="648">
        <v>88</v>
      </c>
      <c r="K515" s="648">
        <v>88</v>
      </c>
      <c r="L515" s="697"/>
      <c r="M515" s="784"/>
    </row>
    <row r="516" spans="1:13" ht="15.75" thickBot="1">
      <c r="A516" s="884"/>
      <c r="B516" s="860"/>
      <c r="C516" s="875"/>
      <c r="D516" s="860"/>
      <c r="E516" s="861"/>
      <c r="F516" s="861"/>
      <c r="G516" s="862"/>
      <c r="H516" s="862"/>
      <c r="I516" s="1021"/>
      <c r="J516" s="862"/>
      <c r="K516" s="862"/>
      <c r="L516" s="1105"/>
      <c r="M516" s="1022"/>
    </row>
    <row r="517" spans="1:13" ht="15.75" thickBot="1">
      <c r="A517" s="1254" t="s">
        <v>367</v>
      </c>
      <c r="B517" s="1259"/>
      <c r="C517" s="1258"/>
      <c r="D517" s="1259" t="s">
        <v>432</v>
      </c>
      <c r="E517" s="628">
        <f>E518</f>
        <v>480</v>
      </c>
      <c r="F517" s="658">
        <f>F518</f>
        <v>614</v>
      </c>
      <c r="G517" s="1254">
        <v>400</v>
      </c>
      <c r="H517" s="656">
        <v>1000</v>
      </c>
      <c r="I517" s="626">
        <v>1000</v>
      </c>
      <c r="J517" s="1254">
        <f>J518</f>
        <v>1000</v>
      </c>
      <c r="K517" s="1254">
        <v>20900</v>
      </c>
      <c r="L517" s="1260">
        <v>5370</v>
      </c>
      <c r="M517" s="1255">
        <f>(100/K517)*L517</f>
        <v>25.69377990430622</v>
      </c>
    </row>
    <row r="518" spans="1:13" ht="15">
      <c r="A518" s="958">
        <v>637</v>
      </c>
      <c r="B518" s="878"/>
      <c r="C518" s="879"/>
      <c r="D518" s="878" t="s">
        <v>157</v>
      </c>
      <c r="E518" s="868">
        <v>480</v>
      </c>
      <c r="F518" s="868">
        <v>614</v>
      </c>
      <c r="G518" s="868">
        <v>400</v>
      </c>
      <c r="H518" s="868">
        <v>1000</v>
      </c>
      <c r="I518" s="868">
        <v>1000</v>
      </c>
      <c r="J518" s="868">
        <f>J519</f>
        <v>1000</v>
      </c>
      <c r="K518" s="868">
        <f>K519</f>
        <v>1000</v>
      </c>
      <c r="L518" s="1093">
        <v>393</v>
      </c>
      <c r="M518" s="1128">
        <f>(100/K518)*L518</f>
        <v>39.300000000000004</v>
      </c>
    </row>
    <row r="519" spans="1:13" ht="15">
      <c r="A519" s="592">
        <v>637001</v>
      </c>
      <c r="B519" s="593"/>
      <c r="C519" s="844" t="s">
        <v>368</v>
      </c>
      <c r="D519" s="593" t="s">
        <v>369</v>
      </c>
      <c r="E519" s="594">
        <v>480</v>
      </c>
      <c r="F519" s="594">
        <v>614</v>
      </c>
      <c r="G519" s="594">
        <v>400</v>
      </c>
      <c r="H519" s="594">
        <v>1000</v>
      </c>
      <c r="I519" s="672">
        <v>1000</v>
      </c>
      <c r="J519" s="594">
        <v>1000</v>
      </c>
      <c r="K519" s="637">
        <v>1000</v>
      </c>
      <c r="L519" s="765">
        <v>393</v>
      </c>
      <c r="M519" s="784">
        <f>(100/K519)*L519</f>
        <v>39.300000000000004</v>
      </c>
    </row>
    <row r="520" spans="1:14" ht="15">
      <c r="A520" s="587">
        <v>642</v>
      </c>
      <c r="B520" s="588"/>
      <c r="C520" s="815"/>
      <c r="D520" s="588" t="s">
        <v>486</v>
      </c>
      <c r="E520" s="594"/>
      <c r="F520" s="637"/>
      <c r="G520" s="637"/>
      <c r="H520" s="637"/>
      <c r="I520" s="672"/>
      <c r="J520" s="645"/>
      <c r="K520" s="590">
        <v>19900</v>
      </c>
      <c r="L520" s="754">
        <v>4977</v>
      </c>
      <c r="M520" s="783">
        <f>(100/K520)*L520</f>
        <v>25.01005025125628</v>
      </c>
      <c r="N520" s="425"/>
    </row>
    <row r="521" spans="1:13" ht="15">
      <c r="A521" s="635">
        <v>642002</v>
      </c>
      <c r="B521" s="593"/>
      <c r="C521" s="817" t="s">
        <v>488</v>
      </c>
      <c r="D521" s="593" t="s">
        <v>487</v>
      </c>
      <c r="E521" s="594"/>
      <c r="F521" s="648"/>
      <c r="G521" s="648"/>
      <c r="H521" s="648"/>
      <c r="I521" s="672"/>
      <c r="J521" s="594"/>
      <c r="K521" s="637">
        <v>19000</v>
      </c>
      <c r="L521" s="765">
        <v>4977</v>
      </c>
      <c r="M521" s="1129">
        <f>(100/K521)*L521</f>
        <v>26.19473684210526</v>
      </c>
    </row>
    <row r="522" spans="1:13" ht="15.75" thickBot="1">
      <c r="A522" s="884"/>
      <c r="B522" s="729"/>
      <c r="C522" s="875"/>
      <c r="D522" s="729"/>
      <c r="E522" s="953"/>
      <c r="F522" s="862"/>
      <c r="G522" s="862"/>
      <c r="H522" s="862"/>
      <c r="I522" s="1021"/>
      <c r="J522" s="953"/>
      <c r="K522" s="862"/>
      <c r="L522" s="1086"/>
      <c r="M522" s="1022"/>
    </row>
    <row r="523" spans="1:18" ht="15.75" thickBot="1">
      <c r="A523" s="1267" t="s">
        <v>433</v>
      </c>
      <c r="B523" s="744"/>
      <c r="C523" s="1067"/>
      <c r="D523" s="1259" t="s">
        <v>370</v>
      </c>
      <c r="E523" s="1269">
        <f>E525+E536+E539+E524</f>
        <v>25196</v>
      </c>
      <c r="F523" s="1269">
        <f>F525+F536+F539+F524</f>
        <v>26837</v>
      </c>
      <c r="G523" s="1269">
        <f aca="true" t="shared" si="51" ref="G523:L523">G524+G525+G534+G536+G539</f>
        <v>25261</v>
      </c>
      <c r="H523" s="1268">
        <f t="shared" si="51"/>
        <v>25261</v>
      </c>
      <c r="I523" s="1270">
        <f t="shared" si="51"/>
        <v>26561</v>
      </c>
      <c r="J523" s="1269">
        <f t="shared" si="51"/>
        <v>119000</v>
      </c>
      <c r="K523" s="1269">
        <f t="shared" si="51"/>
        <v>119000</v>
      </c>
      <c r="L523" s="1271">
        <f t="shared" si="51"/>
        <v>6745.529999999999</v>
      </c>
      <c r="M523" s="1272">
        <f aca="true" t="shared" si="52" ref="M523:M533">(100/K523)*L523</f>
        <v>5.668512605042016</v>
      </c>
      <c r="R523" s="572"/>
    </row>
    <row r="524" spans="1:13" ht="15">
      <c r="A524" s="958">
        <v>611000</v>
      </c>
      <c r="B524" s="878"/>
      <c r="C524" s="879" t="s">
        <v>371</v>
      </c>
      <c r="D524" s="878" t="s">
        <v>92</v>
      </c>
      <c r="E524" s="868">
        <v>15716</v>
      </c>
      <c r="F524" s="868">
        <v>16689</v>
      </c>
      <c r="G524" s="868">
        <v>16116</v>
      </c>
      <c r="H524" s="868">
        <v>15016</v>
      </c>
      <c r="I524" s="868">
        <v>15016</v>
      </c>
      <c r="J524" s="868">
        <v>77800</v>
      </c>
      <c r="K524" s="868">
        <v>77600</v>
      </c>
      <c r="L524" s="1093">
        <v>3148.86</v>
      </c>
      <c r="M524" s="1128">
        <f t="shared" si="52"/>
        <v>4.057809278350516</v>
      </c>
    </row>
    <row r="525" spans="1:13" ht="15">
      <c r="A525" s="813">
        <v>62</v>
      </c>
      <c r="B525" s="814"/>
      <c r="C525" s="844"/>
      <c r="D525" s="588" t="s">
        <v>93</v>
      </c>
      <c r="E525" s="816">
        <f>SUM(E526:E533)</f>
        <v>5393</v>
      </c>
      <c r="F525" s="816">
        <f aca="true" t="shared" si="53" ref="F525:K525">SUM(F526:F533)</f>
        <v>5834</v>
      </c>
      <c r="G525" s="816">
        <f t="shared" si="53"/>
        <v>5685</v>
      </c>
      <c r="H525" s="816">
        <f t="shared" si="53"/>
        <v>5685</v>
      </c>
      <c r="I525" s="816">
        <f t="shared" si="53"/>
        <v>5685</v>
      </c>
      <c r="J525" s="816">
        <f t="shared" si="53"/>
        <v>27380</v>
      </c>
      <c r="K525" s="816">
        <f t="shared" si="53"/>
        <v>27380</v>
      </c>
      <c r="L525" s="1088">
        <f>SUM(L526:L533)</f>
        <v>1057.55</v>
      </c>
      <c r="M525" s="783">
        <f t="shared" si="52"/>
        <v>3.862490869247626</v>
      </c>
    </row>
    <row r="526" spans="1:13" ht="15">
      <c r="A526" s="615">
        <v>621000</v>
      </c>
      <c r="B526" s="616"/>
      <c r="C526" s="869" t="s">
        <v>371</v>
      </c>
      <c r="D526" s="720" t="s">
        <v>94</v>
      </c>
      <c r="E526" s="644">
        <v>824</v>
      </c>
      <c r="F526" s="644">
        <v>1081</v>
      </c>
      <c r="G526" s="648">
        <v>760</v>
      </c>
      <c r="H526" s="648">
        <v>950</v>
      </c>
      <c r="I526" s="648">
        <v>950</v>
      </c>
      <c r="J526" s="648">
        <v>3000</v>
      </c>
      <c r="K526" s="648">
        <v>3000</v>
      </c>
      <c r="L526" s="1094">
        <v>88.55</v>
      </c>
      <c r="M526" s="1129">
        <f t="shared" si="52"/>
        <v>2.9516666666666667</v>
      </c>
    </row>
    <row r="527" spans="1:13" ht="15">
      <c r="A527" s="602">
        <v>623000</v>
      </c>
      <c r="B527" s="603"/>
      <c r="C527" s="819" t="s">
        <v>371</v>
      </c>
      <c r="D527" s="666" t="s">
        <v>95</v>
      </c>
      <c r="E527" s="637">
        <v>610</v>
      </c>
      <c r="F527" s="637">
        <v>463</v>
      </c>
      <c r="G527" s="604">
        <v>860</v>
      </c>
      <c r="H527" s="604">
        <v>670</v>
      </c>
      <c r="I527" s="604">
        <v>670</v>
      </c>
      <c r="J527" s="604">
        <v>4780</v>
      </c>
      <c r="K527" s="604">
        <v>4780</v>
      </c>
      <c r="L527" s="759">
        <v>180.09</v>
      </c>
      <c r="M527" s="786">
        <f t="shared" si="52"/>
        <v>3.767573221757322</v>
      </c>
    </row>
    <row r="528" spans="1:13" ht="15">
      <c r="A528" s="602">
        <v>625001</v>
      </c>
      <c r="B528" s="603"/>
      <c r="C528" s="845" t="s">
        <v>371</v>
      </c>
      <c r="D528" s="666" t="s">
        <v>96</v>
      </c>
      <c r="E528" s="643">
        <v>222</v>
      </c>
      <c r="F528" s="643">
        <v>251</v>
      </c>
      <c r="G528" s="637">
        <v>230</v>
      </c>
      <c r="H528" s="637">
        <v>230</v>
      </c>
      <c r="I528" s="637">
        <v>230</v>
      </c>
      <c r="J528" s="637">
        <v>1100</v>
      </c>
      <c r="K528" s="637">
        <v>1100</v>
      </c>
      <c r="L528" s="765">
        <v>44.24</v>
      </c>
      <c r="M528" s="1131">
        <f t="shared" si="52"/>
        <v>4.021818181818182</v>
      </c>
    </row>
    <row r="529" spans="1:13" ht="15">
      <c r="A529" s="602">
        <v>625002</v>
      </c>
      <c r="B529" s="603"/>
      <c r="C529" s="817" t="s">
        <v>371</v>
      </c>
      <c r="D529" s="666" t="s">
        <v>97</v>
      </c>
      <c r="E529" s="643">
        <v>2221</v>
      </c>
      <c r="F529" s="643">
        <v>2401</v>
      </c>
      <c r="G529" s="643">
        <v>2270</v>
      </c>
      <c r="H529" s="643">
        <v>2270</v>
      </c>
      <c r="I529" s="643">
        <v>2270</v>
      </c>
      <c r="J529" s="643">
        <v>10900</v>
      </c>
      <c r="K529" s="643">
        <v>10900</v>
      </c>
      <c r="L529" s="1090">
        <v>442.74</v>
      </c>
      <c r="M529" s="1116">
        <f t="shared" si="52"/>
        <v>4.0618348623853215</v>
      </c>
    </row>
    <row r="530" spans="1:13" ht="15">
      <c r="A530" s="598">
        <v>625003</v>
      </c>
      <c r="B530" s="599"/>
      <c r="C530" s="819" t="s">
        <v>371</v>
      </c>
      <c r="D530" s="720" t="s">
        <v>98</v>
      </c>
      <c r="E530" s="643">
        <v>127</v>
      </c>
      <c r="F530" s="643">
        <v>137</v>
      </c>
      <c r="G530" s="643">
        <v>130</v>
      </c>
      <c r="H530" s="643">
        <v>130</v>
      </c>
      <c r="I530" s="643">
        <v>130</v>
      </c>
      <c r="J530" s="643">
        <v>700</v>
      </c>
      <c r="K530" s="643">
        <v>700</v>
      </c>
      <c r="L530" s="1090">
        <v>25.27</v>
      </c>
      <c r="M530" s="1116">
        <f t="shared" si="52"/>
        <v>3.61</v>
      </c>
    </row>
    <row r="531" spans="1:13" ht="15">
      <c r="A531" s="602">
        <v>625004</v>
      </c>
      <c r="B531" s="603"/>
      <c r="C531" s="819" t="s">
        <v>371</v>
      </c>
      <c r="D531" s="666" t="s">
        <v>99</v>
      </c>
      <c r="E531" s="604">
        <v>476</v>
      </c>
      <c r="F531" s="604">
        <v>515</v>
      </c>
      <c r="G531" s="604">
        <v>490</v>
      </c>
      <c r="H531" s="604">
        <v>490</v>
      </c>
      <c r="I531" s="604">
        <v>490</v>
      </c>
      <c r="J531" s="604">
        <v>2400</v>
      </c>
      <c r="K531" s="604">
        <v>2400</v>
      </c>
      <c r="L531" s="759">
        <v>94.86</v>
      </c>
      <c r="M531" s="786">
        <f t="shared" si="52"/>
        <v>3.9524999999999997</v>
      </c>
    </row>
    <row r="532" spans="1:13" ht="15">
      <c r="A532" s="602">
        <v>625005</v>
      </c>
      <c r="B532" s="603"/>
      <c r="C532" s="819" t="s">
        <v>371</v>
      </c>
      <c r="D532" s="666" t="s">
        <v>100</v>
      </c>
      <c r="E532" s="604">
        <v>159</v>
      </c>
      <c r="F532" s="604">
        <v>171</v>
      </c>
      <c r="G532" s="600">
        <v>165</v>
      </c>
      <c r="H532" s="600">
        <v>165</v>
      </c>
      <c r="I532" s="600">
        <v>165</v>
      </c>
      <c r="J532" s="600">
        <v>800</v>
      </c>
      <c r="K532" s="600">
        <v>800</v>
      </c>
      <c r="L532" s="758">
        <v>31.61</v>
      </c>
      <c r="M532" s="785">
        <f t="shared" si="52"/>
        <v>3.95125</v>
      </c>
    </row>
    <row r="533" spans="1:13" ht="15">
      <c r="A533" s="638">
        <v>625007</v>
      </c>
      <c r="B533" s="639"/>
      <c r="C533" s="815" t="s">
        <v>371</v>
      </c>
      <c r="D533" s="837" t="s">
        <v>101</v>
      </c>
      <c r="E533" s="637">
        <v>754</v>
      </c>
      <c r="F533" s="637">
        <v>815</v>
      </c>
      <c r="G533" s="640">
        <v>780</v>
      </c>
      <c r="H533" s="640">
        <v>780</v>
      </c>
      <c r="I533" s="640">
        <v>780</v>
      </c>
      <c r="J533" s="640">
        <v>3700</v>
      </c>
      <c r="K533" s="640">
        <v>3700</v>
      </c>
      <c r="L533" s="1089">
        <v>150.19</v>
      </c>
      <c r="M533" s="1114">
        <f t="shared" si="52"/>
        <v>4.05918918918919</v>
      </c>
    </row>
    <row r="534" spans="1:13" ht="15">
      <c r="A534" s="591">
        <v>633</v>
      </c>
      <c r="B534" s="1024"/>
      <c r="C534" s="844"/>
      <c r="D534" s="588" t="s">
        <v>110</v>
      </c>
      <c r="E534" s="589"/>
      <c r="F534" s="589"/>
      <c r="G534" s="589">
        <v>80</v>
      </c>
      <c r="H534" s="589">
        <v>80</v>
      </c>
      <c r="I534" s="589">
        <v>80</v>
      </c>
      <c r="J534" s="589">
        <f>J535</f>
        <v>300</v>
      </c>
      <c r="K534" s="589">
        <f>K535</f>
        <v>300</v>
      </c>
      <c r="L534" s="754">
        <f>L535</f>
        <v>0</v>
      </c>
      <c r="M534" s="783">
        <v>0</v>
      </c>
    </row>
    <row r="535" spans="1:13" ht="15">
      <c r="A535" s="592">
        <v>633006</v>
      </c>
      <c r="B535" s="853">
        <v>3</v>
      </c>
      <c r="C535" s="844" t="s">
        <v>371</v>
      </c>
      <c r="D535" s="593" t="s">
        <v>372</v>
      </c>
      <c r="E535" s="594"/>
      <c r="F535" s="594"/>
      <c r="G535" s="594">
        <v>80</v>
      </c>
      <c r="H535" s="594">
        <v>80</v>
      </c>
      <c r="I535" s="594">
        <v>80</v>
      </c>
      <c r="J535" s="594">
        <v>300</v>
      </c>
      <c r="K535" s="594">
        <v>300</v>
      </c>
      <c r="L535" s="755"/>
      <c r="M535" s="784"/>
    </row>
    <row r="536" spans="1:13" ht="15">
      <c r="A536" s="591">
        <v>637</v>
      </c>
      <c r="B536" s="588"/>
      <c r="C536" s="844"/>
      <c r="D536" s="588" t="s">
        <v>157</v>
      </c>
      <c r="E536" s="990">
        <f>SUM(E537:E538)</f>
        <v>2808</v>
      </c>
      <c r="F536" s="990">
        <f>SUM(F537:F538)</f>
        <v>2998</v>
      </c>
      <c r="G536" s="589">
        <f>SUM(G537:G538)</f>
        <v>2080</v>
      </c>
      <c r="H536" s="589">
        <f>SUM(H537:H538)</f>
        <v>3180</v>
      </c>
      <c r="I536" s="589">
        <f>SUM(I537:I539)</f>
        <v>4480</v>
      </c>
      <c r="J536" s="589">
        <f>SUM(J537:J538)</f>
        <v>11720</v>
      </c>
      <c r="K536" s="589">
        <f>SUM(K537:K538)</f>
        <v>11720</v>
      </c>
      <c r="L536" s="754">
        <f>SUM(L537:L538)</f>
        <v>587.06</v>
      </c>
      <c r="M536" s="783">
        <f>(100/K536)*L536</f>
        <v>5.009044368600683</v>
      </c>
    </row>
    <row r="537" spans="1:13" ht="15">
      <c r="A537" s="602">
        <v>637014</v>
      </c>
      <c r="B537" s="603"/>
      <c r="C537" s="819" t="s">
        <v>371</v>
      </c>
      <c r="D537" s="603" t="s">
        <v>175</v>
      </c>
      <c r="E537" s="604">
        <v>2584</v>
      </c>
      <c r="F537" s="604">
        <v>2743</v>
      </c>
      <c r="G537" s="604">
        <v>1900</v>
      </c>
      <c r="H537" s="600">
        <v>3000</v>
      </c>
      <c r="I537" s="604">
        <v>3000</v>
      </c>
      <c r="J537" s="604">
        <v>10820</v>
      </c>
      <c r="K537" s="600">
        <v>10820</v>
      </c>
      <c r="L537" s="758">
        <v>572</v>
      </c>
      <c r="M537" s="786">
        <f>(100/K537)*L537</f>
        <v>5.2865064695009245</v>
      </c>
    </row>
    <row r="538" spans="1:13" ht="15">
      <c r="A538" s="607">
        <v>637016</v>
      </c>
      <c r="B538" s="608"/>
      <c r="C538" s="821" t="s">
        <v>371</v>
      </c>
      <c r="D538" s="670" t="s">
        <v>179</v>
      </c>
      <c r="E538" s="664">
        <v>224</v>
      </c>
      <c r="F538" s="664">
        <v>255</v>
      </c>
      <c r="G538" s="833">
        <v>180</v>
      </c>
      <c r="H538" s="833">
        <v>180</v>
      </c>
      <c r="I538" s="722">
        <v>180</v>
      </c>
      <c r="J538" s="833">
        <v>900</v>
      </c>
      <c r="K538" s="833">
        <v>900</v>
      </c>
      <c r="L538" s="697">
        <v>15.06</v>
      </c>
      <c r="M538" s="1115">
        <f>(100/K538)*L538</f>
        <v>1.6733333333333333</v>
      </c>
    </row>
    <row r="539" spans="1:13" ht="15">
      <c r="A539" s="591">
        <v>641</v>
      </c>
      <c r="B539" s="588"/>
      <c r="C539" s="827"/>
      <c r="D539" s="822" t="s">
        <v>186</v>
      </c>
      <c r="E539" s="589">
        <v>1279</v>
      </c>
      <c r="F539" s="589">
        <v>1316</v>
      </c>
      <c r="G539" s="589">
        <v>1300</v>
      </c>
      <c r="H539" s="589">
        <v>1300</v>
      </c>
      <c r="I539" s="589">
        <v>1300</v>
      </c>
      <c r="J539" s="589">
        <f>J540</f>
        <v>1800</v>
      </c>
      <c r="K539" s="589">
        <f>K540</f>
        <v>2000</v>
      </c>
      <c r="L539" s="754">
        <f>L540</f>
        <v>1952.06</v>
      </c>
      <c r="M539" s="783">
        <f>(100/K539)*L539</f>
        <v>97.60300000000001</v>
      </c>
    </row>
    <row r="540" spans="1:13" ht="15">
      <c r="A540" s="592">
        <v>641012</v>
      </c>
      <c r="B540" s="636"/>
      <c r="C540" s="844" t="s">
        <v>371</v>
      </c>
      <c r="D540" s="593" t="s">
        <v>373</v>
      </c>
      <c r="E540" s="594">
        <v>1279</v>
      </c>
      <c r="F540" s="594">
        <v>1316</v>
      </c>
      <c r="G540" s="637">
        <v>1300</v>
      </c>
      <c r="H540" s="594">
        <v>1300</v>
      </c>
      <c r="I540" s="594">
        <v>1300</v>
      </c>
      <c r="J540" s="594">
        <v>1800</v>
      </c>
      <c r="K540" s="637">
        <v>2000</v>
      </c>
      <c r="L540" s="765">
        <v>1952.06</v>
      </c>
      <c r="M540" s="784">
        <f>(100/K540)*L540</f>
        <v>97.60300000000001</v>
      </c>
    </row>
    <row r="541" spans="1:13" ht="15.75" thickBot="1">
      <c r="A541" s="923"/>
      <c r="B541" s="860"/>
      <c r="C541" s="905"/>
      <c r="D541" s="729"/>
      <c r="E541" s="922"/>
      <c r="F541" s="922"/>
      <c r="G541" s="862"/>
      <c r="H541" s="637"/>
      <c r="I541" s="1009"/>
      <c r="J541" s="637"/>
      <c r="K541" s="862"/>
      <c r="L541" s="1086"/>
      <c r="M541" s="1022"/>
    </row>
    <row r="542" spans="1:13" ht="15.75" thickBot="1">
      <c r="A542" s="1267" t="s">
        <v>434</v>
      </c>
      <c r="B542" s="744"/>
      <c r="C542" s="1067"/>
      <c r="D542" s="1259" t="s">
        <v>374</v>
      </c>
      <c r="E542" s="1254">
        <v>553</v>
      </c>
      <c r="F542" s="1254">
        <v>46</v>
      </c>
      <c r="G542" s="1254">
        <f>G543</f>
        <v>500</v>
      </c>
      <c r="H542" s="628">
        <f>H543</f>
        <v>500</v>
      </c>
      <c r="I542" s="657">
        <f>I543</f>
        <v>100</v>
      </c>
      <c r="J542" s="626">
        <v>500</v>
      </c>
      <c r="K542" s="1254">
        <v>500</v>
      </c>
      <c r="L542" s="1260">
        <v>141.12</v>
      </c>
      <c r="M542" s="1255">
        <f>(100/K542)*L542</f>
        <v>28.224000000000004</v>
      </c>
    </row>
    <row r="543" spans="1:13" ht="15">
      <c r="A543" s="633">
        <v>642</v>
      </c>
      <c r="B543" s="630"/>
      <c r="C543" s="1027"/>
      <c r="D543" s="588" t="s">
        <v>317</v>
      </c>
      <c r="E543" s="631">
        <v>553</v>
      </c>
      <c r="F543" s="631">
        <v>46</v>
      </c>
      <c r="G543" s="631">
        <v>500</v>
      </c>
      <c r="H543" s="631">
        <v>500</v>
      </c>
      <c r="I543" s="631">
        <v>100</v>
      </c>
      <c r="J543" s="631">
        <v>500</v>
      </c>
      <c r="K543" s="631">
        <v>500</v>
      </c>
      <c r="L543" s="763">
        <v>141.12</v>
      </c>
      <c r="M543" s="1139">
        <f>(100/K543)*L543</f>
        <v>28.224000000000004</v>
      </c>
    </row>
    <row r="544" spans="1:13" ht="15">
      <c r="A544" s="592">
        <v>642014</v>
      </c>
      <c r="B544" s="616"/>
      <c r="C544" s="1028" t="s">
        <v>375</v>
      </c>
      <c r="D544" s="636" t="s">
        <v>376</v>
      </c>
      <c r="E544" s="921">
        <v>553</v>
      </c>
      <c r="F544" s="644">
        <v>46</v>
      </c>
      <c r="G544" s="644">
        <v>500</v>
      </c>
      <c r="H544" s="648">
        <v>500</v>
      </c>
      <c r="I544" s="644">
        <v>100</v>
      </c>
      <c r="J544" s="644">
        <v>500</v>
      </c>
      <c r="K544" s="644">
        <v>500</v>
      </c>
      <c r="L544" s="1094">
        <v>141.12</v>
      </c>
      <c r="M544" s="1129">
        <f>(100/K544)*L544</f>
        <v>28.224000000000004</v>
      </c>
    </row>
    <row r="545" spans="1:13" ht="15.75" thickBot="1">
      <c r="A545" s="923"/>
      <c r="B545" s="860"/>
      <c r="C545" s="875"/>
      <c r="D545" s="860"/>
      <c r="E545" s="902"/>
      <c r="F545" s="902"/>
      <c r="G545" s="862"/>
      <c r="H545" s="862"/>
      <c r="I545" s="1029"/>
      <c r="J545" s="862"/>
      <c r="K545" s="862"/>
      <c r="L545" s="862"/>
      <c r="M545" s="1022"/>
    </row>
    <row r="546" spans="1:13" ht="15.75" thickBot="1">
      <c r="A546" s="1267" t="s">
        <v>435</v>
      </c>
      <c r="B546" s="1259"/>
      <c r="C546" s="1258"/>
      <c r="D546" s="744" t="s">
        <v>378</v>
      </c>
      <c r="E546" s="628">
        <f aca="true" t="shared" si="54" ref="E546:J546">E547</f>
        <v>408</v>
      </c>
      <c r="F546" s="628">
        <f t="shared" si="54"/>
        <v>357</v>
      </c>
      <c r="G546" s="658">
        <f t="shared" si="54"/>
        <v>1100</v>
      </c>
      <c r="H546" s="628">
        <f t="shared" si="54"/>
        <v>1100</v>
      </c>
      <c r="I546" s="657">
        <f t="shared" si="54"/>
        <v>350</v>
      </c>
      <c r="J546" s="626">
        <f t="shared" si="54"/>
        <v>2700</v>
      </c>
      <c r="K546" s="1254">
        <v>2700</v>
      </c>
      <c r="L546" s="1260">
        <f>L547</f>
        <v>418.1</v>
      </c>
      <c r="M546" s="1255">
        <f>(100/K546)*L546</f>
        <v>15.485185185185186</v>
      </c>
    </row>
    <row r="547" spans="1:13" ht="15">
      <c r="A547" s="958">
        <v>642</v>
      </c>
      <c r="B547" s="878"/>
      <c r="C547" s="879"/>
      <c r="D547" s="878" t="s">
        <v>317</v>
      </c>
      <c r="E547" s="868">
        <f>SUM(E548:E551)</f>
        <v>408</v>
      </c>
      <c r="F547" s="868">
        <f>SUM(F548:F551)</f>
        <v>357</v>
      </c>
      <c r="G547" s="868">
        <f>G548+G550+G551</f>
        <v>1100</v>
      </c>
      <c r="H547" s="868">
        <f>H548+H550+H551</f>
        <v>1100</v>
      </c>
      <c r="I547" s="868">
        <f>I548+I550+I552</f>
        <v>350</v>
      </c>
      <c r="J547" s="868">
        <v>2700</v>
      </c>
      <c r="K547" s="868">
        <f>K548+K550+K551</f>
        <v>1200</v>
      </c>
      <c r="L547" s="1093">
        <f>SUM(L548:L551)</f>
        <v>418.1</v>
      </c>
      <c r="M547" s="1128">
        <f>(100/K547)*L547</f>
        <v>34.84166666666667</v>
      </c>
    </row>
    <row r="548" spans="1:13" ht="15">
      <c r="A548" s="602">
        <v>642026</v>
      </c>
      <c r="B548" s="603">
        <v>2</v>
      </c>
      <c r="C548" s="819" t="s">
        <v>375</v>
      </c>
      <c r="D548" s="603" t="s">
        <v>79</v>
      </c>
      <c r="E548" s="604">
        <v>308</v>
      </c>
      <c r="F548" s="604">
        <v>241</v>
      </c>
      <c r="G548" s="620">
        <v>1000</v>
      </c>
      <c r="H548" s="620">
        <v>1000</v>
      </c>
      <c r="I548" s="620">
        <v>300</v>
      </c>
      <c r="J548" s="620">
        <v>1000</v>
      </c>
      <c r="K548" s="620">
        <v>1000</v>
      </c>
      <c r="L548" s="761"/>
      <c r="M548" s="788"/>
    </row>
    <row r="549" spans="1:13" ht="15">
      <c r="A549" s="641">
        <v>642026</v>
      </c>
      <c r="B549" s="603"/>
      <c r="C549" s="819" t="s">
        <v>375</v>
      </c>
      <c r="D549" s="642" t="s">
        <v>468</v>
      </c>
      <c r="E549" s="643"/>
      <c r="F549" s="643"/>
      <c r="G549" s="985"/>
      <c r="H549" s="620"/>
      <c r="I549" s="620"/>
      <c r="J549" s="620">
        <v>1500</v>
      </c>
      <c r="K549" s="985">
        <v>1500</v>
      </c>
      <c r="L549" s="1155">
        <v>351.7</v>
      </c>
      <c r="M549" s="788">
        <f>(100/K549)*L549</f>
        <v>23.446666666666665</v>
      </c>
    </row>
    <row r="550" spans="1:13" ht="15">
      <c r="A550" s="641">
        <v>642026</v>
      </c>
      <c r="B550" s="603">
        <v>3</v>
      </c>
      <c r="C550" s="819" t="s">
        <v>375</v>
      </c>
      <c r="D550" s="603" t="s">
        <v>340</v>
      </c>
      <c r="E550" s="643">
        <v>100</v>
      </c>
      <c r="F550" s="604">
        <v>116</v>
      </c>
      <c r="G550" s="620">
        <v>100</v>
      </c>
      <c r="H550" s="620">
        <v>100</v>
      </c>
      <c r="I550" s="620">
        <v>50</v>
      </c>
      <c r="J550" s="620">
        <v>200</v>
      </c>
      <c r="K550" s="620">
        <v>200</v>
      </c>
      <c r="L550" s="1155">
        <v>66.4</v>
      </c>
      <c r="M550" s="788">
        <f>(100/K550)*L550</f>
        <v>33.2</v>
      </c>
    </row>
    <row r="551" spans="1:13" ht="15">
      <c r="A551" s="638">
        <v>642026</v>
      </c>
      <c r="B551" s="639">
        <v>4</v>
      </c>
      <c r="C551" s="842" t="s">
        <v>375</v>
      </c>
      <c r="D551" s="670" t="s">
        <v>379</v>
      </c>
      <c r="E551" s="640">
        <v>0</v>
      </c>
      <c r="F551" s="609">
        <v>0</v>
      </c>
      <c r="G551" s="850"/>
      <c r="H551" s="901"/>
      <c r="I551" s="1009"/>
      <c r="J551" s="901"/>
      <c r="K551" s="850"/>
      <c r="L551" s="1180"/>
      <c r="M551" s="1030"/>
    </row>
    <row r="552" spans="1:13" ht="15.75" thickBot="1">
      <c r="A552" s="923"/>
      <c r="B552" s="860"/>
      <c r="C552" s="875"/>
      <c r="D552" s="860"/>
      <c r="E552" s="922"/>
      <c r="F552" s="922"/>
      <c r="G552" s="637"/>
      <c r="H552" s="862"/>
      <c r="I552" s="1031"/>
      <c r="J552" s="862"/>
      <c r="K552" s="637"/>
      <c r="L552" s="765"/>
      <c r="M552" s="1032"/>
    </row>
    <row r="553" spans="1:13" ht="15.75" thickBot="1">
      <c r="A553" s="1267" t="s">
        <v>435</v>
      </c>
      <c r="B553" s="744"/>
      <c r="C553" s="1067"/>
      <c r="D553" s="1259" t="s">
        <v>380</v>
      </c>
      <c r="E553" s="1254">
        <v>20</v>
      </c>
      <c r="F553" s="1254">
        <v>224</v>
      </c>
      <c r="G553" s="1254">
        <f>G554</f>
        <v>200</v>
      </c>
      <c r="H553" s="656">
        <f>H554</f>
        <v>200</v>
      </c>
      <c r="I553" s="626">
        <f>I554</f>
        <v>100</v>
      </c>
      <c r="J553" s="1254">
        <f>J554</f>
        <v>2000</v>
      </c>
      <c r="K553" s="1254">
        <f>K554</f>
        <v>2000</v>
      </c>
      <c r="L553" s="1260">
        <v>312.6</v>
      </c>
      <c r="M553" s="1255">
        <f>(100/K553)*L553</f>
        <v>15.630000000000003</v>
      </c>
    </row>
    <row r="554" spans="1:13" ht="15">
      <c r="A554" s="865">
        <v>642</v>
      </c>
      <c r="B554" s="878"/>
      <c r="C554" s="879"/>
      <c r="D554" s="1033" t="s">
        <v>317</v>
      </c>
      <c r="E554" s="880">
        <v>20</v>
      </c>
      <c r="F554" s="880">
        <v>224</v>
      </c>
      <c r="G554" s="868">
        <v>200</v>
      </c>
      <c r="H554" s="868">
        <v>200</v>
      </c>
      <c r="I554" s="868">
        <v>100</v>
      </c>
      <c r="J554" s="868">
        <f>J555</f>
        <v>2000</v>
      </c>
      <c r="K554" s="868">
        <v>2000</v>
      </c>
      <c r="L554" s="1093">
        <v>312.6</v>
      </c>
      <c r="M554" s="1128">
        <f>(100/K554)*L554</f>
        <v>15.630000000000003</v>
      </c>
    </row>
    <row r="555" spans="1:13" ht="15">
      <c r="A555" s="592">
        <v>642026</v>
      </c>
      <c r="B555" s="593"/>
      <c r="C555" s="844" t="s">
        <v>375</v>
      </c>
      <c r="D555" s="593" t="s">
        <v>317</v>
      </c>
      <c r="E555" s="594">
        <v>20</v>
      </c>
      <c r="F555" s="594">
        <v>224</v>
      </c>
      <c r="G555" s="637">
        <v>200</v>
      </c>
      <c r="H555" s="637">
        <v>200</v>
      </c>
      <c r="I555" s="672">
        <v>100</v>
      </c>
      <c r="J555" s="637">
        <v>2000</v>
      </c>
      <c r="K555" s="594">
        <v>2000</v>
      </c>
      <c r="L555" s="697">
        <v>312.6</v>
      </c>
      <c r="M555" s="784">
        <f>(100/K555)*L555</f>
        <v>15.630000000000003</v>
      </c>
    </row>
    <row r="556" spans="1:13" ht="17.25" thickBot="1">
      <c r="A556" s="1034"/>
      <c r="B556" s="580"/>
      <c r="C556" s="905"/>
      <c r="D556" s="1035"/>
      <c r="E556" s="1036"/>
      <c r="F556" s="1036"/>
      <c r="G556" s="1037"/>
      <c r="H556" s="1037"/>
      <c r="I556" s="1021"/>
      <c r="J556" s="1037"/>
      <c r="K556" s="1038"/>
      <c r="L556" s="1037"/>
      <c r="M556" s="1022"/>
    </row>
    <row r="557" spans="1:13" ht="15.75" thickBot="1">
      <c r="A557" s="1257" t="s">
        <v>436</v>
      </c>
      <c r="B557" s="744"/>
      <c r="C557" s="1273"/>
      <c r="D557" s="1259" t="s">
        <v>415</v>
      </c>
      <c r="E557" s="628">
        <f>SUM(E558:E561)</f>
        <v>2463</v>
      </c>
      <c r="F557" s="658">
        <f>SUM(F558:F561)</f>
        <v>627</v>
      </c>
      <c r="G557" s="628">
        <f>G558+G559+G560+G561</f>
        <v>1550</v>
      </c>
      <c r="H557" s="657">
        <f>H558+H559+H560+H561</f>
        <v>1610</v>
      </c>
      <c r="I557" s="1265">
        <f>I558+I559+I560+I561</f>
        <v>1030</v>
      </c>
      <c r="J557" s="1254">
        <f>J558+J559+J560+J561</f>
        <v>1550</v>
      </c>
      <c r="K557" s="1254">
        <f>K558+K559+K560+K561</f>
        <v>1550</v>
      </c>
      <c r="L557" s="1260">
        <v>0</v>
      </c>
      <c r="M557" s="1255">
        <v>0</v>
      </c>
    </row>
    <row r="558" spans="1:13" ht="15">
      <c r="A558" s="865">
        <v>635</v>
      </c>
      <c r="B558" s="1039"/>
      <c r="C558" s="879" t="s">
        <v>381</v>
      </c>
      <c r="D558" s="878" t="s">
        <v>350</v>
      </c>
      <c r="E558" s="952">
        <v>38</v>
      </c>
      <c r="F558" s="995"/>
      <c r="G558" s="995"/>
      <c r="H558" s="995"/>
      <c r="I558" s="952"/>
      <c r="J558" s="995"/>
      <c r="K558" s="995"/>
      <c r="L558" s="1087"/>
      <c r="M558" s="1165"/>
    </row>
    <row r="559" spans="1:13" ht="15">
      <c r="A559" s="904">
        <v>633006</v>
      </c>
      <c r="B559" s="1040">
        <v>7</v>
      </c>
      <c r="C559" s="844" t="s">
        <v>381</v>
      </c>
      <c r="D559" s="588" t="s">
        <v>241</v>
      </c>
      <c r="E559" s="990"/>
      <c r="F559" s="990">
        <v>27</v>
      </c>
      <c r="G559" s="990">
        <v>50</v>
      </c>
      <c r="H559" s="990">
        <v>110</v>
      </c>
      <c r="I559" s="990">
        <v>30</v>
      </c>
      <c r="J559" s="990">
        <v>50</v>
      </c>
      <c r="K559" s="990">
        <v>50</v>
      </c>
      <c r="L559" s="1170">
        <v>0</v>
      </c>
      <c r="M559" s="1175"/>
    </row>
    <row r="560" spans="1:13" ht="15">
      <c r="A560" s="587">
        <v>637015</v>
      </c>
      <c r="B560" s="1024"/>
      <c r="C560" s="844" t="s">
        <v>381</v>
      </c>
      <c r="D560" s="588" t="s">
        <v>157</v>
      </c>
      <c r="E560" s="589"/>
      <c r="F560" s="589"/>
      <c r="G560" s="589">
        <v>500</v>
      </c>
      <c r="H560" s="589">
        <v>500</v>
      </c>
      <c r="I560" s="589"/>
      <c r="J560" s="589">
        <v>500</v>
      </c>
      <c r="K560" s="589">
        <v>500</v>
      </c>
      <c r="L560" s="754">
        <v>0</v>
      </c>
      <c r="M560" s="783"/>
    </row>
    <row r="561" spans="1:13" ht="15">
      <c r="A561" s="1041">
        <v>641006</v>
      </c>
      <c r="B561" s="1042"/>
      <c r="C561" s="844" t="s">
        <v>381</v>
      </c>
      <c r="D561" s="588" t="s">
        <v>382</v>
      </c>
      <c r="E561" s="589">
        <v>2425</v>
      </c>
      <c r="F561" s="589">
        <v>600</v>
      </c>
      <c r="G561" s="589">
        <v>1000</v>
      </c>
      <c r="H561" s="589">
        <v>1000</v>
      </c>
      <c r="I561" s="589">
        <v>1000</v>
      </c>
      <c r="J561" s="589">
        <v>1000</v>
      </c>
      <c r="K561" s="589">
        <v>1000</v>
      </c>
      <c r="L561" s="754">
        <v>0</v>
      </c>
      <c r="M561" s="783"/>
    </row>
    <row r="562" spans="1:13" ht="15.75" thickBot="1">
      <c r="A562" s="1205"/>
      <c r="B562" s="1206"/>
      <c r="C562" s="875" t="s">
        <v>381</v>
      </c>
      <c r="D562" s="1207" t="s">
        <v>383</v>
      </c>
      <c r="E562" s="1208">
        <v>390048</v>
      </c>
      <c r="F562" s="1208">
        <v>390048</v>
      </c>
      <c r="G562" s="1209">
        <v>385600</v>
      </c>
      <c r="H562" s="1209">
        <v>400651</v>
      </c>
      <c r="I562" s="1209">
        <v>400561</v>
      </c>
      <c r="J562" s="1209">
        <v>390000</v>
      </c>
      <c r="K562" s="1209">
        <v>425158</v>
      </c>
      <c r="L562" s="1210">
        <v>84012.78</v>
      </c>
      <c r="M562" s="1211">
        <f>(100/K562)*L562</f>
        <v>19.760366734249384</v>
      </c>
    </row>
    <row r="563" spans="1:13" ht="15.75" thickBot="1">
      <c r="A563" s="679"/>
      <c r="B563" s="679"/>
      <c r="C563" s="1076"/>
      <c r="D563" s="712" t="s">
        <v>384</v>
      </c>
      <c r="E563" s="1212">
        <v>736077</v>
      </c>
      <c r="F563" s="700">
        <v>704022</v>
      </c>
      <c r="G563" s="700">
        <f>G4+G111+G126+G146+G149+G156+G168+G193+G197+G208+G226+G246+G249+G260+G279+G310+G325+G364+G383+G413+G421+G487+G517+G523+G542+G546+G553+G557</f>
        <v>722097.6</v>
      </c>
      <c r="H563" s="1068">
        <f>H4+H111+H126+H146+H149+H156+H168+H193+H197+H208+H226+H246+H249+H260+H279+H310+H325+H364+H383+H413+H421+H487+H517+H523+H542+H546+H553+H557</f>
        <v>830330.6</v>
      </c>
      <c r="I563" s="1216">
        <f>I4+I111+I126+I146+I149+I156+I168+I193+I197+I208+I226+I246+I249+I260+I279+I310+I325+I364+I383+I413+I421+I487+I517+I523+I542+I546+I553+I557</f>
        <v>803040.67</v>
      </c>
      <c r="J563" s="700">
        <f>J4+J111+J126+J146+J149+J156+J168+J193+J197+J208+J226+J249+J260+J279+J310+J325+J364+J383+J413+J421+J487+J517+J523+J542+J546+J553+J557</f>
        <v>1130990</v>
      </c>
      <c r="K563" s="700">
        <v>1095832</v>
      </c>
      <c r="L563" s="701">
        <v>244740.02</v>
      </c>
      <c r="M563" s="1219">
        <f>(100/K563)*L563</f>
        <v>22.333717212127404</v>
      </c>
    </row>
    <row r="564" spans="1:13" ht="15.75" thickBot="1">
      <c r="A564" s="747"/>
      <c r="B564" s="747"/>
      <c r="C564" s="1076"/>
      <c r="D564" s="1045" t="s">
        <v>385</v>
      </c>
      <c r="E564" s="1046">
        <v>390048</v>
      </c>
      <c r="F564" s="1046">
        <v>390048</v>
      </c>
      <c r="G564" s="1215">
        <f>G562</f>
        <v>385600</v>
      </c>
      <c r="H564" s="1213">
        <v>385600</v>
      </c>
      <c r="I564" s="1217">
        <f>I562</f>
        <v>400561</v>
      </c>
      <c r="J564" s="1215">
        <f>J562</f>
        <v>390000</v>
      </c>
      <c r="K564" s="1215">
        <f>K562</f>
        <v>425158</v>
      </c>
      <c r="L564" s="1222">
        <v>84012.78</v>
      </c>
      <c r="M564" s="1220">
        <f>(100/K564)*L564</f>
        <v>19.760366734249384</v>
      </c>
    </row>
    <row r="565" spans="1:13" ht="15.75" thickBot="1">
      <c r="A565" s="713"/>
      <c r="B565" s="713"/>
      <c r="C565" s="1076"/>
      <c r="D565" s="1047" t="s">
        <v>386</v>
      </c>
      <c r="E565" s="1048">
        <v>1033447</v>
      </c>
      <c r="F565" s="1048">
        <v>1033447</v>
      </c>
      <c r="G565" s="1048">
        <f>G563+G564</f>
        <v>1107697.6</v>
      </c>
      <c r="H565" s="1214">
        <f>H563+H564</f>
        <v>1215930.6</v>
      </c>
      <c r="I565" s="1218">
        <f>I563+I564</f>
        <v>1203601.67</v>
      </c>
      <c r="J565" s="1048">
        <f>J563+J564</f>
        <v>1520990</v>
      </c>
      <c r="K565" s="1048">
        <f>K563+K564</f>
        <v>1520990</v>
      </c>
      <c r="L565" s="1223">
        <v>328752.8</v>
      </c>
      <c r="M565" s="1221">
        <f>(100/K565)*L565</f>
        <v>21.614395886889458</v>
      </c>
    </row>
    <row r="566" spans="1:13" ht="15.75" thickBot="1">
      <c r="A566" s="713"/>
      <c r="B566" s="713"/>
      <c r="C566" s="925"/>
      <c r="D566" s="1049"/>
      <c r="E566" s="876"/>
      <c r="F566" s="876"/>
      <c r="G566" s="1050"/>
      <c r="H566" s="1050"/>
      <c r="I566" s="1009"/>
      <c r="J566" s="1050"/>
      <c r="K566" s="1050"/>
      <c r="L566" s="1050"/>
      <c r="M566" s="1051"/>
    </row>
    <row r="567" spans="1:13" ht="15.75" thickBot="1">
      <c r="A567" s="1052"/>
      <c r="B567" s="1053"/>
      <c r="C567" s="1014"/>
      <c r="D567" s="704" t="s">
        <v>387</v>
      </c>
      <c r="E567" s="876"/>
      <c r="F567" s="876"/>
      <c r="G567" s="1054"/>
      <c r="H567" s="1054"/>
      <c r="I567" s="1050"/>
      <c r="J567" s="1054"/>
      <c r="K567" s="1054"/>
      <c r="L567" s="1054"/>
      <c r="M567" s="1055"/>
    </row>
    <row r="568" spans="1:13" ht="15.75" thickBot="1">
      <c r="A568" s="1274" t="s">
        <v>388</v>
      </c>
      <c r="B568" s="699"/>
      <c r="C568" s="1067"/>
      <c r="D568" s="1275" t="s">
        <v>389</v>
      </c>
      <c r="E568" s="1212"/>
      <c r="F568" s="1212"/>
      <c r="G568" s="700">
        <f>G569+G570</f>
        <v>13000</v>
      </c>
      <c r="H568" s="676">
        <f>H569+H570</f>
        <v>31900</v>
      </c>
      <c r="I568" s="677"/>
      <c r="J568" s="700">
        <v>17632</v>
      </c>
      <c r="K568" s="677">
        <v>17632</v>
      </c>
      <c r="L568" s="1276">
        <v>0</v>
      </c>
      <c r="M568" s="1277">
        <v>0</v>
      </c>
    </row>
    <row r="569" spans="1:13" ht="15">
      <c r="A569" s="660">
        <v>716000</v>
      </c>
      <c r="B569" s="661"/>
      <c r="C569" s="1059" t="s">
        <v>390</v>
      </c>
      <c r="D569" s="661" t="s">
        <v>391</v>
      </c>
      <c r="E569" s="662"/>
      <c r="F569" s="662"/>
      <c r="G569" s="835">
        <v>7500</v>
      </c>
      <c r="H569" s="663">
        <v>7500</v>
      </c>
      <c r="I569" s="1060">
        <v>2400</v>
      </c>
      <c r="J569" s="663">
        <v>15000</v>
      </c>
      <c r="K569" s="663">
        <v>15000</v>
      </c>
      <c r="L569" s="663"/>
      <c r="M569" s="1191"/>
    </row>
    <row r="570" spans="1:13" ht="15.75" thickBot="1">
      <c r="A570" s="668">
        <v>717001</v>
      </c>
      <c r="B570" s="636"/>
      <c r="C570" s="1061" t="s">
        <v>390</v>
      </c>
      <c r="D570" s="1062" t="s">
        <v>392</v>
      </c>
      <c r="E570" s="665"/>
      <c r="F570" s="665"/>
      <c r="G570" s="731">
        <v>5500</v>
      </c>
      <c r="H570" s="731">
        <v>24400</v>
      </c>
      <c r="I570" s="1063"/>
      <c r="J570" s="1064">
        <v>2632</v>
      </c>
      <c r="K570" s="1064">
        <v>2632</v>
      </c>
      <c r="L570" s="1064"/>
      <c r="M570" s="1192"/>
    </row>
    <row r="571" spans="1:13" ht="0.75" customHeight="1" thickBot="1">
      <c r="A571" s="678" t="s">
        <v>393</v>
      </c>
      <c r="B571" s="1056"/>
      <c r="C571" s="863"/>
      <c r="D571" s="1057" t="s">
        <v>394</v>
      </c>
      <c r="E571" s="1065"/>
      <c r="F571" s="1065"/>
      <c r="G571" s="1058">
        <v>0</v>
      </c>
      <c r="H571" s="1058">
        <f>H572+H573</f>
        <v>0</v>
      </c>
      <c r="I571" s="1066"/>
      <c r="J571" s="1058">
        <v>0</v>
      </c>
      <c r="K571" s="1058">
        <f>K572+K573</f>
        <v>0</v>
      </c>
      <c r="L571" s="1058"/>
      <c r="M571" s="1190"/>
    </row>
    <row r="572" spans="1:13" ht="15" hidden="1">
      <c r="A572" s="598">
        <v>716000</v>
      </c>
      <c r="B572" s="599"/>
      <c r="C572" s="839" t="s">
        <v>390</v>
      </c>
      <c r="D572" s="720" t="s">
        <v>412</v>
      </c>
      <c r="E572" s="663"/>
      <c r="F572" s="663"/>
      <c r="G572" s="600"/>
      <c r="H572" s="600"/>
      <c r="I572" s="1009"/>
      <c r="J572" s="600"/>
      <c r="K572" s="600"/>
      <c r="L572" s="601"/>
      <c r="M572" s="1191"/>
    </row>
    <row r="573" spans="1:13" ht="15" hidden="1">
      <c r="A573" s="641">
        <v>717001</v>
      </c>
      <c r="B573" s="642"/>
      <c r="C573" s="836" t="s">
        <v>390</v>
      </c>
      <c r="D573" s="639" t="s">
        <v>395</v>
      </c>
      <c r="E573" s="637"/>
      <c r="F573" s="637"/>
      <c r="G573" s="640"/>
      <c r="H573" s="640"/>
      <c r="I573" s="640"/>
      <c r="J573" s="640"/>
      <c r="K573" s="640"/>
      <c r="L573" s="1083"/>
      <c r="M573" s="1114"/>
    </row>
    <row r="574" spans="1:13" ht="15.75" thickBot="1">
      <c r="A574" s="884"/>
      <c r="B574" s="860"/>
      <c r="C574" s="875"/>
      <c r="D574" s="669"/>
      <c r="E574" s="989"/>
      <c r="F574" s="989"/>
      <c r="G574" s="732"/>
      <c r="H574" s="732"/>
      <c r="I574" s="648"/>
      <c r="J574" s="732"/>
      <c r="K574" s="732"/>
      <c r="L574" s="672"/>
      <c r="M574" s="1129"/>
    </row>
    <row r="575" spans="1:18" ht="15.75" thickBot="1">
      <c r="A575" s="1278" t="s">
        <v>426</v>
      </c>
      <c r="B575" s="680"/>
      <c r="C575" s="1258"/>
      <c r="D575" s="1275" t="s">
        <v>396</v>
      </c>
      <c r="E575" s="1279">
        <v>3470</v>
      </c>
      <c r="F575" s="1280">
        <v>3610</v>
      </c>
      <c r="G575" s="1212">
        <f>G576+G577</f>
        <v>3470</v>
      </c>
      <c r="H575" s="678">
        <f>H576+H577</f>
        <v>3470</v>
      </c>
      <c r="I575" s="1066">
        <v>3470</v>
      </c>
      <c r="J575" s="1212"/>
      <c r="K575" s="1212"/>
      <c r="L575" s="1212"/>
      <c r="M575" s="1277"/>
      <c r="R575" s="415"/>
    </row>
    <row r="576" spans="1:13" ht="15">
      <c r="A576" s="660">
        <v>714001</v>
      </c>
      <c r="B576" s="661"/>
      <c r="C576" s="1059" t="s">
        <v>134</v>
      </c>
      <c r="D576" s="661" t="s">
        <v>397</v>
      </c>
      <c r="E576" s="662">
        <v>3470</v>
      </c>
      <c r="F576" s="662">
        <v>3470</v>
      </c>
      <c r="G576" s="662">
        <v>3470</v>
      </c>
      <c r="H576" s="662">
        <v>3470</v>
      </c>
      <c r="I576" s="662">
        <v>3470</v>
      </c>
      <c r="J576" s="662"/>
      <c r="K576" s="1069"/>
      <c r="L576" s="645"/>
      <c r="M576" s="1131"/>
    </row>
    <row r="577" spans="1:13" ht="15">
      <c r="A577" s="607">
        <v>711001</v>
      </c>
      <c r="B577" s="820"/>
      <c r="C577" s="825" t="s">
        <v>91</v>
      </c>
      <c r="D577" s="608" t="s">
        <v>398</v>
      </c>
      <c r="E577" s="640"/>
      <c r="F577" s="640">
        <v>141</v>
      </c>
      <c r="G577" s="609"/>
      <c r="H577" s="609"/>
      <c r="I577" s="1070"/>
      <c r="J577" s="609"/>
      <c r="K577" s="640"/>
      <c r="L577" s="1083"/>
      <c r="M577" s="1178"/>
    </row>
    <row r="578" spans="1:17" ht="15.75" thickBot="1">
      <c r="A578" s="871"/>
      <c r="B578" s="857"/>
      <c r="C578" s="883"/>
      <c r="D578" s="872"/>
      <c r="E578" s="989"/>
      <c r="F578" s="989"/>
      <c r="G578" s="637"/>
      <c r="H578" s="637"/>
      <c r="I578" s="648"/>
      <c r="J578" s="637"/>
      <c r="K578" s="637"/>
      <c r="L578" s="645"/>
      <c r="M578" s="1129"/>
      <c r="Q578" s="415"/>
    </row>
    <row r="579" spans="1:17" ht="15.75" thickBot="1">
      <c r="A579" s="1275" t="s">
        <v>399</v>
      </c>
      <c r="B579" s="1275"/>
      <c r="C579" s="1258"/>
      <c r="D579" s="699" t="s">
        <v>326</v>
      </c>
      <c r="E579" s="1281">
        <f>SUM(E580:E583)</f>
        <v>13588</v>
      </c>
      <c r="F579" s="1282">
        <f>SUM(F580:F583)</f>
        <v>5245</v>
      </c>
      <c r="G579" s="700"/>
      <c r="H579" s="1283">
        <f>H580+H581+H582+H583</f>
        <v>206932</v>
      </c>
      <c r="I579" s="1071">
        <v>205500</v>
      </c>
      <c r="J579" s="1066"/>
      <c r="K579" s="1212"/>
      <c r="L579" s="701">
        <v>0</v>
      </c>
      <c r="M579" s="1190">
        <v>0</v>
      </c>
      <c r="Q579" s="415"/>
    </row>
    <row r="580" spans="1:13" ht="15">
      <c r="A580" s="607">
        <v>717002</v>
      </c>
      <c r="B580" s="608"/>
      <c r="C580" s="932" t="s">
        <v>327</v>
      </c>
      <c r="D580" s="608" t="s">
        <v>400</v>
      </c>
      <c r="E580" s="850">
        <v>13588</v>
      </c>
      <c r="F580" s="850">
        <v>3245</v>
      </c>
      <c r="G580" s="609"/>
      <c r="H580" s="609">
        <v>206932</v>
      </c>
      <c r="I580" s="1072">
        <v>206932</v>
      </c>
      <c r="J580" s="609"/>
      <c r="K580" s="609"/>
      <c r="L580" s="645"/>
      <c r="M580" s="1193"/>
    </row>
    <row r="581" spans="1:13" ht="14.25" customHeight="1">
      <c r="A581" s="592">
        <v>716000</v>
      </c>
      <c r="B581" s="593"/>
      <c r="C581" s="1073" t="s">
        <v>327</v>
      </c>
      <c r="D581" s="593" t="s">
        <v>391</v>
      </c>
      <c r="E581" s="594"/>
      <c r="F581" s="594">
        <v>2000</v>
      </c>
      <c r="G581" s="594"/>
      <c r="H581" s="594"/>
      <c r="I581" s="594"/>
      <c r="J581" s="594"/>
      <c r="K581" s="594"/>
      <c r="L581" s="595"/>
      <c r="M581" s="784"/>
    </row>
    <row r="582" spans="1:13" ht="15" hidden="1">
      <c r="A582" s="592">
        <v>717002</v>
      </c>
      <c r="B582" s="593"/>
      <c r="C582" s="844" t="s">
        <v>327</v>
      </c>
      <c r="D582" s="593" t="s">
        <v>401</v>
      </c>
      <c r="E582" s="594"/>
      <c r="F582" s="594"/>
      <c r="G582" s="594"/>
      <c r="H582" s="594"/>
      <c r="I582" s="594"/>
      <c r="J582" s="594"/>
      <c r="K582" s="594"/>
      <c r="L582" s="595"/>
      <c r="M582" s="784"/>
    </row>
    <row r="583" spans="1:13" ht="0.75" customHeight="1" thickBot="1">
      <c r="A583" s="592"/>
      <c r="B583" s="593"/>
      <c r="C583" s="844"/>
      <c r="D583" s="593"/>
      <c r="E583" s="594"/>
      <c r="F583" s="594"/>
      <c r="G583" s="594"/>
      <c r="H583" s="594"/>
      <c r="I583" s="594"/>
      <c r="J583" s="594"/>
      <c r="K583" s="594"/>
      <c r="L583" s="595"/>
      <c r="M583" s="784"/>
    </row>
    <row r="584" spans="1:13" ht="15.75" hidden="1" thickBot="1">
      <c r="A584" s="592"/>
      <c r="B584" s="872"/>
      <c r="C584" s="844"/>
      <c r="D584" s="872"/>
      <c r="E584" s="1074"/>
      <c r="F584" s="1074"/>
      <c r="G584" s="648"/>
      <c r="H584" s="648"/>
      <c r="I584" s="594"/>
      <c r="J584" s="648"/>
      <c r="K584" s="648"/>
      <c r="L584" s="921"/>
      <c r="M584" s="784"/>
    </row>
    <row r="585" spans="1:13" ht="15.75" thickBot="1">
      <c r="A585" s="1075"/>
      <c r="B585" s="1043"/>
      <c r="C585" s="1076"/>
      <c r="D585" s="704" t="s">
        <v>402</v>
      </c>
      <c r="E585" s="709">
        <f>E579+E581+E62</f>
        <v>13708</v>
      </c>
      <c r="F585" s="709">
        <f>F580+F581+F582</f>
        <v>5245</v>
      </c>
      <c r="G585" s="1077"/>
      <c r="H585" s="1077">
        <f>H580+H581+H582</f>
        <v>206932</v>
      </c>
      <c r="I585" s="1077">
        <v>3470</v>
      </c>
      <c r="J585" s="1077">
        <v>17632</v>
      </c>
      <c r="K585" s="1077">
        <v>17632</v>
      </c>
      <c r="L585" s="774">
        <v>0</v>
      </c>
      <c r="M585" s="1194">
        <v>0</v>
      </c>
    </row>
    <row r="586" spans="1:13" ht="15">
      <c r="A586" s="679"/>
      <c r="B586" s="679"/>
      <c r="C586" s="925"/>
      <c r="D586" s="673"/>
      <c r="E586" s="876"/>
      <c r="F586" s="876"/>
      <c r="G586" s="672"/>
      <c r="H586" s="672"/>
      <c r="I586" s="1009"/>
      <c r="J586" s="672"/>
      <c r="K586" s="672"/>
      <c r="L586" s="672"/>
      <c r="M586" s="1051"/>
    </row>
    <row r="587" spans="1:13" ht="1.5" customHeight="1" thickBot="1">
      <c r="A587" s="994"/>
      <c r="B587" s="994"/>
      <c r="C587" s="1198"/>
      <c r="D587" s="994"/>
      <c r="E587" s="1202"/>
      <c r="F587" s="876"/>
      <c r="G587" s="672"/>
      <c r="H587" s="672"/>
      <c r="I587" s="672"/>
      <c r="J587" s="672"/>
      <c r="K587" s="672"/>
      <c r="L587" s="672"/>
      <c r="M587" s="672"/>
    </row>
    <row r="588" spans="1:13" ht="15.75" thickBot="1">
      <c r="A588" s="1224" t="s">
        <v>205</v>
      </c>
      <c r="B588" s="1285"/>
      <c r="C588" s="1258"/>
      <c r="D588" s="1224" t="s">
        <v>403</v>
      </c>
      <c r="E588" s="1203"/>
      <c r="F588" s="1201"/>
      <c r="G588" s="1204"/>
      <c r="H588" s="1204"/>
      <c r="I588" s="682"/>
      <c r="J588" s="1204"/>
      <c r="K588" s="1204"/>
      <c r="L588" s="1204"/>
      <c r="M588" s="1085"/>
    </row>
    <row r="589" spans="1:13" ht="15">
      <c r="A589" s="607">
        <v>821005</v>
      </c>
      <c r="B589" s="608"/>
      <c r="C589" s="815" t="s">
        <v>91</v>
      </c>
      <c r="D589" s="1284" t="s">
        <v>404</v>
      </c>
      <c r="E589" s="850">
        <v>47795</v>
      </c>
      <c r="F589" s="850">
        <v>47424</v>
      </c>
      <c r="G589" s="850">
        <v>47424</v>
      </c>
      <c r="H589" s="850">
        <v>47424</v>
      </c>
      <c r="I589" s="850">
        <v>47424</v>
      </c>
      <c r="J589" s="850">
        <v>47424</v>
      </c>
      <c r="K589" s="850">
        <v>47424</v>
      </c>
      <c r="L589" s="1100">
        <v>11856</v>
      </c>
      <c r="M589" s="1135">
        <f>(100/K589)*L589</f>
        <v>25</v>
      </c>
    </row>
    <row r="590" spans="1:13" ht="15" hidden="1">
      <c r="A590" s="592">
        <v>821005</v>
      </c>
      <c r="B590" s="593">
        <v>10</v>
      </c>
      <c r="C590" s="844" t="s">
        <v>91</v>
      </c>
      <c r="D590" s="593" t="s">
        <v>405</v>
      </c>
      <c r="E590" s="1019">
        <v>0</v>
      </c>
      <c r="F590" s="1019">
        <v>0</v>
      </c>
      <c r="G590" s="594"/>
      <c r="H590" s="594"/>
      <c r="I590" s="1009"/>
      <c r="J590" s="594"/>
      <c r="K590" s="594"/>
      <c r="L590" s="697"/>
      <c r="M590" s="1174"/>
    </row>
    <row r="591" spans="1:13" ht="15">
      <c r="A591" s="592">
        <v>821007</v>
      </c>
      <c r="B591" s="593">
        <v>50</v>
      </c>
      <c r="C591" s="844" t="s">
        <v>91</v>
      </c>
      <c r="D591" s="593" t="s">
        <v>406</v>
      </c>
      <c r="E591" s="1078">
        <v>14277</v>
      </c>
      <c r="F591" s="1078">
        <v>14409</v>
      </c>
      <c r="G591" s="1078">
        <v>14944</v>
      </c>
      <c r="H591" s="1078">
        <v>14944</v>
      </c>
      <c r="I591" s="1078">
        <v>14944</v>
      </c>
      <c r="J591" s="1078">
        <v>14944</v>
      </c>
      <c r="K591" s="1078">
        <v>14944</v>
      </c>
      <c r="L591" s="1182">
        <v>3450.58</v>
      </c>
      <c r="M591" s="1186">
        <f>(100/K591)*L591</f>
        <v>23.090069593147753</v>
      </c>
    </row>
    <row r="592" spans="1:13" ht="15">
      <c r="A592" s="592">
        <v>821005</v>
      </c>
      <c r="B592" s="593">
        <v>40</v>
      </c>
      <c r="C592" s="844" t="s">
        <v>91</v>
      </c>
      <c r="D592" s="872" t="s">
        <v>407</v>
      </c>
      <c r="E592" s="1079">
        <v>4070</v>
      </c>
      <c r="F592" s="1079">
        <v>4440</v>
      </c>
      <c r="G592" s="1019">
        <v>3700</v>
      </c>
      <c r="H592" s="1079">
        <v>3700</v>
      </c>
      <c r="I592" s="1019">
        <v>2600</v>
      </c>
      <c r="J592" s="1019"/>
      <c r="K592" s="1079"/>
      <c r="L592" s="1183"/>
      <c r="M592" s="1176"/>
    </row>
    <row r="593" spans="1:19" ht="15.75" thickBot="1">
      <c r="A593" s="884">
        <v>633011</v>
      </c>
      <c r="B593" s="860"/>
      <c r="C593" s="875"/>
      <c r="D593" s="860" t="s">
        <v>79</v>
      </c>
      <c r="E593" s="1031">
        <v>12394</v>
      </c>
      <c r="F593" s="1031">
        <v>11234</v>
      </c>
      <c r="G593" s="1080"/>
      <c r="H593" s="1031"/>
      <c r="I593" s="722">
        <v>12500</v>
      </c>
      <c r="J593" s="1080"/>
      <c r="K593" s="1031"/>
      <c r="L593" s="1185">
        <v>3241.05</v>
      </c>
      <c r="M593" s="1115"/>
      <c r="S593" s="415"/>
    </row>
    <row r="594" spans="1:13" ht="15.75" thickBot="1">
      <c r="A594" s="1199"/>
      <c r="B594" s="673"/>
      <c r="C594" s="1200"/>
      <c r="D594" s="1224" t="s">
        <v>403</v>
      </c>
      <c r="E594" s="1197">
        <f>SUM(E589:E592)</f>
        <v>66142</v>
      </c>
      <c r="F594" s="1226">
        <f>SUM(F589:F592)</f>
        <v>66273</v>
      </c>
      <c r="G594" s="1225">
        <f>G589+G590+G591+G592</f>
        <v>66068</v>
      </c>
      <c r="H594" s="1082">
        <f>H589+H590+H591+H592</f>
        <v>66068</v>
      </c>
      <c r="I594" s="1081">
        <f>I589+I591+I592</f>
        <v>64968</v>
      </c>
      <c r="J594" s="1082">
        <f>J589+J590+J591+J592</f>
        <v>62368</v>
      </c>
      <c r="K594" s="1082">
        <f>K589+K590+K591+K592</f>
        <v>62368</v>
      </c>
      <c r="L594" s="1184">
        <v>15306.58</v>
      </c>
      <c r="M594" s="1181">
        <f>(100/K594)*L594</f>
        <v>24.54236146741919</v>
      </c>
    </row>
    <row r="595" spans="1:13" ht="15" hidden="1">
      <c r="A595" s="679"/>
      <c r="B595" s="679"/>
      <c r="C595" s="925"/>
      <c r="D595" s="713"/>
      <c r="E595" s="876"/>
      <c r="F595" s="876"/>
      <c r="G595" s="1050"/>
      <c r="H595" s="1050"/>
      <c r="I595" s="1009"/>
      <c r="J595" s="1050"/>
      <c r="K595" s="1050"/>
      <c r="L595" s="1050"/>
      <c r="M595" s="1187"/>
    </row>
    <row r="596" spans="1:13" ht="15.75" thickBot="1">
      <c r="A596" s="679"/>
      <c r="B596" s="679"/>
      <c r="C596" s="925"/>
      <c r="D596" s="750" t="s">
        <v>81</v>
      </c>
      <c r="E596" s="876"/>
      <c r="F596" s="876"/>
      <c r="G596" s="1050"/>
      <c r="H596" s="1050"/>
      <c r="I596" s="1050"/>
      <c r="J596" s="1050"/>
      <c r="K596" s="1050"/>
      <c r="L596" s="1050"/>
      <c r="M596" s="1196"/>
    </row>
    <row r="597" spans="1:13" ht="15.75" thickBot="1">
      <c r="A597" s="679"/>
      <c r="B597" s="679"/>
      <c r="C597" s="925"/>
      <c r="D597" s="1247" t="s">
        <v>384</v>
      </c>
      <c r="E597" s="685">
        <f aca="true" t="shared" si="55" ref="E597:K597">E563</f>
        <v>736077</v>
      </c>
      <c r="F597" s="1248">
        <f t="shared" si="55"/>
        <v>704022</v>
      </c>
      <c r="G597" s="628">
        <f t="shared" si="55"/>
        <v>722097.6</v>
      </c>
      <c r="H597" s="628">
        <f t="shared" si="55"/>
        <v>830330.6</v>
      </c>
      <c r="I597" s="1228">
        <f t="shared" si="55"/>
        <v>803040.67</v>
      </c>
      <c r="J597" s="627">
        <f t="shared" si="55"/>
        <v>1130990</v>
      </c>
      <c r="K597" s="1250">
        <f t="shared" si="55"/>
        <v>1095832</v>
      </c>
      <c r="L597" s="1251">
        <v>244740.02</v>
      </c>
      <c r="M597" s="1252">
        <f>(100/K597)*L597</f>
        <v>22.333717212127404</v>
      </c>
    </row>
    <row r="598" spans="1:13" ht="15.75" thickBot="1">
      <c r="A598" s="679"/>
      <c r="B598" s="679"/>
      <c r="C598" s="925"/>
      <c r="D598" s="745" t="s">
        <v>385</v>
      </c>
      <c r="E598" s="1241">
        <f>E564</f>
        <v>390048</v>
      </c>
      <c r="F598" s="709">
        <f>F564</f>
        <v>390048</v>
      </c>
      <c r="G598" s="1215">
        <f>G564</f>
        <v>385600</v>
      </c>
      <c r="H598" s="1215">
        <v>385600</v>
      </c>
      <c r="I598" s="1246">
        <f>I562</f>
        <v>400561</v>
      </c>
      <c r="J598" s="1249">
        <f>J564</f>
        <v>390000</v>
      </c>
      <c r="K598" s="685">
        <v>425158</v>
      </c>
      <c r="L598" s="1222">
        <v>84012.78</v>
      </c>
      <c r="M598" s="1253">
        <f>(100/K598)*L598</f>
        <v>19.760366734249384</v>
      </c>
    </row>
    <row r="599" spans="1:13" ht="15.75" thickBot="1">
      <c r="A599" s="679"/>
      <c r="B599" s="679"/>
      <c r="C599" s="925"/>
      <c r="D599" s="1240" t="s">
        <v>402</v>
      </c>
      <c r="E599" s="1235">
        <v>17057</v>
      </c>
      <c r="F599" s="1235">
        <v>17057</v>
      </c>
      <c r="G599" s="1241"/>
      <c r="H599" s="1241">
        <f>H585</f>
        <v>206932</v>
      </c>
      <c r="I599" s="1242">
        <v>3470</v>
      </c>
      <c r="J599" s="1243">
        <f>J585</f>
        <v>17632</v>
      </c>
      <c r="K599" s="1241">
        <v>17632</v>
      </c>
      <c r="L599" s="1244">
        <v>0</v>
      </c>
      <c r="M599" s="1245">
        <v>0</v>
      </c>
    </row>
    <row r="600" spans="1:19" ht="15.75" thickBot="1">
      <c r="A600" s="713"/>
      <c r="B600" s="713"/>
      <c r="C600" s="925"/>
      <c r="D600" s="1233" t="s">
        <v>403</v>
      </c>
      <c r="E600" s="1234">
        <f>E594</f>
        <v>66142</v>
      </c>
      <c r="F600" s="1234">
        <f aca="true" t="shared" si="56" ref="F600:K600">F594</f>
        <v>66273</v>
      </c>
      <c r="G600" s="1235">
        <f t="shared" si="56"/>
        <v>66068</v>
      </c>
      <c r="H600" s="1235">
        <f t="shared" si="56"/>
        <v>66068</v>
      </c>
      <c r="I600" s="1236">
        <f t="shared" si="56"/>
        <v>64968</v>
      </c>
      <c r="J600" s="1237">
        <f t="shared" si="56"/>
        <v>62368</v>
      </c>
      <c r="K600" s="1235">
        <f t="shared" si="56"/>
        <v>62368</v>
      </c>
      <c r="L600" s="1238">
        <v>15306.58</v>
      </c>
      <c r="M600" s="1239">
        <f>(100/K600)*L600</f>
        <v>24.54236146741919</v>
      </c>
      <c r="S600" s="446"/>
    </row>
    <row r="601" spans="1:13" ht="15.75" thickBot="1">
      <c r="A601" s="713"/>
      <c r="B601" s="713"/>
      <c r="C601" s="925"/>
      <c r="D601" s="740" t="s">
        <v>408</v>
      </c>
      <c r="E601" s="1227">
        <f>SUM(E597:E600)</f>
        <v>1209324</v>
      </c>
      <c r="F601" s="1227">
        <f>SUM(F597:F600)</f>
        <v>1177400</v>
      </c>
      <c r="G601" s="752">
        <f>G597+G598+G599+G600</f>
        <v>1173765.6</v>
      </c>
      <c r="H601" s="752">
        <f>H597+H598+H599+H600</f>
        <v>1488930.6</v>
      </c>
      <c r="I601" s="1229">
        <f>I597+I598+I599+I600</f>
        <v>1272039.67</v>
      </c>
      <c r="J601" s="1230">
        <f>J597+J598+J599+J600</f>
        <v>1600990</v>
      </c>
      <c r="K601" s="752">
        <f>K597+K598+K599+K600</f>
        <v>1600990</v>
      </c>
      <c r="L601" s="1232">
        <v>344059.38</v>
      </c>
      <c r="M601" s="1231">
        <f>(100/K601)*L601</f>
        <v>21.490414056302665</v>
      </c>
    </row>
    <row r="602" spans="1:13" ht="15">
      <c r="A602" s="415"/>
      <c r="M602" s="446"/>
    </row>
    <row r="603" spans="4:14" ht="15">
      <c r="D603" s="1188" t="s">
        <v>494</v>
      </c>
      <c r="E603" s="1189">
        <v>95824.01</v>
      </c>
      <c r="F603" s="1188"/>
      <c r="G603" s="1188"/>
      <c r="H603" s="1188" t="s">
        <v>498</v>
      </c>
      <c r="I603" s="1188"/>
      <c r="J603" s="1188"/>
      <c r="K603" s="1188"/>
      <c r="L603" s="1188"/>
      <c r="M603" s="1188"/>
      <c r="N603" s="1188"/>
    </row>
    <row r="604" spans="4:14" ht="15">
      <c r="D604" s="1188" t="s">
        <v>495</v>
      </c>
      <c r="E604" s="1189">
        <v>2330.49</v>
      </c>
      <c r="F604" s="1188"/>
      <c r="G604" s="1188"/>
      <c r="H604" s="1188" t="s">
        <v>499</v>
      </c>
      <c r="I604" s="1188"/>
      <c r="J604" s="1188"/>
      <c r="K604" s="1188"/>
      <c r="L604" s="1188"/>
      <c r="M604" s="1188"/>
      <c r="N604" s="1188"/>
    </row>
    <row r="605" spans="4:14" ht="15">
      <c r="D605" s="1188" t="s">
        <v>496</v>
      </c>
      <c r="E605" s="1189">
        <v>3450.91</v>
      </c>
      <c r="F605" s="1188"/>
      <c r="G605" s="1188"/>
      <c r="H605" s="1188"/>
      <c r="I605" s="1188"/>
      <c r="J605" s="1188"/>
      <c r="K605" s="1188"/>
      <c r="L605" s="1188"/>
      <c r="M605" s="1188"/>
      <c r="N605" s="1188"/>
    </row>
    <row r="606" spans="4:14" ht="15">
      <c r="D606" s="1188" t="s">
        <v>497</v>
      </c>
      <c r="E606" s="1188">
        <v>875.79</v>
      </c>
      <c r="F606" s="1188"/>
      <c r="G606" s="1188"/>
      <c r="H606" s="1188" t="s">
        <v>500</v>
      </c>
      <c r="I606" s="1188"/>
      <c r="J606" s="1188"/>
      <c r="K606" s="1188"/>
      <c r="L606" s="1188"/>
      <c r="M606" s="1188"/>
      <c r="N606" s="1188"/>
    </row>
    <row r="607" spans="4:14" ht="15">
      <c r="D607" s="1188" t="s">
        <v>489</v>
      </c>
      <c r="E607" s="1189">
        <v>1139.63</v>
      </c>
      <c r="F607" s="1188"/>
      <c r="G607" s="1188"/>
      <c r="H607" s="1188"/>
      <c r="I607" s="1188"/>
      <c r="J607" s="1188"/>
      <c r="K607" s="1188"/>
      <c r="L607" s="1188"/>
      <c r="M607" s="1188"/>
      <c r="N607" s="1188"/>
    </row>
    <row r="608" spans="4:14" ht="15">
      <c r="D608" s="1188" t="s">
        <v>490</v>
      </c>
      <c r="E608" s="1188"/>
      <c r="F608" s="1188" t="s">
        <v>501</v>
      </c>
      <c r="G608" s="1188"/>
      <c r="H608" s="1188"/>
      <c r="I608" s="1188"/>
      <c r="J608" s="1188"/>
      <c r="K608" s="1188"/>
      <c r="L608" s="1188"/>
      <c r="M608" s="1188"/>
      <c r="N608" s="1188"/>
    </row>
    <row r="609" spans="4:14" ht="15">
      <c r="D609" s="1188" t="s">
        <v>491</v>
      </c>
      <c r="E609" s="1188" t="s">
        <v>492</v>
      </c>
      <c r="F609" s="1188"/>
      <c r="G609" s="1188"/>
      <c r="H609" s="1188"/>
      <c r="I609" s="1188"/>
      <c r="J609" s="1188"/>
      <c r="K609" s="1188"/>
      <c r="L609" s="1188"/>
      <c r="M609" s="1188"/>
      <c r="N609" s="1188"/>
    </row>
    <row r="610" spans="4:14" ht="15">
      <c r="D610" s="1188"/>
      <c r="E610" s="1188" t="s">
        <v>493</v>
      </c>
      <c r="F610" s="1188"/>
      <c r="G610" s="1188"/>
      <c r="H610" s="1188"/>
      <c r="I610" s="1188"/>
      <c r="J610" s="1188"/>
      <c r="K610" s="1188"/>
      <c r="L610" s="1188"/>
      <c r="M610" s="1188"/>
      <c r="N610" s="1188"/>
    </row>
  </sheetData>
  <sheetProtection/>
  <mergeCells count="14">
    <mergeCell ref="J2:J3"/>
    <mergeCell ref="K2:K3"/>
    <mergeCell ref="M2:M3"/>
    <mergeCell ref="L2:L3"/>
    <mergeCell ref="E1:F1"/>
    <mergeCell ref="G1:I1"/>
    <mergeCell ref="J1:M1"/>
    <mergeCell ref="I2:I3"/>
    <mergeCell ref="A2:A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view="pageLayout" workbookViewId="0" topLeftCell="A1">
      <selection activeCell="C92" sqref="C92"/>
    </sheetView>
  </sheetViews>
  <sheetFormatPr defaultColWidth="9.140625" defaultRowHeight="15"/>
  <cols>
    <col min="1" max="1" width="7.57421875" style="0" customWidth="1"/>
    <col min="2" max="2" width="4.7109375" style="0" customWidth="1"/>
    <col min="3" max="3" width="44.7109375" style="0" customWidth="1"/>
    <col min="4" max="4" width="8.8515625" style="0" customWidth="1"/>
    <col min="7" max="7" width="9.140625" style="0" customWidth="1"/>
    <col min="8" max="8" width="0.13671875" style="0" customWidth="1"/>
    <col min="9" max="9" width="8.8515625" style="0" customWidth="1"/>
    <col min="10" max="10" width="9.140625" style="0" customWidth="1"/>
    <col min="11" max="11" width="10.28125" style="0" customWidth="1"/>
    <col min="12" max="12" width="6.00390625" style="0" customWidth="1"/>
  </cols>
  <sheetData>
    <row r="1" spans="1:12" ht="15">
      <c r="A1" s="1541" t="s">
        <v>6</v>
      </c>
      <c r="B1" s="577"/>
      <c r="C1" s="578" t="s">
        <v>0</v>
      </c>
      <c r="D1" s="1530" t="s">
        <v>1</v>
      </c>
      <c r="E1" s="1531"/>
      <c r="F1" s="1530" t="s">
        <v>471</v>
      </c>
      <c r="G1" s="1532"/>
      <c r="H1" s="1532"/>
      <c r="I1" s="1533" t="s">
        <v>474</v>
      </c>
      <c r="J1" s="1534"/>
      <c r="K1" s="1534"/>
      <c r="L1" s="1535"/>
    </row>
    <row r="2" spans="1:12" ht="15">
      <c r="A2" s="1542"/>
      <c r="B2" s="579" t="s">
        <v>2</v>
      </c>
      <c r="C2" s="1536" t="s">
        <v>3</v>
      </c>
      <c r="D2" s="1538">
        <v>2013</v>
      </c>
      <c r="E2" s="1538">
        <v>2014</v>
      </c>
      <c r="F2" s="1519" t="s">
        <v>4</v>
      </c>
      <c r="G2" s="1519" t="s">
        <v>5</v>
      </c>
      <c r="H2" s="1511" t="s">
        <v>422</v>
      </c>
      <c r="I2" s="1513" t="s">
        <v>475</v>
      </c>
      <c r="J2" s="1519" t="s">
        <v>476</v>
      </c>
      <c r="K2" s="1519" t="s">
        <v>528</v>
      </c>
      <c r="L2" s="1503" t="s">
        <v>477</v>
      </c>
    </row>
    <row r="3" spans="1:12" ht="15.75" thickBot="1">
      <c r="A3" s="1543"/>
      <c r="B3" s="580" t="s">
        <v>7</v>
      </c>
      <c r="C3" s="1537"/>
      <c r="D3" s="1539"/>
      <c r="E3" s="1539"/>
      <c r="F3" s="1520"/>
      <c r="G3" s="1520"/>
      <c r="H3" s="1512"/>
      <c r="I3" s="1514"/>
      <c r="J3" s="1520"/>
      <c r="K3" s="1540"/>
      <c r="L3" s="1504"/>
    </row>
    <row r="4" spans="1:12" ht="15">
      <c r="A4" s="581">
        <v>100</v>
      </c>
      <c r="B4" s="582"/>
      <c r="C4" s="582" t="s">
        <v>8</v>
      </c>
      <c r="D4" s="583">
        <f>SUM(D6+D7+D11)</f>
        <v>699836</v>
      </c>
      <c r="E4" s="583">
        <f>SUM(E6+E7+E11)</f>
        <v>719312</v>
      </c>
      <c r="F4" s="584">
        <f>F6+F7+F11</f>
        <v>686935</v>
      </c>
      <c r="G4" s="584">
        <f>G6+G7+G11</f>
        <v>763264</v>
      </c>
      <c r="H4" s="585">
        <f>H6+H7+H11</f>
        <v>763264</v>
      </c>
      <c r="I4" s="586">
        <f>I5+I7+I11</f>
        <v>890217</v>
      </c>
      <c r="J4" s="584">
        <f>J6+J7+J11</f>
        <v>890217</v>
      </c>
      <c r="K4" s="764">
        <f>K6+K7+K11</f>
        <v>499445.25</v>
      </c>
      <c r="L4" s="803">
        <f aca="true" t="shared" si="0" ref="L4:L13">(100/J4)*K4</f>
        <v>56.10376458773535</v>
      </c>
    </row>
    <row r="5" spans="1:12" ht="15">
      <c r="A5" s="587">
        <v>110</v>
      </c>
      <c r="B5" s="588"/>
      <c r="C5" s="588" t="s">
        <v>9</v>
      </c>
      <c r="D5" s="589">
        <v>536844</v>
      </c>
      <c r="E5" s="589">
        <v>549375</v>
      </c>
      <c r="F5" s="589">
        <v>516491</v>
      </c>
      <c r="G5" s="589">
        <v>562450</v>
      </c>
      <c r="H5" s="590">
        <v>562450</v>
      </c>
      <c r="I5" s="591">
        <v>680000</v>
      </c>
      <c r="J5" s="589">
        <v>680000</v>
      </c>
      <c r="K5" s="754">
        <v>391824.62</v>
      </c>
      <c r="L5" s="783">
        <f t="shared" si="0"/>
        <v>57.621267647058815</v>
      </c>
    </row>
    <row r="6" spans="1:12" ht="15">
      <c r="A6" s="592">
        <v>111003</v>
      </c>
      <c r="B6" s="593"/>
      <c r="C6" s="593" t="s">
        <v>9</v>
      </c>
      <c r="D6" s="594">
        <v>536844</v>
      </c>
      <c r="E6" s="594">
        <v>549375</v>
      </c>
      <c r="F6" s="594">
        <v>516491</v>
      </c>
      <c r="G6" s="594">
        <v>562450</v>
      </c>
      <c r="H6" s="595">
        <v>562450</v>
      </c>
      <c r="I6" s="592">
        <v>680000</v>
      </c>
      <c r="J6" s="594">
        <v>680000</v>
      </c>
      <c r="K6" s="755">
        <v>391824.62</v>
      </c>
      <c r="L6" s="784">
        <f t="shared" si="0"/>
        <v>57.621267647058815</v>
      </c>
    </row>
    <row r="7" spans="1:12" ht="15">
      <c r="A7" s="591">
        <v>121</v>
      </c>
      <c r="B7" s="588"/>
      <c r="C7" s="588" t="s">
        <v>10</v>
      </c>
      <c r="D7" s="596">
        <f>SUM(D8:D10)</f>
        <v>96157</v>
      </c>
      <c r="E7" s="596">
        <f aca="true" t="shared" si="1" ref="E7:J7">SUM(E8:E10)</f>
        <v>105294</v>
      </c>
      <c r="F7" s="596">
        <f t="shared" si="1"/>
        <v>103924</v>
      </c>
      <c r="G7" s="596">
        <f t="shared" si="1"/>
        <v>131364</v>
      </c>
      <c r="H7" s="597">
        <f t="shared" si="1"/>
        <v>131364</v>
      </c>
      <c r="I7" s="591">
        <f t="shared" si="1"/>
        <v>132240</v>
      </c>
      <c r="J7" s="596">
        <f t="shared" si="1"/>
        <v>132240</v>
      </c>
      <c r="K7" s="757">
        <f>SUM(K8:K10)</f>
        <v>61691.84000000001</v>
      </c>
      <c r="L7" s="783">
        <f t="shared" si="0"/>
        <v>46.651421657592266</v>
      </c>
    </row>
    <row r="8" spans="1:12" ht="15">
      <c r="A8" s="598">
        <v>121001</v>
      </c>
      <c r="B8" s="599"/>
      <c r="C8" s="599" t="s">
        <v>11</v>
      </c>
      <c r="D8" s="600">
        <v>22084</v>
      </c>
      <c r="E8" s="600">
        <v>29052</v>
      </c>
      <c r="F8" s="600">
        <v>25050</v>
      </c>
      <c r="G8" s="600">
        <v>25050</v>
      </c>
      <c r="H8" s="601">
        <v>25050</v>
      </c>
      <c r="I8" s="598">
        <v>25870</v>
      </c>
      <c r="J8" s="600">
        <v>25870</v>
      </c>
      <c r="K8" s="758">
        <v>20098.99</v>
      </c>
      <c r="L8" s="785">
        <f t="shared" si="0"/>
        <v>77.69226903749518</v>
      </c>
    </row>
    <row r="9" spans="1:12" ht="15">
      <c r="A9" s="602">
        <v>121002</v>
      </c>
      <c r="B9" s="603"/>
      <c r="C9" s="603" t="s">
        <v>12</v>
      </c>
      <c r="D9" s="604">
        <v>72346</v>
      </c>
      <c r="E9" s="604">
        <v>73132</v>
      </c>
      <c r="F9" s="604">
        <v>75666</v>
      </c>
      <c r="G9" s="604">
        <v>103106</v>
      </c>
      <c r="H9" s="605">
        <v>103106</v>
      </c>
      <c r="I9" s="602">
        <v>103020</v>
      </c>
      <c r="J9" s="604">
        <v>103020</v>
      </c>
      <c r="K9" s="759">
        <v>38840.16</v>
      </c>
      <c r="L9" s="786">
        <f t="shared" si="0"/>
        <v>37.7015725101922</v>
      </c>
    </row>
    <row r="10" spans="1:12" ht="15">
      <c r="A10" s="607">
        <v>121003</v>
      </c>
      <c r="B10" s="608"/>
      <c r="C10" s="608" t="s">
        <v>425</v>
      </c>
      <c r="D10" s="609">
        <v>1727</v>
      </c>
      <c r="E10" s="609">
        <v>3110</v>
      </c>
      <c r="F10" s="609">
        <v>3208</v>
      </c>
      <c r="G10" s="609">
        <v>3208</v>
      </c>
      <c r="H10" s="610">
        <v>3208</v>
      </c>
      <c r="I10" s="607">
        <v>3350</v>
      </c>
      <c r="J10" s="609">
        <v>3350</v>
      </c>
      <c r="K10" s="760">
        <v>2752.69</v>
      </c>
      <c r="L10" s="787">
        <f t="shared" si="0"/>
        <v>82.16985074626865</v>
      </c>
    </row>
    <row r="11" spans="1:12" ht="15">
      <c r="A11" s="612">
        <v>130</v>
      </c>
      <c r="B11" s="588"/>
      <c r="C11" s="613" t="s">
        <v>13</v>
      </c>
      <c r="D11" s="589">
        <f>SUM(D12:D17)</f>
        <v>66835</v>
      </c>
      <c r="E11" s="589">
        <f aca="true" t="shared" si="2" ref="E11:J11">SUM(E12:E17)</f>
        <v>64643</v>
      </c>
      <c r="F11" s="589">
        <f t="shared" si="2"/>
        <v>66520</v>
      </c>
      <c r="G11" s="589">
        <f t="shared" si="2"/>
        <v>69450</v>
      </c>
      <c r="H11" s="614">
        <f t="shared" si="2"/>
        <v>69450</v>
      </c>
      <c r="I11" s="591">
        <f>SUM(I12:I17)</f>
        <v>77977</v>
      </c>
      <c r="J11" s="589">
        <f t="shared" si="2"/>
        <v>77977</v>
      </c>
      <c r="K11" s="754">
        <f>SUM(K12:K17)</f>
        <v>45928.79</v>
      </c>
      <c r="L11" s="783">
        <f t="shared" si="0"/>
        <v>58.90043217871937</v>
      </c>
    </row>
    <row r="12" spans="1:12" ht="15">
      <c r="A12" s="615">
        <v>133001</v>
      </c>
      <c r="B12" s="599"/>
      <c r="C12" s="616" t="s">
        <v>14</v>
      </c>
      <c r="D12" s="600">
        <v>1682</v>
      </c>
      <c r="E12" s="600">
        <v>1643</v>
      </c>
      <c r="F12" s="600">
        <v>1883</v>
      </c>
      <c r="G12" s="600">
        <v>1883</v>
      </c>
      <c r="H12" s="617">
        <v>1883</v>
      </c>
      <c r="I12" s="598">
        <v>1860</v>
      </c>
      <c r="J12" s="600">
        <v>1860</v>
      </c>
      <c r="K12" s="758">
        <v>1568.22</v>
      </c>
      <c r="L12" s="785">
        <f t="shared" si="0"/>
        <v>84.31290322580645</v>
      </c>
    </row>
    <row r="13" spans="1:12" ht="15">
      <c r="A13" s="598">
        <v>133004</v>
      </c>
      <c r="B13" s="599"/>
      <c r="C13" s="599" t="s">
        <v>469</v>
      </c>
      <c r="D13" s="618"/>
      <c r="E13" s="618"/>
      <c r="F13" s="600"/>
      <c r="G13" s="600"/>
      <c r="H13" s="601"/>
      <c r="I13" s="598">
        <v>50</v>
      </c>
      <c r="J13" s="600">
        <v>50</v>
      </c>
      <c r="K13" s="758">
        <v>50</v>
      </c>
      <c r="L13" s="785">
        <f t="shared" si="0"/>
        <v>100</v>
      </c>
    </row>
    <row r="14" spans="1:12" ht="15">
      <c r="A14" s="598">
        <v>133006</v>
      </c>
      <c r="B14" s="599"/>
      <c r="C14" s="599" t="s">
        <v>17</v>
      </c>
      <c r="D14" s="619">
        <v>755</v>
      </c>
      <c r="E14" s="619">
        <v>986</v>
      </c>
      <c r="F14" s="600">
        <v>770</v>
      </c>
      <c r="G14" s="600">
        <v>1500</v>
      </c>
      <c r="H14" s="601">
        <v>1500</v>
      </c>
      <c r="I14" s="598">
        <v>1200</v>
      </c>
      <c r="J14" s="600">
        <v>1200</v>
      </c>
      <c r="K14" s="758">
        <v>519.44</v>
      </c>
      <c r="L14" s="785">
        <f>(100/J14)*K14</f>
        <v>43.28666666666667</v>
      </c>
    </row>
    <row r="15" spans="1:12" ht="15">
      <c r="A15" s="602">
        <v>133012</v>
      </c>
      <c r="B15" s="603"/>
      <c r="C15" s="603" t="s">
        <v>416</v>
      </c>
      <c r="D15" s="604"/>
      <c r="E15" s="604"/>
      <c r="F15" s="620">
        <v>800</v>
      </c>
      <c r="G15" s="620">
        <v>3000</v>
      </c>
      <c r="H15" s="621">
        <v>3000</v>
      </c>
      <c r="I15" s="622">
        <v>1700</v>
      </c>
      <c r="J15" s="620">
        <v>1700</v>
      </c>
      <c r="K15" s="761">
        <v>361.3</v>
      </c>
      <c r="L15" s="788">
        <f>(100/J15)*K15</f>
        <v>21.25294117647059</v>
      </c>
    </row>
    <row r="16" spans="1:12" ht="15">
      <c r="A16" s="602">
        <v>133013</v>
      </c>
      <c r="B16" s="603"/>
      <c r="C16" s="603" t="s">
        <v>15</v>
      </c>
      <c r="D16" s="604">
        <v>64398</v>
      </c>
      <c r="E16" s="604">
        <v>62014</v>
      </c>
      <c r="F16" s="620">
        <v>62900</v>
      </c>
      <c r="G16" s="620">
        <v>62900</v>
      </c>
      <c r="H16" s="621">
        <v>62900</v>
      </c>
      <c r="I16" s="622">
        <v>73000</v>
      </c>
      <c r="J16" s="620">
        <v>73000</v>
      </c>
      <c r="K16" s="761">
        <v>43429.83</v>
      </c>
      <c r="L16" s="788">
        <f>(100/J16)*K16</f>
        <v>59.49291780821918</v>
      </c>
    </row>
    <row r="17" spans="1:12" ht="15.75" thickBot="1">
      <c r="A17" s="598">
        <v>139002</v>
      </c>
      <c r="B17" s="599"/>
      <c r="C17" s="599" t="s">
        <v>16</v>
      </c>
      <c r="D17" s="623">
        <v>0</v>
      </c>
      <c r="E17" s="623">
        <v>0</v>
      </c>
      <c r="F17" s="600">
        <v>167</v>
      </c>
      <c r="G17" s="600">
        <v>167</v>
      </c>
      <c r="H17" s="601">
        <v>167</v>
      </c>
      <c r="I17" s="598">
        <v>167</v>
      </c>
      <c r="J17" s="600">
        <v>167</v>
      </c>
      <c r="K17" s="758"/>
      <c r="L17" s="785"/>
    </row>
    <row r="18" spans="1:12" ht="15" customHeight="1" thickBot="1">
      <c r="A18" s="624">
        <v>200</v>
      </c>
      <c r="B18" s="625"/>
      <c r="C18" s="625" t="s">
        <v>18</v>
      </c>
      <c r="D18" s="626">
        <f>D19+D20+D27+D32+D33+D49+D52</f>
        <v>133826</v>
      </c>
      <c r="E18" s="626">
        <f>E19+E20+E27+E32+E33+E49+E52</f>
        <v>126521</v>
      </c>
      <c r="F18" s="627">
        <f>F19+F20+F27+F33+F32+F49+F52</f>
        <v>118691</v>
      </c>
      <c r="G18" s="627">
        <f>G19+G20+G27+G33+G32+G49+G52</f>
        <v>134551</v>
      </c>
      <c r="H18" s="626">
        <f>H20+H27+H33+H32+H49+H52</f>
        <v>133251</v>
      </c>
      <c r="I18" s="628">
        <f>I19+I20+I27+I31+I49+I52+I33</f>
        <v>152701</v>
      </c>
      <c r="J18" s="627">
        <f>J19+J20+J27+J33+J32+J49+J52</f>
        <v>155231</v>
      </c>
      <c r="K18" s="762">
        <f>K19+K20+K27+K32+K49+K52+K33</f>
        <v>64894.82</v>
      </c>
      <c r="L18" s="756">
        <f>(100/J18)*K18</f>
        <v>41.80532239050189</v>
      </c>
    </row>
    <row r="19" spans="1:12" ht="15" hidden="1">
      <c r="A19" s="629">
        <v>211</v>
      </c>
      <c r="B19" s="630"/>
      <c r="C19" s="630" t="s">
        <v>19</v>
      </c>
      <c r="D19" s="631">
        <v>0</v>
      </c>
      <c r="E19" s="631">
        <v>0</v>
      </c>
      <c r="F19" s="631">
        <v>0</v>
      </c>
      <c r="G19" s="631">
        <v>0</v>
      </c>
      <c r="H19" s="632">
        <v>0</v>
      </c>
      <c r="I19" s="633">
        <v>0</v>
      </c>
      <c r="J19" s="631">
        <v>0</v>
      </c>
      <c r="K19" s="763"/>
      <c r="L19" s="634">
        <v>99.4</v>
      </c>
    </row>
    <row r="20" spans="1:12" ht="15">
      <c r="A20" s="591">
        <v>212</v>
      </c>
      <c r="B20" s="588"/>
      <c r="C20" s="588" t="s">
        <v>20</v>
      </c>
      <c r="D20" s="596">
        <f aca="true" t="shared" si="3" ref="D20:J20">SUM(D21:D26)</f>
        <v>56964</v>
      </c>
      <c r="E20" s="596">
        <f t="shared" si="3"/>
        <v>59104</v>
      </c>
      <c r="F20" s="596">
        <f t="shared" si="3"/>
        <v>54040</v>
      </c>
      <c r="G20" s="596">
        <f t="shared" si="3"/>
        <v>54640</v>
      </c>
      <c r="H20" s="597">
        <f t="shared" si="3"/>
        <v>54640</v>
      </c>
      <c r="I20" s="591">
        <f t="shared" si="3"/>
        <v>53790</v>
      </c>
      <c r="J20" s="596">
        <f t="shared" si="3"/>
        <v>53840</v>
      </c>
      <c r="K20" s="757">
        <f>SUM(K21:K26)</f>
        <v>27941.149999999998</v>
      </c>
      <c r="L20" s="783">
        <f aca="true" t="shared" si="4" ref="L20:L28">(100/J20)*K20</f>
        <v>51.89663818722139</v>
      </c>
    </row>
    <row r="21" spans="1:12" ht="15">
      <c r="A21" s="598">
        <v>212001</v>
      </c>
      <c r="B21" s="599"/>
      <c r="C21" s="599" t="s">
        <v>21</v>
      </c>
      <c r="D21" s="600">
        <v>1086</v>
      </c>
      <c r="E21" s="600">
        <v>1086</v>
      </c>
      <c r="F21" s="600">
        <v>1090</v>
      </c>
      <c r="G21" s="600">
        <v>1090</v>
      </c>
      <c r="H21" s="601">
        <v>1090</v>
      </c>
      <c r="I21" s="598">
        <v>1090</v>
      </c>
      <c r="J21" s="600">
        <v>1090</v>
      </c>
      <c r="K21" s="758">
        <v>1086.16</v>
      </c>
      <c r="L21" s="785">
        <f t="shared" si="4"/>
        <v>99.64770642201836</v>
      </c>
    </row>
    <row r="22" spans="1:12" ht="15">
      <c r="A22" s="1314">
        <v>212002</v>
      </c>
      <c r="B22" s="1329"/>
      <c r="C22" s="1329" t="s">
        <v>22</v>
      </c>
      <c r="D22" s="1318">
        <v>210</v>
      </c>
      <c r="E22" s="1318">
        <v>29</v>
      </c>
      <c r="F22" s="1318">
        <v>50</v>
      </c>
      <c r="G22" s="1318">
        <v>650</v>
      </c>
      <c r="H22" s="1483">
        <v>650</v>
      </c>
      <c r="I22" s="1314">
        <v>1700</v>
      </c>
      <c r="J22" s="1318">
        <v>900</v>
      </c>
      <c r="K22" s="1328">
        <v>865.22</v>
      </c>
      <c r="L22" s="1320">
        <f t="shared" si="4"/>
        <v>96.13555555555556</v>
      </c>
    </row>
    <row r="23" spans="1:12" ht="15">
      <c r="A23" s="602">
        <v>212003</v>
      </c>
      <c r="B23" s="603">
        <v>1</v>
      </c>
      <c r="C23" s="603" t="s">
        <v>23</v>
      </c>
      <c r="D23" s="604">
        <v>9510</v>
      </c>
      <c r="E23" s="604">
        <v>10127</v>
      </c>
      <c r="F23" s="604">
        <v>8500</v>
      </c>
      <c r="G23" s="604">
        <v>8500</v>
      </c>
      <c r="H23" s="605">
        <v>8500</v>
      </c>
      <c r="I23" s="602">
        <v>8500</v>
      </c>
      <c r="J23" s="604">
        <v>8500</v>
      </c>
      <c r="K23" s="759">
        <v>5096.67</v>
      </c>
      <c r="L23" s="786">
        <f t="shared" si="4"/>
        <v>59.96082352941176</v>
      </c>
    </row>
    <row r="24" spans="1:12" ht="15">
      <c r="A24" s="602">
        <v>212003</v>
      </c>
      <c r="B24" s="603">
        <v>2</v>
      </c>
      <c r="C24" s="603" t="s">
        <v>24</v>
      </c>
      <c r="D24" s="604">
        <v>44872</v>
      </c>
      <c r="E24" s="604">
        <v>45606</v>
      </c>
      <c r="F24" s="604">
        <v>43600</v>
      </c>
      <c r="G24" s="604">
        <v>43600</v>
      </c>
      <c r="H24" s="605">
        <v>43600</v>
      </c>
      <c r="I24" s="602">
        <v>42000</v>
      </c>
      <c r="J24" s="604">
        <v>42000</v>
      </c>
      <c r="K24" s="759">
        <v>20535.53</v>
      </c>
      <c r="L24" s="786">
        <f t="shared" si="4"/>
        <v>48.89411904761905</v>
      </c>
    </row>
    <row r="25" spans="1:12" ht="15">
      <c r="A25" s="635">
        <v>212003</v>
      </c>
      <c r="B25" s="636">
        <v>3</v>
      </c>
      <c r="C25" s="603" t="s">
        <v>442</v>
      </c>
      <c r="D25" s="604"/>
      <c r="E25" s="604">
        <v>2256</v>
      </c>
      <c r="F25" s="604"/>
      <c r="G25" s="637"/>
      <c r="H25" s="606"/>
      <c r="I25" s="602"/>
      <c r="J25" s="637">
        <v>850</v>
      </c>
      <c r="K25" s="765">
        <v>68</v>
      </c>
      <c r="L25" s="786">
        <f t="shared" si="4"/>
        <v>8</v>
      </c>
    </row>
    <row r="26" spans="1:12" ht="15">
      <c r="A26" s="638">
        <v>212004</v>
      </c>
      <c r="B26" s="639"/>
      <c r="C26" s="608" t="s">
        <v>417</v>
      </c>
      <c r="D26" s="609">
        <v>1286</v>
      </c>
      <c r="E26" s="609"/>
      <c r="F26" s="609">
        <v>800</v>
      </c>
      <c r="G26" s="640">
        <v>800</v>
      </c>
      <c r="H26" s="610">
        <v>800</v>
      </c>
      <c r="I26" s="607">
        <v>500</v>
      </c>
      <c r="J26" s="640">
        <v>500</v>
      </c>
      <c r="K26" s="808">
        <v>289.57</v>
      </c>
      <c r="L26" s="787">
        <f t="shared" si="4"/>
        <v>57.914</v>
      </c>
    </row>
    <row r="27" spans="1:12" ht="15">
      <c r="A27" s="591">
        <v>221</v>
      </c>
      <c r="B27" s="588"/>
      <c r="C27" s="588" t="s">
        <v>25</v>
      </c>
      <c r="D27" s="596">
        <f>SUM(D28:D30)</f>
        <v>17188</v>
      </c>
      <c r="E27" s="596">
        <f aca="true" t="shared" si="5" ref="E27:J27">SUM(E28:E30)</f>
        <v>14887</v>
      </c>
      <c r="F27" s="596">
        <f t="shared" si="5"/>
        <v>20200</v>
      </c>
      <c r="G27" s="596">
        <f t="shared" si="5"/>
        <v>20200</v>
      </c>
      <c r="H27" s="597">
        <f t="shared" si="5"/>
        <v>20200</v>
      </c>
      <c r="I27" s="591">
        <f t="shared" si="5"/>
        <v>17700</v>
      </c>
      <c r="J27" s="596">
        <f t="shared" si="5"/>
        <v>17700</v>
      </c>
      <c r="K27" s="757">
        <f>SUM(K28:K30)</f>
        <v>5706.06</v>
      </c>
      <c r="L27" s="792">
        <f t="shared" si="4"/>
        <v>32.23762711864407</v>
      </c>
    </row>
    <row r="28" spans="1:12" ht="15">
      <c r="A28" s="641">
        <v>221004</v>
      </c>
      <c r="B28" s="616">
        <v>1</v>
      </c>
      <c r="C28" s="642" t="s">
        <v>26</v>
      </c>
      <c r="D28" s="643">
        <v>6688</v>
      </c>
      <c r="E28" s="644">
        <v>8487</v>
      </c>
      <c r="F28" s="644">
        <v>9000</v>
      </c>
      <c r="G28" s="644">
        <v>9000</v>
      </c>
      <c r="H28" s="645">
        <v>9000</v>
      </c>
      <c r="I28" s="615">
        <v>8000</v>
      </c>
      <c r="J28" s="637">
        <v>8000</v>
      </c>
      <c r="K28" s="807">
        <v>5706.06</v>
      </c>
      <c r="L28" s="789">
        <f t="shared" si="4"/>
        <v>71.32575000000001</v>
      </c>
    </row>
    <row r="29" spans="1:12" ht="15">
      <c r="A29" s="602">
        <v>221004</v>
      </c>
      <c r="B29" s="599">
        <v>2</v>
      </c>
      <c r="C29" s="603" t="s">
        <v>418</v>
      </c>
      <c r="D29" s="604">
        <v>10500</v>
      </c>
      <c r="E29" s="600">
        <v>6400</v>
      </c>
      <c r="F29" s="600">
        <v>11000</v>
      </c>
      <c r="G29" s="600">
        <v>11000</v>
      </c>
      <c r="H29" s="606">
        <v>11000</v>
      </c>
      <c r="I29" s="598">
        <v>9500</v>
      </c>
      <c r="J29" s="604">
        <v>9500</v>
      </c>
      <c r="K29" s="758"/>
      <c r="L29" s="790"/>
    </row>
    <row r="30" spans="1:12" ht="15">
      <c r="A30" s="646">
        <v>221005</v>
      </c>
      <c r="B30" s="639">
        <v>2</v>
      </c>
      <c r="C30" s="636" t="s">
        <v>419</v>
      </c>
      <c r="D30" s="637"/>
      <c r="E30" s="637"/>
      <c r="F30" s="604">
        <v>200</v>
      </c>
      <c r="G30" s="604">
        <v>200</v>
      </c>
      <c r="H30" s="605">
        <v>200</v>
      </c>
      <c r="I30" s="635">
        <v>200</v>
      </c>
      <c r="J30" s="604">
        <v>200</v>
      </c>
      <c r="K30" s="765"/>
      <c r="L30" s="791"/>
    </row>
    <row r="31" spans="1:12" ht="15">
      <c r="A31" s="587">
        <v>222</v>
      </c>
      <c r="B31" s="588"/>
      <c r="C31" s="588" t="s">
        <v>27</v>
      </c>
      <c r="D31" s="589">
        <v>70</v>
      </c>
      <c r="E31" s="589">
        <v>50</v>
      </c>
      <c r="F31" s="589">
        <v>40</v>
      </c>
      <c r="G31" s="589">
        <v>100</v>
      </c>
      <c r="H31" s="590">
        <v>100</v>
      </c>
      <c r="I31" s="591">
        <v>40</v>
      </c>
      <c r="J31" s="589">
        <v>120</v>
      </c>
      <c r="K31" s="754">
        <v>90</v>
      </c>
      <c r="L31" s="792">
        <f aca="true" t="shared" si="6" ref="L31:L38">(100/J31)*K31</f>
        <v>75</v>
      </c>
    </row>
    <row r="32" spans="1:12" ht="15">
      <c r="A32" s="592">
        <v>222003</v>
      </c>
      <c r="B32" s="593"/>
      <c r="C32" s="593" t="s">
        <v>523</v>
      </c>
      <c r="D32" s="594">
        <v>70</v>
      </c>
      <c r="E32" s="594">
        <v>50</v>
      </c>
      <c r="F32" s="594">
        <v>40</v>
      </c>
      <c r="G32" s="594">
        <v>100</v>
      </c>
      <c r="H32" s="595">
        <v>100</v>
      </c>
      <c r="I32" s="592">
        <v>40</v>
      </c>
      <c r="J32" s="594">
        <v>120</v>
      </c>
      <c r="K32" s="755">
        <v>90</v>
      </c>
      <c r="L32" s="793">
        <f t="shared" si="6"/>
        <v>75</v>
      </c>
    </row>
    <row r="33" spans="1:12" ht="15">
      <c r="A33" s="591">
        <v>223</v>
      </c>
      <c r="B33" s="588"/>
      <c r="C33" s="588" t="s">
        <v>28</v>
      </c>
      <c r="D33" s="596">
        <f aca="true" t="shared" si="7" ref="D33:J33">SUM(D34:D48)</f>
        <v>50565</v>
      </c>
      <c r="E33" s="596">
        <f t="shared" si="7"/>
        <v>50746</v>
      </c>
      <c r="F33" s="596">
        <f t="shared" si="7"/>
        <v>41671</v>
      </c>
      <c r="G33" s="596">
        <f t="shared" si="7"/>
        <v>50171</v>
      </c>
      <c r="H33" s="597">
        <f t="shared" si="7"/>
        <v>49171</v>
      </c>
      <c r="I33" s="591">
        <f t="shared" si="7"/>
        <v>75071</v>
      </c>
      <c r="J33" s="596">
        <f t="shared" si="7"/>
        <v>75371</v>
      </c>
      <c r="K33" s="757">
        <f>SUM(K34:K48)</f>
        <v>27749.72</v>
      </c>
      <c r="L33" s="792">
        <f t="shared" si="6"/>
        <v>36.81750275304826</v>
      </c>
    </row>
    <row r="34" spans="1:12" ht="15">
      <c r="A34" s="598">
        <v>223001</v>
      </c>
      <c r="B34" s="599">
        <v>1</v>
      </c>
      <c r="C34" s="599" t="s">
        <v>29</v>
      </c>
      <c r="D34" s="600">
        <v>32678</v>
      </c>
      <c r="E34" s="600">
        <v>31878</v>
      </c>
      <c r="F34" s="600">
        <v>24000</v>
      </c>
      <c r="G34" s="600">
        <v>24000</v>
      </c>
      <c r="H34" s="601">
        <v>24000</v>
      </c>
      <c r="I34" s="598">
        <v>30000</v>
      </c>
      <c r="J34" s="600">
        <v>30000</v>
      </c>
      <c r="K34" s="758">
        <v>14740.5</v>
      </c>
      <c r="L34" s="790">
        <f t="shared" si="6"/>
        <v>49.135000000000005</v>
      </c>
    </row>
    <row r="35" spans="1:12" ht="15">
      <c r="A35" s="602">
        <v>223001</v>
      </c>
      <c r="B35" s="603">
        <v>2</v>
      </c>
      <c r="C35" s="603" t="s">
        <v>30</v>
      </c>
      <c r="D35" s="604">
        <v>548</v>
      </c>
      <c r="E35" s="604">
        <v>442</v>
      </c>
      <c r="F35" s="604">
        <v>500</v>
      </c>
      <c r="G35" s="604">
        <v>500</v>
      </c>
      <c r="H35" s="605">
        <v>500</v>
      </c>
      <c r="I35" s="602">
        <v>700</v>
      </c>
      <c r="J35" s="604">
        <v>700</v>
      </c>
      <c r="K35" s="759">
        <v>226.62</v>
      </c>
      <c r="L35" s="794">
        <f t="shared" si="6"/>
        <v>32.37428571428571</v>
      </c>
    </row>
    <row r="36" spans="1:12" ht="15">
      <c r="A36" s="602">
        <v>223001</v>
      </c>
      <c r="B36" s="603">
        <v>3</v>
      </c>
      <c r="C36" s="603" t="s">
        <v>31</v>
      </c>
      <c r="D36" s="604">
        <v>2834</v>
      </c>
      <c r="E36" s="604">
        <v>2812</v>
      </c>
      <c r="F36" s="604">
        <v>2500</v>
      </c>
      <c r="G36" s="604">
        <v>2500</v>
      </c>
      <c r="H36" s="605">
        <v>2500</v>
      </c>
      <c r="I36" s="602">
        <v>19700</v>
      </c>
      <c r="J36" s="604">
        <v>19700</v>
      </c>
      <c r="K36" s="759">
        <v>1525.36</v>
      </c>
      <c r="L36" s="794">
        <f t="shared" si="6"/>
        <v>7.742944162436547</v>
      </c>
    </row>
    <row r="37" spans="1:12" ht="15">
      <c r="A37" s="602">
        <v>223001</v>
      </c>
      <c r="B37" s="603">
        <v>4</v>
      </c>
      <c r="C37" s="603" t="s">
        <v>32</v>
      </c>
      <c r="D37" s="604">
        <v>739</v>
      </c>
      <c r="E37" s="604">
        <v>948</v>
      </c>
      <c r="F37" s="604">
        <v>1500</v>
      </c>
      <c r="G37" s="604">
        <v>1500</v>
      </c>
      <c r="H37" s="605">
        <v>1500</v>
      </c>
      <c r="I37" s="602">
        <v>1500</v>
      </c>
      <c r="J37" s="604">
        <v>1500</v>
      </c>
      <c r="K37" s="759">
        <v>708</v>
      </c>
      <c r="L37" s="794">
        <f t="shared" si="6"/>
        <v>47.2</v>
      </c>
    </row>
    <row r="38" spans="1:12" ht="15">
      <c r="A38" s="602">
        <v>223001</v>
      </c>
      <c r="B38" s="603">
        <v>5</v>
      </c>
      <c r="C38" s="603" t="s">
        <v>33</v>
      </c>
      <c r="D38" s="604"/>
      <c r="E38" s="604"/>
      <c r="F38" s="604">
        <v>5</v>
      </c>
      <c r="G38" s="604">
        <v>5</v>
      </c>
      <c r="H38" s="605">
        <v>5</v>
      </c>
      <c r="I38" s="602">
        <v>5</v>
      </c>
      <c r="J38" s="604">
        <v>5</v>
      </c>
      <c r="K38" s="759">
        <v>1.3</v>
      </c>
      <c r="L38" s="794">
        <f t="shared" si="6"/>
        <v>26</v>
      </c>
    </row>
    <row r="39" spans="1:12" ht="15">
      <c r="A39" s="602">
        <v>223001</v>
      </c>
      <c r="B39" s="603">
        <v>6</v>
      </c>
      <c r="C39" s="603" t="s">
        <v>34</v>
      </c>
      <c r="D39" s="604">
        <v>181</v>
      </c>
      <c r="E39" s="604">
        <v>132</v>
      </c>
      <c r="F39" s="604">
        <v>166</v>
      </c>
      <c r="G39" s="604">
        <v>166</v>
      </c>
      <c r="H39" s="605">
        <v>166</v>
      </c>
      <c r="I39" s="602">
        <v>166</v>
      </c>
      <c r="J39" s="604">
        <v>166</v>
      </c>
      <c r="K39" s="759"/>
      <c r="L39" s="794"/>
    </row>
    <row r="40" spans="1:12" ht="15">
      <c r="A40" s="602">
        <v>223001</v>
      </c>
      <c r="B40" s="603">
        <v>7</v>
      </c>
      <c r="C40" s="603" t="s">
        <v>38</v>
      </c>
      <c r="D40" s="604"/>
      <c r="E40" s="604">
        <v>908</v>
      </c>
      <c r="F40" s="604"/>
      <c r="G40" s="604">
        <v>4000</v>
      </c>
      <c r="H40" s="605">
        <v>4000</v>
      </c>
      <c r="I40" s="602">
        <v>2000</v>
      </c>
      <c r="J40" s="604">
        <v>2000</v>
      </c>
      <c r="K40" s="759"/>
      <c r="L40" s="794"/>
    </row>
    <row r="41" spans="1:12" ht="15">
      <c r="A41" s="602">
        <v>223001</v>
      </c>
      <c r="B41" s="603">
        <v>8</v>
      </c>
      <c r="C41" s="603" t="s">
        <v>37</v>
      </c>
      <c r="D41" s="604">
        <v>443</v>
      </c>
      <c r="E41" s="604">
        <v>472</v>
      </c>
      <c r="F41" s="604">
        <v>500</v>
      </c>
      <c r="G41" s="604">
        <v>500</v>
      </c>
      <c r="H41" s="605">
        <v>500</v>
      </c>
      <c r="I41" s="602">
        <v>500</v>
      </c>
      <c r="J41" s="604">
        <v>500</v>
      </c>
      <c r="K41" s="759">
        <v>25.9</v>
      </c>
      <c r="L41" s="794"/>
    </row>
    <row r="42" spans="1:12" ht="15">
      <c r="A42" s="1355">
        <v>223001</v>
      </c>
      <c r="B42" s="1371">
        <v>9</v>
      </c>
      <c r="C42" s="1371" t="s">
        <v>504</v>
      </c>
      <c r="D42" s="1318"/>
      <c r="E42" s="1318"/>
      <c r="F42" s="1318"/>
      <c r="G42" s="1318"/>
      <c r="H42" s="1483"/>
      <c r="I42" s="1314"/>
      <c r="J42" s="1318">
        <v>200</v>
      </c>
      <c r="K42" s="1328">
        <v>127.18</v>
      </c>
      <c r="L42" s="1484"/>
    </row>
    <row r="43" spans="1:12" ht="15">
      <c r="A43" s="1355">
        <v>223001</v>
      </c>
      <c r="B43" s="1371">
        <v>10</v>
      </c>
      <c r="C43" s="1371" t="s">
        <v>36</v>
      </c>
      <c r="D43" s="1318">
        <v>3834</v>
      </c>
      <c r="E43" s="1318">
        <v>2333</v>
      </c>
      <c r="F43" s="1318">
        <v>2500</v>
      </c>
      <c r="G43" s="1318">
        <v>2500</v>
      </c>
      <c r="H43" s="1483">
        <v>2500</v>
      </c>
      <c r="I43" s="1314">
        <v>2500</v>
      </c>
      <c r="J43" s="1318">
        <v>2500</v>
      </c>
      <c r="K43" s="1328">
        <v>739</v>
      </c>
      <c r="L43" s="1484">
        <f>(100/J43)*K43</f>
        <v>29.560000000000002</v>
      </c>
    </row>
    <row r="44" spans="1:12" ht="15">
      <c r="A44" s="1355">
        <v>223001</v>
      </c>
      <c r="B44" s="1371">
        <v>11</v>
      </c>
      <c r="C44" s="1371" t="s">
        <v>440</v>
      </c>
      <c r="D44" s="1318"/>
      <c r="E44" s="1318">
        <v>1068</v>
      </c>
      <c r="F44" s="1318"/>
      <c r="G44" s="1318"/>
      <c r="H44" s="1483"/>
      <c r="I44" s="1314"/>
      <c r="J44" s="1318">
        <v>100</v>
      </c>
      <c r="K44" s="1328">
        <v>65.46</v>
      </c>
      <c r="L44" s="1484"/>
    </row>
    <row r="45" spans="1:12" ht="15">
      <c r="A45" s="1314">
        <v>223002</v>
      </c>
      <c r="B45" s="1329">
        <v>16</v>
      </c>
      <c r="C45" s="1329" t="s">
        <v>35</v>
      </c>
      <c r="D45" s="1318">
        <v>2175</v>
      </c>
      <c r="E45" s="1318">
        <v>2585</v>
      </c>
      <c r="F45" s="1318">
        <v>3500</v>
      </c>
      <c r="G45" s="1318">
        <v>3500</v>
      </c>
      <c r="H45" s="1483">
        <v>2500</v>
      </c>
      <c r="I45" s="1314">
        <v>3000</v>
      </c>
      <c r="J45" s="1318">
        <v>3000</v>
      </c>
      <c r="K45" s="1328">
        <v>2205</v>
      </c>
      <c r="L45" s="1484">
        <f>(100/J45)*K45</f>
        <v>73.5</v>
      </c>
    </row>
    <row r="46" spans="1:12" ht="15">
      <c r="A46" s="1314">
        <v>223003</v>
      </c>
      <c r="B46" s="1329"/>
      <c r="C46" s="1329" t="s">
        <v>39</v>
      </c>
      <c r="D46" s="1318">
        <v>7133</v>
      </c>
      <c r="E46" s="1318">
        <v>7168</v>
      </c>
      <c r="F46" s="1318">
        <v>6500</v>
      </c>
      <c r="G46" s="1318">
        <v>11000</v>
      </c>
      <c r="H46" s="1483">
        <v>11000</v>
      </c>
      <c r="I46" s="1314">
        <v>15000</v>
      </c>
      <c r="J46" s="1318">
        <v>15000</v>
      </c>
      <c r="K46" s="1328">
        <v>7385.4</v>
      </c>
      <c r="L46" s="1484">
        <f>(100/J46)*K46</f>
        <v>49.236000000000004</v>
      </c>
    </row>
    <row r="47" spans="1:12" ht="15" hidden="1">
      <c r="A47" s="1314">
        <v>223003</v>
      </c>
      <c r="B47" s="1329">
        <v>1</v>
      </c>
      <c r="C47" s="1329" t="s">
        <v>40</v>
      </c>
      <c r="D47" s="1318">
        <v>0</v>
      </c>
      <c r="E47" s="1318">
        <v>0</v>
      </c>
      <c r="F47" s="1318">
        <v>0</v>
      </c>
      <c r="G47" s="1318">
        <v>0</v>
      </c>
      <c r="H47" s="1483"/>
      <c r="I47" s="1314">
        <v>0</v>
      </c>
      <c r="J47" s="1318">
        <v>0</v>
      </c>
      <c r="K47" s="1328"/>
      <c r="L47" s="1484"/>
    </row>
    <row r="48" spans="1:12" ht="15">
      <c r="A48" s="1360"/>
      <c r="B48" s="1361"/>
      <c r="C48" s="1361"/>
      <c r="D48" s="1295"/>
      <c r="E48" s="1295"/>
      <c r="F48" s="1295"/>
      <c r="G48" s="1295"/>
      <c r="H48" s="1485"/>
      <c r="I48" s="1360"/>
      <c r="J48" s="1295"/>
      <c r="K48" s="1298"/>
      <c r="L48" s="1486"/>
    </row>
    <row r="49" spans="1:12" ht="15">
      <c r="A49" s="1347">
        <v>240</v>
      </c>
      <c r="B49" s="1487"/>
      <c r="C49" s="1350" t="s">
        <v>41</v>
      </c>
      <c r="D49" s="1488">
        <f>SUM(D50:D51)</f>
        <v>33</v>
      </c>
      <c r="E49" s="1488">
        <f aca="true" t="shared" si="8" ref="E49:J49">SUM(E50:E51)</f>
        <v>32</v>
      </c>
      <c r="F49" s="1351">
        <f t="shared" si="8"/>
        <v>40</v>
      </c>
      <c r="G49" s="1351">
        <f t="shared" si="8"/>
        <v>40</v>
      </c>
      <c r="H49" s="1489">
        <f t="shared" si="8"/>
        <v>40</v>
      </c>
      <c r="I49" s="1363">
        <f t="shared" si="8"/>
        <v>50</v>
      </c>
      <c r="J49" s="1351">
        <f t="shared" si="8"/>
        <v>50</v>
      </c>
      <c r="K49" s="1393">
        <v>29.95</v>
      </c>
      <c r="L49" s="1354">
        <f>(100/J49)*K49</f>
        <v>59.9</v>
      </c>
    </row>
    <row r="50" spans="1:12" ht="15">
      <c r="A50" s="1307">
        <v>242000</v>
      </c>
      <c r="B50" s="1308"/>
      <c r="C50" s="1308" t="s">
        <v>42</v>
      </c>
      <c r="D50" s="1296">
        <v>33</v>
      </c>
      <c r="E50" s="1296">
        <v>32</v>
      </c>
      <c r="F50" s="1311">
        <v>40</v>
      </c>
      <c r="G50" s="1311">
        <v>40</v>
      </c>
      <c r="H50" s="1490">
        <v>40</v>
      </c>
      <c r="I50" s="1307">
        <v>50</v>
      </c>
      <c r="J50" s="1311">
        <v>50</v>
      </c>
      <c r="K50" s="1312">
        <v>29.95</v>
      </c>
      <c r="L50" s="1491">
        <f>(100/J50)*K50</f>
        <v>59.9</v>
      </c>
    </row>
    <row r="51" spans="1:12" ht="15" hidden="1">
      <c r="A51" s="1355">
        <v>244000</v>
      </c>
      <c r="B51" s="1371"/>
      <c r="C51" s="1371" t="s">
        <v>43</v>
      </c>
      <c r="D51" s="1368"/>
      <c r="E51" s="1368"/>
      <c r="F51" s="1333">
        <v>0</v>
      </c>
      <c r="G51" s="1333">
        <v>0</v>
      </c>
      <c r="H51" s="1397"/>
      <c r="I51" s="1355">
        <v>0</v>
      </c>
      <c r="J51" s="1333">
        <v>0</v>
      </c>
      <c r="K51" s="1398"/>
      <c r="L51" s="1492"/>
    </row>
    <row r="52" spans="1:12" ht="15">
      <c r="A52" s="1347">
        <v>290</v>
      </c>
      <c r="B52" s="1350"/>
      <c r="C52" s="1350" t="s">
        <v>44</v>
      </c>
      <c r="D52" s="1352">
        <f>SUM(D53:D60)</f>
        <v>9006</v>
      </c>
      <c r="E52" s="1352">
        <f aca="true" t="shared" si="9" ref="E52:J52">SUM(E53:E60)</f>
        <v>1702</v>
      </c>
      <c r="F52" s="1352">
        <f t="shared" si="9"/>
        <v>2700</v>
      </c>
      <c r="G52" s="1352">
        <f t="shared" si="9"/>
        <v>9400</v>
      </c>
      <c r="H52" s="1383">
        <f t="shared" si="9"/>
        <v>9100</v>
      </c>
      <c r="I52" s="1363">
        <f t="shared" si="9"/>
        <v>6050</v>
      </c>
      <c r="J52" s="1352">
        <f t="shared" si="9"/>
        <v>8150</v>
      </c>
      <c r="K52" s="1353">
        <f>SUM(K53:K60)</f>
        <v>3377.94</v>
      </c>
      <c r="L52" s="1493">
        <f>(100/J52)*K52</f>
        <v>41.44711656441718</v>
      </c>
    </row>
    <row r="53" spans="1:12" ht="15">
      <c r="A53" s="1300">
        <v>292006</v>
      </c>
      <c r="B53" s="1301">
        <v>1</v>
      </c>
      <c r="C53" s="1301" t="s">
        <v>48</v>
      </c>
      <c r="D53" s="1494">
        <v>303</v>
      </c>
      <c r="E53" s="1494"/>
      <c r="F53" s="1325"/>
      <c r="G53" s="1325"/>
      <c r="H53" s="1400"/>
      <c r="I53" s="1300"/>
      <c r="J53" s="1325"/>
      <c r="K53" s="1326"/>
      <c r="L53" s="1495"/>
    </row>
    <row r="54" spans="1:12" ht="0.75" customHeight="1">
      <c r="A54" s="1300">
        <v>292006</v>
      </c>
      <c r="B54" s="1301"/>
      <c r="C54" s="1301" t="s">
        <v>49</v>
      </c>
      <c r="D54" s="1494">
        <v>0</v>
      </c>
      <c r="E54" s="1494">
        <v>0</v>
      </c>
      <c r="F54" s="1325">
        <v>0</v>
      </c>
      <c r="G54" s="1325">
        <v>0</v>
      </c>
      <c r="H54" s="1400"/>
      <c r="I54" s="1300"/>
      <c r="J54" s="1325"/>
      <c r="K54" s="1326"/>
      <c r="L54" s="1495"/>
    </row>
    <row r="55" spans="1:12" ht="14.25" customHeight="1">
      <c r="A55" s="1314">
        <v>292008</v>
      </c>
      <c r="B55" s="1329"/>
      <c r="C55" s="1329" t="s">
        <v>420</v>
      </c>
      <c r="D55" s="1318">
        <v>571</v>
      </c>
      <c r="E55" s="1318">
        <v>967</v>
      </c>
      <c r="F55" s="1318">
        <v>2100</v>
      </c>
      <c r="G55" s="1318">
        <v>6000</v>
      </c>
      <c r="H55" s="1483">
        <v>6000</v>
      </c>
      <c r="I55" s="1314">
        <v>6000</v>
      </c>
      <c r="J55" s="1318">
        <v>6000</v>
      </c>
      <c r="K55" s="1328">
        <v>1855.91</v>
      </c>
      <c r="L55" s="1484">
        <f>(100/J55)*K55</f>
        <v>30.931833333333334</v>
      </c>
    </row>
    <row r="56" spans="1:12" ht="15" hidden="1">
      <c r="A56" s="1314">
        <v>292012</v>
      </c>
      <c r="B56" s="1329"/>
      <c r="C56" s="1329" t="s">
        <v>47</v>
      </c>
      <c r="D56" s="1318">
        <v>0</v>
      </c>
      <c r="E56" s="1318">
        <v>0</v>
      </c>
      <c r="F56" s="1318">
        <v>0</v>
      </c>
      <c r="G56" s="1318">
        <v>0</v>
      </c>
      <c r="H56" s="1483"/>
      <c r="I56" s="1314"/>
      <c r="J56" s="1318"/>
      <c r="K56" s="1328"/>
      <c r="L56" s="1484"/>
    </row>
    <row r="57" spans="1:12" ht="15">
      <c r="A57" s="1314">
        <v>292019</v>
      </c>
      <c r="B57" s="1329"/>
      <c r="C57" s="1329" t="s">
        <v>443</v>
      </c>
      <c r="D57" s="1318"/>
      <c r="E57" s="1318"/>
      <c r="F57" s="1318"/>
      <c r="G57" s="1318">
        <v>2500</v>
      </c>
      <c r="H57" s="1483">
        <v>2500</v>
      </c>
      <c r="I57" s="1314"/>
      <c r="J57" s="1318">
        <v>2000</v>
      </c>
      <c r="K57" s="1328">
        <v>1468.76</v>
      </c>
      <c r="L57" s="1484">
        <f>(100/J57)*K57</f>
        <v>73.438</v>
      </c>
    </row>
    <row r="58" spans="1:12" ht="15">
      <c r="A58" s="1314">
        <v>292027</v>
      </c>
      <c r="B58" s="1329"/>
      <c r="C58" s="1329" t="s">
        <v>45</v>
      </c>
      <c r="D58" s="1318">
        <v>580</v>
      </c>
      <c r="E58" s="1318">
        <v>309</v>
      </c>
      <c r="F58" s="1318">
        <v>200</v>
      </c>
      <c r="G58" s="1318">
        <v>200</v>
      </c>
      <c r="H58" s="1483">
        <v>200</v>
      </c>
      <c r="I58" s="1314"/>
      <c r="J58" s="1318">
        <v>100</v>
      </c>
      <c r="K58" s="1328">
        <v>53.27</v>
      </c>
      <c r="L58" s="1484"/>
    </row>
    <row r="59" spans="1:12" ht="15">
      <c r="A59" s="598">
        <v>292027</v>
      </c>
      <c r="B59" s="603">
        <v>1</v>
      </c>
      <c r="C59" s="603" t="s">
        <v>46</v>
      </c>
      <c r="D59" s="604">
        <v>713</v>
      </c>
      <c r="E59" s="604">
        <v>426</v>
      </c>
      <c r="F59" s="604">
        <v>400</v>
      </c>
      <c r="G59" s="604">
        <v>700</v>
      </c>
      <c r="H59" s="605">
        <v>400</v>
      </c>
      <c r="I59" s="602">
        <v>50</v>
      </c>
      <c r="J59" s="604">
        <v>50</v>
      </c>
      <c r="K59" s="759"/>
      <c r="L59" s="794"/>
    </row>
    <row r="60" spans="1:12" ht="15.75" thickBot="1">
      <c r="A60" s="651">
        <v>292027</v>
      </c>
      <c r="B60" s="652">
        <v>3</v>
      </c>
      <c r="C60" s="652" t="s">
        <v>441</v>
      </c>
      <c r="D60" s="653">
        <v>6839</v>
      </c>
      <c r="E60" s="653">
        <v>0</v>
      </c>
      <c r="F60" s="654"/>
      <c r="G60" s="654"/>
      <c r="H60" s="655"/>
      <c r="I60" s="651"/>
      <c r="J60" s="654"/>
      <c r="K60" s="767"/>
      <c r="L60" s="795"/>
    </row>
    <row r="61" spans="1:12" ht="15.75" thickBot="1">
      <c r="A61" s="656">
        <v>300</v>
      </c>
      <c r="B61" s="625"/>
      <c r="C61" s="625" t="s">
        <v>50</v>
      </c>
      <c r="D61" s="628">
        <f>SUM(D62:D79)</f>
        <v>345264</v>
      </c>
      <c r="E61" s="628">
        <f aca="true" t="shared" si="10" ref="E61:J61">SUM(E62:E79)</f>
        <v>347605</v>
      </c>
      <c r="F61" s="657">
        <f t="shared" si="10"/>
        <v>302172</v>
      </c>
      <c r="G61" s="657">
        <f t="shared" si="10"/>
        <v>348522</v>
      </c>
      <c r="H61" s="658">
        <f t="shared" si="10"/>
        <v>345991.53</v>
      </c>
      <c r="I61" s="656">
        <f t="shared" si="10"/>
        <v>478072</v>
      </c>
      <c r="J61" s="657">
        <f t="shared" si="10"/>
        <v>493112</v>
      </c>
      <c r="K61" s="768">
        <f>SUM(K62:K79)</f>
        <v>167785.21000000002</v>
      </c>
      <c r="L61" s="762">
        <f>(100/J61)*K61</f>
        <v>34.02578116127776</v>
      </c>
    </row>
    <row r="62" spans="1:12" ht="15">
      <c r="A62" s="660">
        <v>311000</v>
      </c>
      <c r="B62" s="661">
        <v>1</v>
      </c>
      <c r="C62" s="661" t="s">
        <v>51</v>
      </c>
      <c r="D62" s="600">
        <v>2300</v>
      </c>
      <c r="E62" s="600">
        <v>500</v>
      </c>
      <c r="F62" s="662">
        <v>1000</v>
      </c>
      <c r="G62" s="662">
        <v>1000</v>
      </c>
      <c r="H62" s="663">
        <v>0</v>
      </c>
      <c r="I62" s="660">
        <v>500</v>
      </c>
      <c r="J62" s="662">
        <v>500</v>
      </c>
      <c r="K62" s="769"/>
      <c r="L62" s="796"/>
    </row>
    <row r="63" spans="1:12" ht="15">
      <c r="A63" s="598">
        <v>312001</v>
      </c>
      <c r="B63" s="599">
        <v>1</v>
      </c>
      <c r="C63" s="599" t="s">
        <v>52</v>
      </c>
      <c r="D63" s="600">
        <v>316301</v>
      </c>
      <c r="E63" s="600">
        <v>325623</v>
      </c>
      <c r="F63" s="600">
        <v>290000</v>
      </c>
      <c r="G63" s="600">
        <v>331000</v>
      </c>
      <c r="H63" s="601">
        <v>331000</v>
      </c>
      <c r="I63" s="598">
        <v>340000</v>
      </c>
      <c r="J63" s="600">
        <v>350534</v>
      </c>
      <c r="K63" s="758">
        <v>141522.6</v>
      </c>
      <c r="L63" s="790">
        <f>(100/J63)*K63</f>
        <v>40.37343025212961</v>
      </c>
    </row>
    <row r="64" spans="1:12" ht="15">
      <c r="A64" s="598">
        <v>312001</v>
      </c>
      <c r="B64" s="599">
        <v>2</v>
      </c>
      <c r="C64" s="599" t="s">
        <v>53</v>
      </c>
      <c r="D64" s="604">
        <v>2709</v>
      </c>
      <c r="E64" s="604">
        <v>2672</v>
      </c>
      <c r="F64" s="604">
        <v>2800</v>
      </c>
      <c r="G64" s="604">
        <v>2800</v>
      </c>
      <c r="H64" s="605">
        <v>2800</v>
      </c>
      <c r="I64" s="602">
        <v>2800</v>
      </c>
      <c r="J64" s="604">
        <v>2800</v>
      </c>
      <c r="K64" s="759">
        <v>2710.32</v>
      </c>
      <c r="L64" s="794">
        <f>(100/J64)*K64</f>
        <v>96.79714285714286</v>
      </c>
    </row>
    <row r="65" spans="1:12" ht="15">
      <c r="A65" s="598">
        <v>312001</v>
      </c>
      <c r="B65" s="599">
        <v>3</v>
      </c>
      <c r="C65" s="599" t="s">
        <v>503</v>
      </c>
      <c r="D65" s="604">
        <v>4498</v>
      </c>
      <c r="E65" s="604"/>
      <c r="F65" s="604"/>
      <c r="G65" s="604"/>
      <c r="H65" s="605"/>
      <c r="I65" s="602"/>
      <c r="J65" s="604">
        <v>3570</v>
      </c>
      <c r="K65" s="759"/>
      <c r="L65" s="794"/>
    </row>
    <row r="66" spans="1:12" ht="15">
      <c r="A66" s="598">
        <v>312001</v>
      </c>
      <c r="B66" s="599">
        <v>4</v>
      </c>
      <c r="C66" s="599" t="s">
        <v>444</v>
      </c>
      <c r="D66" s="604"/>
      <c r="E66" s="604"/>
      <c r="F66" s="604"/>
      <c r="G66" s="604">
        <v>3500</v>
      </c>
      <c r="H66" s="605">
        <v>3000</v>
      </c>
      <c r="I66" s="602">
        <v>3800</v>
      </c>
      <c r="J66" s="604">
        <v>20000</v>
      </c>
      <c r="K66" s="759">
        <v>13846.95</v>
      </c>
      <c r="L66" s="794">
        <f aca="true" t="shared" si="11" ref="L66:L72">(100/J66)*K66</f>
        <v>69.23475</v>
      </c>
    </row>
    <row r="67" spans="1:12" ht="15">
      <c r="A67" s="602">
        <v>312001</v>
      </c>
      <c r="B67" s="603">
        <v>5</v>
      </c>
      <c r="C67" s="603" t="s">
        <v>55</v>
      </c>
      <c r="D67" s="604">
        <v>790</v>
      </c>
      <c r="E67" s="604">
        <v>841</v>
      </c>
      <c r="F67" s="604">
        <v>1200</v>
      </c>
      <c r="G67" s="604">
        <v>1200</v>
      </c>
      <c r="H67" s="605">
        <v>600</v>
      </c>
      <c r="I67" s="602">
        <v>1200</v>
      </c>
      <c r="J67" s="604">
        <v>1200</v>
      </c>
      <c r="K67" s="759">
        <v>418.95</v>
      </c>
      <c r="L67" s="794">
        <f t="shared" si="11"/>
        <v>34.912499999999994</v>
      </c>
    </row>
    <row r="68" spans="1:12" ht="15">
      <c r="A68" s="635">
        <v>312001</v>
      </c>
      <c r="B68" s="636">
        <v>6</v>
      </c>
      <c r="C68" s="636" t="s">
        <v>56</v>
      </c>
      <c r="D68" s="604">
        <v>140</v>
      </c>
      <c r="E68" s="604">
        <v>113</v>
      </c>
      <c r="F68" s="604">
        <v>140</v>
      </c>
      <c r="G68" s="604">
        <v>140</v>
      </c>
      <c r="H68" s="605">
        <v>139.53</v>
      </c>
      <c r="I68" s="602">
        <v>140</v>
      </c>
      <c r="J68" s="604">
        <v>140</v>
      </c>
      <c r="K68" s="759">
        <v>114.39</v>
      </c>
      <c r="L68" s="794">
        <f t="shared" si="11"/>
        <v>81.70714285714286</v>
      </c>
    </row>
    <row r="69" spans="1:12" ht="15">
      <c r="A69" s="602">
        <v>312001</v>
      </c>
      <c r="B69" s="603">
        <v>7</v>
      </c>
      <c r="C69" s="603" t="s">
        <v>57</v>
      </c>
      <c r="D69" s="604">
        <v>100</v>
      </c>
      <c r="E69" s="604">
        <v>117</v>
      </c>
      <c r="F69" s="604">
        <v>200</v>
      </c>
      <c r="G69" s="604">
        <v>200</v>
      </c>
      <c r="H69" s="605">
        <v>150</v>
      </c>
      <c r="I69" s="602">
        <v>200</v>
      </c>
      <c r="J69" s="604">
        <v>200</v>
      </c>
      <c r="K69" s="759">
        <v>66.4</v>
      </c>
      <c r="L69" s="794">
        <f t="shared" si="11"/>
        <v>33.2</v>
      </c>
    </row>
    <row r="70" spans="1:12" ht="15">
      <c r="A70" s="602">
        <v>312001</v>
      </c>
      <c r="B70" s="603">
        <v>8</v>
      </c>
      <c r="C70" s="603" t="s">
        <v>466</v>
      </c>
      <c r="D70" s="604"/>
      <c r="E70" s="604"/>
      <c r="F70" s="604"/>
      <c r="G70" s="604"/>
      <c r="H70" s="605"/>
      <c r="I70" s="602">
        <v>1500</v>
      </c>
      <c r="J70" s="604">
        <v>1500</v>
      </c>
      <c r="K70" s="759">
        <v>704.4</v>
      </c>
      <c r="L70" s="794">
        <f t="shared" si="11"/>
        <v>46.96</v>
      </c>
    </row>
    <row r="71" spans="1:12" ht="15">
      <c r="A71" s="602">
        <v>312001</v>
      </c>
      <c r="B71" s="603">
        <v>9</v>
      </c>
      <c r="C71" s="603" t="s">
        <v>58</v>
      </c>
      <c r="D71" s="604">
        <v>3680</v>
      </c>
      <c r="E71" s="604">
        <v>3732</v>
      </c>
      <c r="F71" s="604">
        <v>2800</v>
      </c>
      <c r="G71" s="604">
        <v>3800</v>
      </c>
      <c r="H71" s="605">
        <v>3800</v>
      </c>
      <c r="I71" s="602">
        <v>3900</v>
      </c>
      <c r="J71" s="604">
        <v>3900</v>
      </c>
      <c r="K71" s="759">
        <v>3808.62</v>
      </c>
      <c r="L71" s="794">
        <f t="shared" si="11"/>
        <v>97.65692307692306</v>
      </c>
    </row>
    <row r="72" spans="1:12" ht="14.25" customHeight="1">
      <c r="A72" s="602">
        <v>312001</v>
      </c>
      <c r="B72" s="603">
        <v>10</v>
      </c>
      <c r="C72" s="603" t="s">
        <v>59</v>
      </c>
      <c r="D72" s="664">
        <v>1506</v>
      </c>
      <c r="E72" s="664">
        <v>7680</v>
      </c>
      <c r="F72" s="604"/>
      <c r="G72" s="604">
        <v>850</v>
      </c>
      <c r="H72" s="605">
        <v>850</v>
      </c>
      <c r="I72" s="602">
        <v>1200</v>
      </c>
      <c r="J72" s="604">
        <v>2400</v>
      </c>
      <c r="K72" s="759">
        <v>2032.34</v>
      </c>
      <c r="L72" s="794">
        <f t="shared" si="11"/>
        <v>84.68083333333333</v>
      </c>
    </row>
    <row r="73" spans="1:12" ht="15" hidden="1">
      <c r="A73" s="646">
        <v>312001</v>
      </c>
      <c r="B73" s="639">
        <v>10</v>
      </c>
      <c r="C73" s="636" t="s">
        <v>60</v>
      </c>
      <c r="D73" s="604">
        <v>0</v>
      </c>
      <c r="E73" s="604">
        <v>0</v>
      </c>
      <c r="F73" s="637">
        <v>0</v>
      </c>
      <c r="G73" s="637">
        <v>0</v>
      </c>
      <c r="H73" s="645">
        <v>0</v>
      </c>
      <c r="I73" s="635"/>
      <c r="J73" s="637"/>
      <c r="K73" s="765"/>
      <c r="L73" s="791"/>
    </row>
    <row r="74" spans="1:12" ht="15">
      <c r="A74" s="602">
        <v>312001</v>
      </c>
      <c r="B74" s="636">
        <v>11</v>
      </c>
      <c r="C74" s="603" t="s">
        <v>61</v>
      </c>
      <c r="D74" s="665">
        <v>553</v>
      </c>
      <c r="E74" s="665">
        <v>46</v>
      </c>
      <c r="F74" s="604">
        <v>500</v>
      </c>
      <c r="G74" s="604">
        <v>500</v>
      </c>
      <c r="H74" s="605">
        <v>120</v>
      </c>
      <c r="I74" s="602">
        <v>500</v>
      </c>
      <c r="J74" s="604">
        <v>500</v>
      </c>
      <c r="K74" s="759">
        <v>282.24</v>
      </c>
      <c r="L74" s="794">
        <f>(100/J74)*K74</f>
        <v>56.44800000000001</v>
      </c>
    </row>
    <row r="75" spans="1:12" ht="15">
      <c r="A75" s="602">
        <v>312001</v>
      </c>
      <c r="B75" s="666">
        <v>12</v>
      </c>
      <c r="C75" s="603" t="s">
        <v>62</v>
      </c>
      <c r="D75" s="604"/>
      <c r="E75" s="604">
        <v>752</v>
      </c>
      <c r="F75" s="604"/>
      <c r="G75" s="604"/>
      <c r="H75" s="605"/>
      <c r="I75" s="602"/>
      <c r="J75" s="604"/>
      <c r="K75" s="759"/>
      <c r="L75" s="794"/>
    </row>
    <row r="76" spans="1:12" ht="15">
      <c r="A76" s="602">
        <v>312001</v>
      </c>
      <c r="B76" s="667">
        <v>13</v>
      </c>
      <c r="C76" s="603" t="s">
        <v>63</v>
      </c>
      <c r="D76" s="604">
        <v>382</v>
      </c>
      <c r="E76" s="604">
        <v>375</v>
      </c>
      <c r="F76" s="604">
        <v>332</v>
      </c>
      <c r="G76" s="604">
        <v>332</v>
      </c>
      <c r="H76" s="605">
        <v>332</v>
      </c>
      <c r="I76" s="602">
        <v>332</v>
      </c>
      <c r="J76" s="604">
        <v>332</v>
      </c>
      <c r="K76" s="759"/>
      <c r="L76" s="794"/>
    </row>
    <row r="77" spans="1:12" ht="15">
      <c r="A77" s="598">
        <v>312001</v>
      </c>
      <c r="B77" s="666">
        <v>14</v>
      </c>
      <c r="C77" s="599" t="s">
        <v>64</v>
      </c>
      <c r="D77" s="600">
        <v>4949</v>
      </c>
      <c r="E77" s="600">
        <v>5154</v>
      </c>
      <c r="F77" s="600">
        <v>3200</v>
      </c>
      <c r="G77" s="600">
        <v>3200</v>
      </c>
      <c r="H77" s="601">
        <v>3200</v>
      </c>
      <c r="I77" s="598">
        <v>3000</v>
      </c>
      <c r="J77" s="600">
        <v>3000</v>
      </c>
      <c r="K77" s="758">
        <v>2278</v>
      </c>
      <c r="L77" s="790">
        <f>(100/J77)*K77</f>
        <v>75.93333333333334</v>
      </c>
    </row>
    <row r="78" spans="1:12" ht="15">
      <c r="A78" s="602">
        <v>312001</v>
      </c>
      <c r="B78" s="603">
        <v>16</v>
      </c>
      <c r="C78" s="603" t="s">
        <v>467</v>
      </c>
      <c r="D78" s="604"/>
      <c r="E78" s="604"/>
      <c r="F78" s="604"/>
      <c r="G78" s="604"/>
      <c r="H78" s="605"/>
      <c r="I78" s="602">
        <v>119000</v>
      </c>
      <c r="J78" s="604">
        <v>102536</v>
      </c>
      <c r="K78" s="759"/>
      <c r="L78" s="794"/>
    </row>
    <row r="79" spans="1:12" ht="15.75" thickBot="1">
      <c r="A79" s="668">
        <v>312001</v>
      </c>
      <c r="B79" s="669">
        <v>15</v>
      </c>
      <c r="C79" s="670" t="s">
        <v>65</v>
      </c>
      <c r="D79" s="637">
        <v>7356</v>
      </c>
      <c r="E79" s="637"/>
      <c r="F79" s="671"/>
      <c r="G79" s="671"/>
      <c r="H79" s="672"/>
      <c r="I79" s="635"/>
      <c r="J79" s="671"/>
      <c r="K79" s="805"/>
      <c r="L79" s="797"/>
    </row>
    <row r="80" spans="1:12" ht="15.75" thickBot="1">
      <c r="A80" s="673"/>
      <c r="B80" s="674"/>
      <c r="C80" s="675" t="s">
        <v>66</v>
      </c>
      <c r="D80" s="676">
        <f>SUM(D4+D18+D61)</f>
        <v>1178926</v>
      </c>
      <c r="E80" s="676">
        <f>SUM(E4+E18+E61)</f>
        <v>1193438</v>
      </c>
      <c r="F80" s="676">
        <f>F61+F18+F4</f>
        <v>1107798</v>
      </c>
      <c r="G80" s="676">
        <f>G61+G18+G4</f>
        <v>1246337</v>
      </c>
      <c r="H80" s="677">
        <f>H61+H18+H4</f>
        <v>1242506.53</v>
      </c>
      <c r="I80" s="678">
        <f>I61+I18+I4</f>
        <v>1520990</v>
      </c>
      <c r="J80" s="676">
        <f>J61+J18+J4</f>
        <v>1538560</v>
      </c>
      <c r="K80" s="770">
        <f>K4+K18+K61</f>
        <v>732125.28</v>
      </c>
      <c r="L80" s="806">
        <f>(100/J80)*K80</f>
        <v>47.58509775374376</v>
      </c>
    </row>
    <row r="81" spans="1:12" ht="15.75" thickBot="1">
      <c r="A81" s="679"/>
      <c r="B81" s="679"/>
      <c r="C81" s="680"/>
      <c r="D81" s="681"/>
      <c r="E81" s="681"/>
      <c r="F81" s="691"/>
      <c r="G81" s="691"/>
      <c r="H81" s="682"/>
      <c r="I81" s="691"/>
      <c r="J81" s="691"/>
      <c r="K81" s="692"/>
      <c r="L81" s="692"/>
    </row>
    <row r="82" spans="1:12" ht="15.75" thickBot="1">
      <c r="A82" s="693"/>
      <c r="B82" s="694"/>
      <c r="C82" s="695" t="s">
        <v>69</v>
      </c>
      <c r="D82" s="696"/>
      <c r="E82" s="681"/>
      <c r="F82" s="672"/>
      <c r="G82" s="1085"/>
      <c r="H82" s="697"/>
      <c r="I82" s="1085"/>
      <c r="J82" s="1085"/>
      <c r="K82" s="697"/>
      <c r="L82" s="1287"/>
    </row>
    <row r="83" spans="1:12" ht="15.75" thickBot="1">
      <c r="A83" s="675">
        <v>230</v>
      </c>
      <c r="B83" s="698"/>
      <c r="C83" s="699" t="s">
        <v>70</v>
      </c>
      <c r="D83" s="676"/>
      <c r="E83" s="676"/>
      <c r="F83" s="700"/>
      <c r="G83" s="700"/>
      <c r="H83" s="701"/>
      <c r="I83" s="700"/>
      <c r="J83" s="700"/>
      <c r="K83" s="701"/>
      <c r="L83" s="701"/>
    </row>
    <row r="84" spans="1:12" ht="15">
      <c r="A84" s="660">
        <v>233001</v>
      </c>
      <c r="B84" s="702"/>
      <c r="C84" s="666" t="s">
        <v>71</v>
      </c>
      <c r="D84" s="604">
        <v>20570</v>
      </c>
      <c r="E84" s="604">
        <v>67</v>
      </c>
      <c r="F84" s="604"/>
      <c r="G84" s="604">
        <v>10000</v>
      </c>
      <c r="H84" s="604">
        <v>10000</v>
      </c>
      <c r="I84" s="604"/>
      <c r="J84" s="604"/>
      <c r="K84" s="759"/>
      <c r="L84" s="794"/>
    </row>
    <row r="85" spans="1:12" ht="15">
      <c r="A85" s="602">
        <v>322001</v>
      </c>
      <c r="B85" s="603">
        <v>16</v>
      </c>
      <c r="C85" s="603" t="s">
        <v>72</v>
      </c>
      <c r="D85" s="604">
        <v>12000</v>
      </c>
      <c r="E85" s="604"/>
      <c r="F85" s="703"/>
      <c r="G85" s="703">
        <v>193920</v>
      </c>
      <c r="H85" s="703">
        <v>193920</v>
      </c>
      <c r="I85" s="703"/>
      <c r="J85" s="703"/>
      <c r="K85" s="773"/>
      <c r="L85" s="794"/>
    </row>
    <row r="86" spans="1:16" ht="15">
      <c r="A86" s="602">
        <v>322002</v>
      </c>
      <c r="B86" s="603"/>
      <c r="C86" s="670" t="s">
        <v>505</v>
      </c>
      <c r="D86" s="637"/>
      <c r="E86" s="637"/>
      <c r="F86" s="604"/>
      <c r="G86" s="671"/>
      <c r="H86" s="671"/>
      <c r="I86" s="604"/>
      <c r="J86" s="604">
        <v>26260</v>
      </c>
      <c r="K86" s="1121">
        <v>25915</v>
      </c>
      <c r="L86" s="800"/>
      <c r="P86" s="416"/>
    </row>
    <row r="87" spans="1:12" ht="15.75" thickBot="1">
      <c r="A87" s="646">
        <v>231000</v>
      </c>
      <c r="B87" s="636"/>
      <c r="C87" s="1286" t="s">
        <v>73</v>
      </c>
      <c r="D87" s="731"/>
      <c r="E87" s="731"/>
      <c r="F87" s="671"/>
      <c r="G87" s="731"/>
      <c r="H87" s="671"/>
      <c r="I87" s="671"/>
      <c r="J87" s="671"/>
      <c r="K87" s="697"/>
      <c r="L87" s="801"/>
    </row>
    <row r="88" spans="1:12" ht="15.75" thickBot="1">
      <c r="A88" s="673"/>
      <c r="B88" s="674"/>
      <c r="C88" s="704" t="s">
        <v>74</v>
      </c>
      <c r="D88" s="705">
        <v>32570</v>
      </c>
      <c r="E88" s="706">
        <v>67</v>
      </c>
      <c r="F88" s="707">
        <f>SUM(F84:F87)</f>
        <v>0</v>
      </c>
      <c r="G88" s="708">
        <f>SUM(G84:G87)</f>
        <v>203920</v>
      </c>
      <c r="H88" s="708">
        <f>SUM(H84:H87)</f>
        <v>203920</v>
      </c>
      <c r="I88" s="708">
        <f>SUM(I84:I87)</f>
        <v>0</v>
      </c>
      <c r="J88" s="709">
        <f>SUM(J84:J87)</f>
        <v>26260</v>
      </c>
      <c r="K88" s="774">
        <v>25915</v>
      </c>
      <c r="L88" s="774"/>
    </row>
    <row r="89" spans="1:12" ht="15.75" thickBot="1">
      <c r="A89" s="710"/>
      <c r="B89" s="710"/>
      <c r="C89" s="711"/>
      <c r="D89" s="681"/>
      <c r="E89" s="681"/>
      <c r="F89" s="672"/>
      <c r="G89" s="672"/>
      <c r="H89" s="697"/>
      <c r="I89" s="672"/>
      <c r="J89" s="672"/>
      <c r="K89" s="697"/>
      <c r="L89" s="697"/>
    </row>
    <row r="90" spans="1:12" ht="15.75" thickBot="1">
      <c r="A90" s="712"/>
      <c r="B90" s="713"/>
      <c r="C90" s="714" t="s">
        <v>75</v>
      </c>
      <c r="D90" s="715"/>
      <c r="E90" s="716"/>
      <c r="F90" s="672"/>
      <c r="G90" s="672"/>
      <c r="H90" s="697"/>
      <c r="I90" s="672"/>
      <c r="J90" s="672"/>
      <c r="K90" s="697"/>
      <c r="L90" s="697"/>
    </row>
    <row r="91" spans="1:12" ht="15">
      <c r="A91" s="717">
        <v>454</v>
      </c>
      <c r="B91" s="661"/>
      <c r="C91" s="718" t="s">
        <v>525</v>
      </c>
      <c r="D91" s="719">
        <v>53850</v>
      </c>
      <c r="E91" s="719">
        <v>65609</v>
      </c>
      <c r="F91" s="662">
        <v>66588</v>
      </c>
      <c r="G91" s="662">
        <v>89885</v>
      </c>
      <c r="H91" s="662">
        <v>89805</v>
      </c>
      <c r="I91" s="662">
        <v>80000</v>
      </c>
      <c r="J91" s="662">
        <v>43485</v>
      </c>
      <c r="K91" s="769">
        <v>43470</v>
      </c>
      <c r="L91" s="796">
        <f>(100/J91)*K91</f>
        <v>99.96550534667126</v>
      </c>
    </row>
    <row r="92" spans="1:12" ht="15">
      <c r="A92" s="717">
        <v>453</v>
      </c>
      <c r="B92" s="720"/>
      <c r="C92" s="721" t="s">
        <v>308</v>
      </c>
      <c r="D92" s="722"/>
      <c r="E92" s="620"/>
      <c r="F92" s="671"/>
      <c r="G92" s="671">
        <v>4115</v>
      </c>
      <c r="H92" s="671">
        <v>4115</v>
      </c>
      <c r="I92" s="671"/>
      <c r="J92" s="671">
        <v>4115</v>
      </c>
      <c r="K92" s="697">
        <v>4115</v>
      </c>
      <c r="L92" s="1131">
        <f>(100/J92)*K92</f>
        <v>100</v>
      </c>
    </row>
    <row r="93" spans="1:12" ht="15">
      <c r="A93" s="717">
        <v>456</v>
      </c>
      <c r="B93" s="720"/>
      <c r="C93" s="721" t="s">
        <v>526</v>
      </c>
      <c r="D93" s="722"/>
      <c r="E93" s="722"/>
      <c r="F93" s="671"/>
      <c r="G93" s="671"/>
      <c r="H93" s="671"/>
      <c r="I93" s="671"/>
      <c r="J93" s="671">
        <v>12500</v>
      </c>
      <c r="K93" s="697">
        <v>12144.53</v>
      </c>
      <c r="L93" s="1131">
        <f>(100/K93)*K93</f>
        <v>100</v>
      </c>
    </row>
    <row r="94" spans="1:12" ht="14.25" customHeight="1">
      <c r="A94" s="723">
        <v>456</v>
      </c>
      <c r="B94" s="666"/>
      <c r="C94" s="603" t="s">
        <v>527</v>
      </c>
      <c r="D94" s="620"/>
      <c r="E94" s="722"/>
      <c r="F94" s="724"/>
      <c r="G94" s="724"/>
      <c r="H94" s="724"/>
      <c r="I94" s="724"/>
      <c r="J94" s="724">
        <v>15800</v>
      </c>
      <c r="K94" s="775">
        <v>15707.88</v>
      </c>
      <c r="L94" s="794">
        <f>(100/J94)*K94</f>
        <v>99.41696202531645</v>
      </c>
    </row>
    <row r="95" spans="1:12" ht="15" hidden="1">
      <c r="A95" s="723">
        <v>514</v>
      </c>
      <c r="B95" s="670">
        <v>50</v>
      </c>
      <c r="C95" s="636" t="s">
        <v>77</v>
      </c>
      <c r="D95" s="725"/>
      <c r="E95" s="725"/>
      <c r="F95" s="726"/>
      <c r="G95" s="726"/>
      <c r="H95" s="726"/>
      <c r="I95" s="726"/>
      <c r="J95" s="726"/>
      <c r="K95" s="773"/>
      <c r="L95" s="794"/>
    </row>
    <row r="96" spans="1:12" ht="15">
      <c r="A96" s="1496">
        <v>456</v>
      </c>
      <c r="B96" s="1329"/>
      <c r="C96" s="1329" t="s">
        <v>506</v>
      </c>
      <c r="D96" s="1318"/>
      <c r="E96" s="1318"/>
      <c r="F96" s="1318"/>
      <c r="G96" s="1318"/>
      <c r="H96" s="1318"/>
      <c r="I96" s="1318"/>
      <c r="J96" s="1318">
        <v>4100</v>
      </c>
      <c r="K96" s="1402">
        <v>4026.58</v>
      </c>
      <c r="L96" s="1492">
        <v>98.81</v>
      </c>
    </row>
    <row r="97" spans="1:12" ht="15.75" thickBot="1">
      <c r="A97" s="723">
        <v>513</v>
      </c>
      <c r="B97" s="666">
        <v>40</v>
      </c>
      <c r="C97" s="603" t="s">
        <v>437</v>
      </c>
      <c r="D97" s="620"/>
      <c r="E97" s="722"/>
      <c r="F97" s="724">
        <v>10450</v>
      </c>
      <c r="G97" s="724">
        <v>10450</v>
      </c>
      <c r="H97" s="724"/>
      <c r="I97" s="724"/>
      <c r="J97" s="724"/>
      <c r="K97" s="775"/>
      <c r="L97" s="794"/>
    </row>
    <row r="98" spans="1:12" ht="15.75" thickBot="1">
      <c r="A98" s="673"/>
      <c r="B98" s="728"/>
      <c r="C98" s="729" t="s">
        <v>79</v>
      </c>
      <c r="D98" s="730">
        <v>12084</v>
      </c>
      <c r="E98" s="730">
        <v>10854</v>
      </c>
      <c r="F98" s="731"/>
      <c r="G98" s="731"/>
      <c r="H98" s="732">
        <v>10000</v>
      </c>
      <c r="I98" s="731"/>
      <c r="J98" s="731"/>
      <c r="K98" s="776">
        <v>7146.59</v>
      </c>
      <c r="L98" s="801"/>
    </row>
    <row r="99" spans="1:12" ht="15.75" thickBot="1">
      <c r="A99" s="679"/>
      <c r="B99" s="674"/>
      <c r="C99" s="733" t="s">
        <v>80</v>
      </c>
      <c r="D99" s="734">
        <v>53850</v>
      </c>
      <c r="E99" s="734">
        <v>65609</v>
      </c>
      <c r="F99" s="735">
        <f>SUM(F91:F97)</f>
        <v>77038</v>
      </c>
      <c r="G99" s="736">
        <f>SUM(G91:G97)</f>
        <v>104450</v>
      </c>
      <c r="H99" s="734">
        <f>SUM(H91:H98)</f>
        <v>103920</v>
      </c>
      <c r="I99" s="737">
        <f>SUM(I91:I97)</f>
        <v>80000</v>
      </c>
      <c r="J99" s="736">
        <f>SUM(J91:J97)</f>
        <v>80000</v>
      </c>
      <c r="K99" s="777">
        <f>SUM(K91:K97)</f>
        <v>79463.99</v>
      </c>
      <c r="L99" s="802">
        <f>(100/J99)*K99</f>
        <v>99.32998750000002</v>
      </c>
    </row>
    <row r="100" spans="1:12" ht="15.75" thickBot="1">
      <c r="A100" s="679"/>
      <c r="B100" s="679"/>
      <c r="C100" s="738"/>
      <c r="D100" s="681"/>
      <c r="E100" s="681"/>
      <c r="F100" s="682"/>
      <c r="G100" s="682"/>
      <c r="H100" s="739"/>
      <c r="I100" s="682"/>
      <c r="J100" s="682"/>
      <c r="K100" s="739"/>
      <c r="L100" s="739"/>
    </row>
    <row r="101" spans="1:12" ht="15.75" thickBot="1">
      <c r="A101" s="679"/>
      <c r="B101" s="683"/>
      <c r="C101" s="740" t="s">
        <v>81</v>
      </c>
      <c r="D101" s="741"/>
      <c r="E101" s="741"/>
      <c r="F101" s="742"/>
      <c r="G101" s="742"/>
      <c r="H101" s="743"/>
      <c r="I101" s="742"/>
      <c r="J101" s="742"/>
      <c r="K101" s="743"/>
      <c r="L101" s="743"/>
    </row>
    <row r="102" spans="1:12" ht="15.75" thickBot="1">
      <c r="A102" s="679"/>
      <c r="B102" s="683"/>
      <c r="C102" s="744" t="s">
        <v>82</v>
      </c>
      <c r="D102" s="688">
        <v>1179056</v>
      </c>
      <c r="E102" s="688">
        <v>1193438</v>
      </c>
      <c r="F102" s="659">
        <f aca="true" t="shared" si="12" ref="F102:K102">F80</f>
        <v>1107798</v>
      </c>
      <c r="G102" s="659">
        <f t="shared" si="12"/>
        <v>1246337</v>
      </c>
      <c r="H102" s="659">
        <f t="shared" si="12"/>
        <v>1242506.53</v>
      </c>
      <c r="I102" s="659">
        <f t="shared" si="12"/>
        <v>1520990</v>
      </c>
      <c r="J102" s="659">
        <f t="shared" si="12"/>
        <v>1538560</v>
      </c>
      <c r="K102" s="778">
        <f t="shared" si="12"/>
        <v>732125.28</v>
      </c>
      <c r="L102" s="778">
        <f>(100/J102)*K102</f>
        <v>47.58509775374376</v>
      </c>
    </row>
    <row r="103" spans="1:17" ht="0.75" customHeight="1" thickBot="1">
      <c r="A103" s="679"/>
      <c r="B103" s="683"/>
      <c r="C103" s="745" t="s">
        <v>83</v>
      </c>
      <c r="D103" s="685">
        <v>0</v>
      </c>
      <c r="E103" s="685">
        <v>0</v>
      </c>
      <c r="F103" s="746" t="e">
        <f>#REF!</f>
        <v>#REF!</v>
      </c>
      <c r="G103" s="746" t="e">
        <f>#REF!</f>
        <v>#REF!</v>
      </c>
      <c r="H103" s="746" t="e">
        <f>#REF!</f>
        <v>#REF!</v>
      </c>
      <c r="I103" s="746" t="e">
        <f>#REF!</f>
        <v>#REF!</v>
      </c>
      <c r="J103" s="746" t="e">
        <f>#REF!</f>
        <v>#REF!</v>
      </c>
      <c r="K103" s="779"/>
      <c r="L103" s="779"/>
      <c r="Q103" s="416"/>
    </row>
    <row r="104" spans="1:12" ht="15.75" thickBot="1">
      <c r="A104" s="679"/>
      <c r="B104" s="683"/>
      <c r="C104" s="704" t="s">
        <v>84</v>
      </c>
      <c r="D104" s="709">
        <v>32570</v>
      </c>
      <c r="E104" s="709">
        <v>67</v>
      </c>
      <c r="F104" s="709">
        <f aca="true" t="shared" si="13" ref="F104:K104">F88</f>
        <v>0</v>
      </c>
      <c r="G104" s="709">
        <f t="shared" si="13"/>
        <v>203920</v>
      </c>
      <c r="H104" s="709">
        <f t="shared" si="13"/>
        <v>203920</v>
      </c>
      <c r="I104" s="709">
        <f t="shared" si="13"/>
        <v>0</v>
      </c>
      <c r="J104" s="709">
        <f t="shared" si="13"/>
        <v>26260</v>
      </c>
      <c r="K104" s="780">
        <f t="shared" si="13"/>
        <v>25915</v>
      </c>
      <c r="L104" s="780">
        <v>0</v>
      </c>
    </row>
    <row r="105" spans="1:12" ht="15.75" thickBot="1">
      <c r="A105" s="747"/>
      <c r="B105" s="683"/>
      <c r="C105" s="748" t="s">
        <v>85</v>
      </c>
      <c r="D105" s="734">
        <v>53850</v>
      </c>
      <c r="E105" s="734">
        <v>65609</v>
      </c>
      <c r="F105" s="749">
        <f aca="true" t="shared" si="14" ref="F105:K105">F99</f>
        <v>77038</v>
      </c>
      <c r="G105" s="749">
        <f t="shared" si="14"/>
        <v>104450</v>
      </c>
      <c r="H105" s="749">
        <f t="shared" si="14"/>
        <v>103920</v>
      </c>
      <c r="I105" s="749">
        <f t="shared" si="14"/>
        <v>80000</v>
      </c>
      <c r="J105" s="749">
        <f t="shared" si="14"/>
        <v>80000</v>
      </c>
      <c r="K105" s="781">
        <f t="shared" si="14"/>
        <v>79463.99</v>
      </c>
      <c r="L105" s="781">
        <f>(100/J105)*K105</f>
        <v>99.32998750000002</v>
      </c>
    </row>
    <row r="106" spans="1:12" ht="15.75" thickBot="1">
      <c r="A106" s="750"/>
      <c r="B106" s="751"/>
      <c r="C106" s="740" t="s">
        <v>86</v>
      </c>
      <c r="D106" s="752">
        <v>1265476</v>
      </c>
      <c r="E106" s="752">
        <f>E102+E104+E105</f>
        <v>1259114</v>
      </c>
      <c r="F106" s="753">
        <f>F102+F104+F105</f>
        <v>1184836</v>
      </c>
      <c r="G106" s="753">
        <f>G102+G104+G105</f>
        <v>1554707</v>
      </c>
      <c r="H106" s="753" t="e">
        <f>H102+H103+H104+H105</f>
        <v>#REF!</v>
      </c>
      <c r="I106" s="753">
        <f>I102+I104+I105</f>
        <v>1600990</v>
      </c>
      <c r="J106" s="753">
        <f>J102+J104+J105</f>
        <v>1644820</v>
      </c>
      <c r="K106" s="782">
        <f>K102+K104+K105</f>
        <v>837504.27</v>
      </c>
      <c r="L106" s="782">
        <f>(100/J106)*K106</f>
        <v>50.917685217835384</v>
      </c>
    </row>
  </sheetData>
  <sheetProtection/>
  <mergeCells count="14">
    <mergeCell ref="E2:E3"/>
    <mergeCell ref="F2:F3"/>
    <mergeCell ref="G2:G3"/>
    <mergeCell ref="H2:H3"/>
    <mergeCell ref="I2:I3"/>
    <mergeCell ref="J2:J3"/>
    <mergeCell ref="K2:K3"/>
    <mergeCell ref="L2:L3"/>
    <mergeCell ref="A1:A3"/>
    <mergeCell ref="D1:E1"/>
    <mergeCell ref="F1:H1"/>
    <mergeCell ref="I1:L1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17"/>
  <sheetViews>
    <sheetView view="pageLayout" workbookViewId="0" topLeftCell="A598">
      <selection activeCell="B569" sqref="B569"/>
    </sheetView>
  </sheetViews>
  <sheetFormatPr defaultColWidth="9.140625" defaultRowHeight="15"/>
  <cols>
    <col min="1" max="1" width="7.8515625" style="0" customWidth="1"/>
    <col min="2" max="2" width="3.8515625" style="0" customWidth="1"/>
    <col min="3" max="3" width="7.00390625" style="0" customWidth="1"/>
    <col min="4" max="4" width="38.00390625" style="0" customWidth="1"/>
    <col min="5" max="5" width="9.28125" style="0" customWidth="1"/>
    <col min="6" max="6" width="9.00390625" style="0" customWidth="1"/>
    <col min="7" max="7" width="9.57421875" style="0" customWidth="1"/>
    <col min="8" max="8" width="9.00390625" style="0" customWidth="1"/>
    <col min="9" max="9" width="9.140625" style="0" hidden="1" customWidth="1"/>
    <col min="10" max="10" width="9.421875" style="0" customWidth="1"/>
    <col min="11" max="11" width="9.8515625" style="0" customWidth="1"/>
    <col min="12" max="12" width="10.8515625" style="0" customWidth="1"/>
    <col min="13" max="13" width="7.28125" style="0" customWidth="1"/>
  </cols>
  <sheetData>
    <row r="1" spans="1:13" ht="16.5" thickBot="1">
      <c r="A1" s="104"/>
      <c r="B1" s="87"/>
      <c r="C1" s="105"/>
      <c r="D1" s="106" t="s">
        <v>87</v>
      </c>
      <c r="E1" s="1561" t="s">
        <v>1</v>
      </c>
      <c r="F1" s="1562"/>
      <c r="G1" s="1563" t="s">
        <v>471</v>
      </c>
      <c r="H1" s="1564"/>
      <c r="I1" s="1564"/>
      <c r="J1" s="1565" t="s">
        <v>474</v>
      </c>
      <c r="K1" s="1566"/>
      <c r="L1" s="1566"/>
      <c r="M1" s="1567"/>
    </row>
    <row r="2" spans="1:13" ht="15">
      <c r="A2" s="1544" t="s">
        <v>6</v>
      </c>
      <c r="B2" s="809" t="s">
        <v>2</v>
      </c>
      <c r="C2" s="810" t="s">
        <v>88</v>
      </c>
      <c r="D2" s="1546" t="s">
        <v>3</v>
      </c>
      <c r="E2" s="1548" t="s">
        <v>409</v>
      </c>
      <c r="F2" s="1550" t="s">
        <v>445</v>
      </c>
      <c r="G2" s="1552" t="s">
        <v>4</v>
      </c>
      <c r="H2" s="1554" t="s">
        <v>5</v>
      </c>
      <c r="I2" s="1568" t="s">
        <v>423</v>
      </c>
      <c r="J2" s="1556" t="s">
        <v>4</v>
      </c>
      <c r="K2" s="1558" t="s">
        <v>5</v>
      </c>
      <c r="L2" s="1556" t="s">
        <v>529</v>
      </c>
      <c r="M2" s="1556" t="s">
        <v>479</v>
      </c>
    </row>
    <row r="3" spans="1:13" ht="15.75" thickBot="1">
      <c r="A3" s="1545"/>
      <c r="B3" s="811" t="s">
        <v>7</v>
      </c>
      <c r="C3" s="812" t="s">
        <v>89</v>
      </c>
      <c r="D3" s="1547"/>
      <c r="E3" s="1549"/>
      <c r="F3" s="1551"/>
      <c r="G3" s="1553"/>
      <c r="H3" s="1555"/>
      <c r="I3" s="1569"/>
      <c r="J3" s="1557"/>
      <c r="K3" s="1559"/>
      <c r="L3" s="1560"/>
      <c r="M3" s="1557"/>
    </row>
    <row r="4" spans="1:13" ht="15.75" thickBot="1">
      <c r="A4" s="1257" t="s">
        <v>426</v>
      </c>
      <c r="B4" s="744"/>
      <c r="C4" s="1067"/>
      <c r="D4" s="744" t="s">
        <v>90</v>
      </c>
      <c r="E4" s="656">
        <f>E5+E6+E16+E18+E24+E50+E60+E70+E73+E110</f>
        <v>266720</v>
      </c>
      <c r="F4" s="1254">
        <f>F5+F6+F16+F18+F24+F50+F60+F70+F73+F110</f>
        <v>260047</v>
      </c>
      <c r="G4" s="1254">
        <f>G5+G6+G18+G24+G50+G60+G73+G110+G16+G70</f>
        <v>264236</v>
      </c>
      <c r="H4" s="628">
        <f>H5+H6+H18+H24+H50+H60+H73+H110+H16+H70+H71</f>
        <v>274168</v>
      </c>
      <c r="I4" s="657">
        <f>I5+I6+I16+I18+I24+I50+I60+I70+I73+I110</f>
        <v>267762</v>
      </c>
      <c r="J4" s="658">
        <f>J5+J6+J16+J18+J24+J50+J60+J71+J73+J110</f>
        <v>311777</v>
      </c>
      <c r="K4" s="1254">
        <f>K5+K6+K16+K18+K24+K50+K60+K73+K110</f>
        <v>328388</v>
      </c>
      <c r="L4" s="1256">
        <f>L5+L6+L16+L18+L24+L50+L60+L70+L73+L110</f>
        <v>160857.83</v>
      </c>
      <c r="M4" s="1255">
        <f aca="true" t="shared" si="0" ref="M4:M18">(100/K4)*L4</f>
        <v>48.9840767628537</v>
      </c>
    </row>
    <row r="5" spans="1:13" ht="15">
      <c r="A5" s="813">
        <v>611000</v>
      </c>
      <c r="B5" s="814"/>
      <c r="C5" s="815" t="s">
        <v>91</v>
      </c>
      <c r="D5" s="814" t="s">
        <v>92</v>
      </c>
      <c r="E5" s="816">
        <v>147391</v>
      </c>
      <c r="F5" s="816">
        <v>145565</v>
      </c>
      <c r="G5" s="816">
        <v>147000</v>
      </c>
      <c r="H5" s="816">
        <v>147000</v>
      </c>
      <c r="I5" s="816">
        <v>147000</v>
      </c>
      <c r="J5" s="816">
        <v>160000</v>
      </c>
      <c r="K5" s="816">
        <v>174000</v>
      </c>
      <c r="L5" s="1118">
        <v>81309.93</v>
      </c>
      <c r="M5" s="1109">
        <f t="shared" si="0"/>
        <v>46.729844827586206</v>
      </c>
    </row>
    <row r="6" spans="1:13" ht="15">
      <c r="A6" s="591">
        <v>62</v>
      </c>
      <c r="B6" s="588"/>
      <c r="C6" s="815"/>
      <c r="D6" s="588" t="s">
        <v>93</v>
      </c>
      <c r="E6" s="596">
        <f>SUM(E7:E15)</f>
        <v>52525</v>
      </c>
      <c r="F6" s="596">
        <f aca="true" t="shared" si="1" ref="F6:K6">SUM(F7:F15)</f>
        <v>52033</v>
      </c>
      <c r="G6" s="596">
        <f t="shared" si="1"/>
        <v>52578</v>
      </c>
      <c r="H6" s="596">
        <f t="shared" si="1"/>
        <v>52578</v>
      </c>
      <c r="I6" s="596">
        <f t="shared" si="1"/>
        <v>52578</v>
      </c>
      <c r="J6" s="596">
        <f t="shared" si="1"/>
        <v>58685</v>
      </c>
      <c r="K6" s="596">
        <f t="shared" si="1"/>
        <v>58685</v>
      </c>
      <c r="L6" s="757">
        <f>SUM(L7:L15)</f>
        <v>28379.38</v>
      </c>
      <c r="M6" s="783">
        <f t="shared" si="0"/>
        <v>48.35883104711596</v>
      </c>
    </row>
    <row r="7" spans="1:13" ht="15">
      <c r="A7" s="598">
        <v>621000</v>
      </c>
      <c r="B7" s="599"/>
      <c r="C7" s="817" t="s">
        <v>91</v>
      </c>
      <c r="D7" s="599" t="s">
        <v>94</v>
      </c>
      <c r="E7" s="600">
        <v>7981</v>
      </c>
      <c r="F7" s="600">
        <v>7157</v>
      </c>
      <c r="G7" s="644">
        <v>6700</v>
      </c>
      <c r="H7" s="644">
        <v>6700</v>
      </c>
      <c r="I7" s="644">
        <v>6700</v>
      </c>
      <c r="J7" s="644">
        <v>7900</v>
      </c>
      <c r="K7" s="644">
        <v>7900</v>
      </c>
      <c r="L7" s="766">
        <v>3191.63</v>
      </c>
      <c r="M7" s="1111">
        <f t="shared" si="0"/>
        <v>40.40037974683544</v>
      </c>
    </row>
    <row r="8" spans="1:13" ht="15">
      <c r="A8" s="602">
        <v>623000</v>
      </c>
      <c r="B8" s="603"/>
      <c r="C8" s="818" t="s">
        <v>91</v>
      </c>
      <c r="D8" s="603" t="s">
        <v>95</v>
      </c>
      <c r="E8" s="604">
        <v>6103</v>
      </c>
      <c r="F8" s="604">
        <v>6631</v>
      </c>
      <c r="G8" s="604">
        <v>7600</v>
      </c>
      <c r="H8" s="604">
        <v>7600</v>
      </c>
      <c r="I8" s="604">
        <v>7600</v>
      </c>
      <c r="J8" s="604">
        <v>8500</v>
      </c>
      <c r="K8" s="604">
        <v>8500</v>
      </c>
      <c r="L8" s="759">
        <v>4616.81</v>
      </c>
      <c r="M8" s="786">
        <f t="shared" si="0"/>
        <v>54.315411764705885</v>
      </c>
    </row>
    <row r="9" spans="1:13" ht="15">
      <c r="A9" s="602">
        <v>625001</v>
      </c>
      <c r="B9" s="603"/>
      <c r="C9" s="819" t="s">
        <v>91</v>
      </c>
      <c r="D9" s="603" t="s">
        <v>96</v>
      </c>
      <c r="E9" s="604">
        <v>2062</v>
      </c>
      <c r="F9" s="604">
        <v>2055</v>
      </c>
      <c r="G9" s="604">
        <v>2130</v>
      </c>
      <c r="H9" s="604">
        <v>2130</v>
      </c>
      <c r="I9" s="604">
        <v>2130</v>
      </c>
      <c r="J9" s="604">
        <v>2360</v>
      </c>
      <c r="K9" s="604">
        <v>2360</v>
      </c>
      <c r="L9" s="759">
        <v>1130.62</v>
      </c>
      <c r="M9" s="786">
        <f t="shared" si="0"/>
        <v>47.90762711864406</v>
      </c>
    </row>
    <row r="10" spans="1:13" ht="15">
      <c r="A10" s="602">
        <v>625002</v>
      </c>
      <c r="B10" s="603"/>
      <c r="C10" s="819" t="s">
        <v>91</v>
      </c>
      <c r="D10" s="603" t="s">
        <v>97</v>
      </c>
      <c r="E10" s="604">
        <v>21475</v>
      </c>
      <c r="F10" s="604">
        <v>21381</v>
      </c>
      <c r="G10" s="604">
        <v>21270</v>
      </c>
      <c r="H10" s="604">
        <v>21270</v>
      </c>
      <c r="I10" s="604">
        <v>21270</v>
      </c>
      <c r="J10" s="604">
        <v>23050</v>
      </c>
      <c r="K10" s="604">
        <v>23050</v>
      </c>
      <c r="L10" s="759">
        <v>11443.54</v>
      </c>
      <c r="M10" s="786">
        <f t="shared" si="0"/>
        <v>49.64659436008677</v>
      </c>
    </row>
    <row r="11" spans="1:13" ht="15">
      <c r="A11" s="598">
        <v>625003</v>
      </c>
      <c r="B11" s="720"/>
      <c r="C11" s="819" t="s">
        <v>91</v>
      </c>
      <c r="D11" s="599" t="s">
        <v>98</v>
      </c>
      <c r="E11" s="600">
        <v>1230</v>
      </c>
      <c r="F11" s="600">
        <v>1220</v>
      </c>
      <c r="G11" s="604">
        <v>1220</v>
      </c>
      <c r="H11" s="604">
        <v>1220</v>
      </c>
      <c r="I11" s="604">
        <v>1220</v>
      </c>
      <c r="J11" s="604">
        <v>1435</v>
      </c>
      <c r="K11" s="604">
        <v>1435</v>
      </c>
      <c r="L11" s="759">
        <v>654.94</v>
      </c>
      <c r="M11" s="786">
        <f t="shared" si="0"/>
        <v>45.6404181184669</v>
      </c>
    </row>
    <row r="12" spans="1:13" ht="15">
      <c r="A12" s="602">
        <v>625004</v>
      </c>
      <c r="B12" s="666"/>
      <c r="C12" s="819" t="s">
        <v>91</v>
      </c>
      <c r="D12" s="603" t="s">
        <v>99</v>
      </c>
      <c r="E12" s="604">
        <v>4491</v>
      </c>
      <c r="F12" s="604">
        <v>4435</v>
      </c>
      <c r="G12" s="604">
        <v>4570</v>
      </c>
      <c r="H12" s="604">
        <v>4570</v>
      </c>
      <c r="I12" s="604">
        <v>4570</v>
      </c>
      <c r="J12" s="604">
        <v>5150</v>
      </c>
      <c r="K12" s="604">
        <v>5150</v>
      </c>
      <c r="L12" s="759">
        <v>2444.54</v>
      </c>
      <c r="M12" s="786">
        <f t="shared" si="0"/>
        <v>47.46679611650485</v>
      </c>
    </row>
    <row r="13" spans="1:13" ht="15">
      <c r="A13" s="635">
        <v>625005</v>
      </c>
      <c r="B13" s="670"/>
      <c r="C13" s="819" t="s">
        <v>91</v>
      </c>
      <c r="D13" s="636" t="s">
        <v>100</v>
      </c>
      <c r="E13" s="637">
        <v>1538</v>
      </c>
      <c r="F13" s="637">
        <v>1543</v>
      </c>
      <c r="G13" s="604">
        <v>1500</v>
      </c>
      <c r="H13" s="604">
        <v>1500</v>
      </c>
      <c r="I13" s="604">
        <v>1500</v>
      </c>
      <c r="J13" s="604">
        <v>2050</v>
      </c>
      <c r="K13" s="604">
        <v>2050</v>
      </c>
      <c r="L13" s="759">
        <v>807.51</v>
      </c>
      <c r="M13" s="786">
        <f t="shared" si="0"/>
        <v>39.39073170731707</v>
      </c>
    </row>
    <row r="14" spans="1:13" ht="15">
      <c r="A14" s="602">
        <v>625007</v>
      </c>
      <c r="B14" s="666"/>
      <c r="C14" s="817" t="s">
        <v>91</v>
      </c>
      <c r="D14" s="603" t="s">
        <v>101</v>
      </c>
      <c r="E14" s="604">
        <v>7287</v>
      </c>
      <c r="F14" s="604">
        <v>7253</v>
      </c>
      <c r="G14" s="604">
        <v>7230</v>
      </c>
      <c r="H14" s="604">
        <v>7230</v>
      </c>
      <c r="I14" s="604">
        <v>7230</v>
      </c>
      <c r="J14" s="604">
        <v>8000</v>
      </c>
      <c r="K14" s="604">
        <v>8000</v>
      </c>
      <c r="L14" s="759">
        <v>3890.59</v>
      </c>
      <c r="M14" s="786">
        <f t="shared" si="0"/>
        <v>48.632375</v>
      </c>
    </row>
    <row r="15" spans="1:13" ht="15">
      <c r="A15" s="607">
        <v>627000</v>
      </c>
      <c r="B15" s="820"/>
      <c r="C15" s="821" t="s">
        <v>91</v>
      </c>
      <c r="D15" s="608" t="s">
        <v>102</v>
      </c>
      <c r="E15" s="609">
        <v>358</v>
      </c>
      <c r="F15" s="609">
        <v>358</v>
      </c>
      <c r="G15" s="609">
        <v>358</v>
      </c>
      <c r="H15" s="609">
        <v>358</v>
      </c>
      <c r="I15" s="609">
        <v>358</v>
      </c>
      <c r="J15" s="609">
        <v>240</v>
      </c>
      <c r="K15" s="609">
        <v>240</v>
      </c>
      <c r="L15" s="760">
        <v>199.2</v>
      </c>
      <c r="M15" s="787">
        <f t="shared" si="0"/>
        <v>83</v>
      </c>
    </row>
    <row r="16" spans="1:13" ht="15">
      <c r="A16" s="587">
        <v>631</v>
      </c>
      <c r="B16" s="822"/>
      <c r="C16" s="815"/>
      <c r="D16" s="588" t="s">
        <v>421</v>
      </c>
      <c r="E16" s="589">
        <v>74</v>
      </c>
      <c r="F16" s="589">
        <v>89</v>
      </c>
      <c r="G16" s="589">
        <v>70</v>
      </c>
      <c r="H16" s="589">
        <v>500</v>
      </c>
      <c r="I16" s="589">
        <v>500</v>
      </c>
      <c r="J16" s="589">
        <f>J17</f>
        <v>800</v>
      </c>
      <c r="K16" s="589">
        <v>800</v>
      </c>
      <c r="L16" s="754">
        <v>456.7</v>
      </c>
      <c r="M16" s="783">
        <f t="shared" si="0"/>
        <v>57.0875</v>
      </c>
    </row>
    <row r="17" spans="1:13" ht="15">
      <c r="A17" s="823">
        <v>631001</v>
      </c>
      <c r="B17" s="824"/>
      <c r="C17" s="825" t="s">
        <v>91</v>
      </c>
      <c r="D17" s="593" t="s">
        <v>424</v>
      </c>
      <c r="E17" s="826">
        <v>90</v>
      </c>
      <c r="F17" s="826">
        <v>89</v>
      </c>
      <c r="G17" s="594">
        <v>70</v>
      </c>
      <c r="H17" s="594">
        <v>500</v>
      </c>
      <c r="I17" s="594">
        <v>500</v>
      </c>
      <c r="J17" s="594">
        <v>800</v>
      </c>
      <c r="K17" s="594">
        <v>800</v>
      </c>
      <c r="L17" s="755">
        <v>456.7</v>
      </c>
      <c r="M17" s="784">
        <f t="shared" si="0"/>
        <v>57.0875</v>
      </c>
    </row>
    <row r="18" spans="1:13" ht="14.25" customHeight="1">
      <c r="A18" s="591">
        <v>632</v>
      </c>
      <c r="B18" s="822"/>
      <c r="C18" s="827"/>
      <c r="D18" s="588" t="s">
        <v>103</v>
      </c>
      <c r="E18" s="596">
        <f>SUM(E19:E23)</f>
        <v>5794</v>
      </c>
      <c r="F18" s="596">
        <f aca="true" t="shared" si="2" ref="F18:K18">SUM(F19:F23)</f>
        <v>5693</v>
      </c>
      <c r="G18" s="589">
        <f t="shared" si="2"/>
        <v>5450</v>
      </c>
      <c r="H18" s="589">
        <f t="shared" si="2"/>
        <v>5450</v>
      </c>
      <c r="I18" s="589">
        <f t="shared" si="2"/>
        <v>5450</v>
      </c>
      <c r="J18" s="589">
        <f t="shared" si="2"/>
        <v>5450</v>
      </c>
      <c r="K18" s="589">
        <f t="shared" si="2"/>
        <v>5450</v>
      </c>
      <c r="L18" s="754">
        <f>SUM(L19:L23)</f>
        <v>3041.45</v>
      </c>
      <c r="M18" s="783">
        <f t="shared" si="0"/>
        <v>55.80642201834863</v>
      </c>
    </row>
    <row r="19" spans="1:13" ht="15" hidden="1">
      <c r="A19" s="598">
        <v>632001</v>
      </c>
      <c r="B19" s="720">
        <v>1</v>
      </c>
      <c r="C19" s="828" t="s">
        <v>104</v>
      </c>
      <c r="D19" s="720" t="s">
        <v>105</v>
      </c>
      <c r="E19" s="600">
        <v>0</v>
      </c>
      <c r="F19" s="600">
        <v>0</v>
      </c>
      <c r="G19" s="600"/>
      <c r="H19" s="600">
        <v>0</v>
      </c>
      <c r="I19" s="600"/>
      <c r="J19" s="600">
        <v>0</v>
      </c>
      <c r="K19" s="600">
        <v>0</v>
      </c>
      <c r="L19" s="758"/>
      <c r="M19" s="785"/>
    </row>
    <row r="20" spans="1:13" ht="15" hidden="1">
      <c r="A20" s="602">
        <v>632001</v>
      </c>
      <c r="B20" s="666">
        <v>2</v>
      </c>
      <c r="C20" s="829" t="s">
        <v>104</v>
      </c>
      <c r="D20" s="666" t="s">
        <v>106</v>
      </c>
      <c r="E20" s="604"/>
      <c r="F20" s="604"/>
      <c r="G20" s="703"/>
      <c r="H20" s="703"/>
      <c r="I20" s="703"/>
      <c r="J20" s="703"/>
      <c r="K20" s="703"/>
      <c r="L20" s="773"/>
      <c r="M20" s="1112"/>
    </row>
    <row r="21" spans="1:13" ht="15">
      <c r="A21" s="602">
        <v>632003</v>
      </c>
      <c r="B21" s="666">
        <v>1</v>
      </c>
      <c r="C21" s="829" t="s">
        <v>104</v>
      </c>
      <c r="D21" s="666" t="s">
        <v>107</v>
      </c>
      <c r="E21" s="604">
        <v>2991</v>
      </c>
      <c r="F21" s="604">
        <v>3139</v>
      </c>
      <c r="G21" s="703">
        <v>2800</v>
      </c>
      <c r="H21" s="703">
        <v>2800</v>
      </c>
      <c r="I21" s="703">
        <v>2800</v>
      </c>
      <c r="J21" s="703">
        <v>2800</v>
      </c>
      <c r="K21" s="703">
        <v>2800</v>
      </c>
      <c r="L21" s="773">
        <v>1605.62</v>
      </c>
      <c r="M21" s="786">
        <f>(100/K21)*L21</f>
        <v>57.34357142857142</v>
      </c>
    </row>
    <row r="22" spans="1:13" ht="15">
      <c r="A22" s="602">
        <v>632003</v>
      </c>
      <c r="B22" s="603">
        <v>2</v>
      </c>
      <c r="C22" s="829" t="s">
        <v>104</v>
      </c>
      <c r="D22" s="666" t="s">
        <v>108</v>
      </c>
      <c r="E22" s="604">
        <v>2803</v>
      </c>
      <c r="F22" s="604">
        <v>2540</v>
      </c>
      <c r="G22" s="671">
        <v>2600</v>
      </c>
      <c r="H22" s="671">
        <v>2600</v>
      </c>
      <c r="I22" s="671">
        <v>2600</v>
      </c>
      <c r="J22" s="671">
        <v>2600</v>
      </c>
      <c r="K22" s="671">
        <v>2600</v>
      </c>
      <c r="L22" s="697">
        <v>1435.83</v>
      </c>
      <c r="M22" s="785">
        <f>(100/K22)*L22</f>
        <v>55.22423076923077</v>
      </c>
    </row>
    <row r="23" spans="1:13" ht="15">
      <c r="A23" s="638">
        <v>632003</v>
      </c>
      <c r="B23" s="639">
        <v>3</v>
      </c>
      <c r="C23" s="831" t="s">
        <v>104</v>
      </c>
      <c r="D23" s="832" t="s">
        <v>109</v>
      </c>
      <c r="E23" s="833"/>
      <c r="F23" s="833">
        <v>14</v>
      </c>
      <c r="G23" s="640">
        <v>50</v>
      </c>
      <c r="H23" s="640">
        <v>50</v>
      </c>
      <c r="I23" s="640">
        <v>50</v>
      </c>
      <c r="J23" s="640">
        <v>50</v>
      </c>
      <c r="K23" s="640">
        <v>50</v>
      </c>
      <c r="L23" s="1089"/>
      <c r="M23" s="1114"/>
    </row>
    <row r="24" spans="1:13" ht="15">
      <c r="A24" s="591">
        <v>633</v>
      </c>
      <c r="B24" s="822"/>
      <c r="C24" s="827"/>
      <c r="D24" s="822" t="s">
        <v>110</v>
      </c>
      <c r="E24" s="589">
        <f aca="true" t="shared" si="3" ref="E24:L24">SUM(E25:E49)</f>
        <v>7272</v>
      </c>
      <c r="F24" s="589">
        <f t="shared" si="3"/>
        <v>9379</v>
      </c>
      <c r="G24" s="596">
        <f t="shared" si="3"/>
        <v>6254</v>
      </c>
      <c r="H24" s="596">
        <f t="shared" si="3"/>
        <v>11025</v>
      </c>
      <c r="I24" s="596">
        <f t="shared" si="3"/>
        <v>10331</v>
      </c>
      <c r="J24" s="596">
        <f t="shared" si="3"/>
        <v>11400</v>
      </c>
      <c r="K24" s="596">
        <f t="shared" si="3"/>
        <v>13029</v>
      </c>
      <c r="L24" s="757">
        <f t="shared" si="3"/>
        <v>4896.349999999999</v>
      </c>
      <c r="M24" s="783">
        <f>(100/K24)*L24</f>
        <v>37.58039757464118</v>
      </c>
    </row>
    <row r="25" spans="1:13" ht="15">
      <c r="A25" s="1307">
        <v>633001</v>
      </c>
      <c r="B25" s="1308"/>
      <c r="C25" s="1309" t="s">
        <v>91</v>
      </c>
      <c r="D25" s="1308" t="s">
        <v>530</v>
      </c>
      <c r="E25" s="1310">
        <v>145</v>
      </c>
      <c r="F25" s="1311">
        <v>672</v>
      </c>
      <c r="G25" s="1311">
        <v>100</v>
      </c>
      <c r="H25" s="1311">
        <v>100</v>
      </c>
      <c r="I25" s="1311">
        <v>100</v>
      </c>
      <c r="J25" s="1311"/>
      <c r="K25" s="1311">
        <v>180</v>
      </c>
      <c r="L25" s="1312">
        <v>173.04</v>
      </c>
      <c r="M25" s="1313">
        <f>(100/K25)*L25</f>
        <v>96.13333333333334</v>
      </c>
    </row>
    <row r="26" spans="1:13" ht="15">
      <c r="A26" s="602">
        <v>633002</v>
      </c>
      <c r="B26" s="603"/>
      <c r="C26" s="819" t="s">
        <v>91</v>
      </c>
      <c r="D26" s="603" t="s">
        <v>112</v>
      </c>
      <c r="E26" s="604">
        <v>916</v>
      </c>
      <c r="F26" s="604">
        <v>1577</v>
      </c>
      <c r="G26" s="604">
        <v>500</v>
      </c>
      <c r="H26" s="671">
        <v>1500</v>
      </c>
      <c r="I26" s="604">
        <v>1500</v>
      </c>
      <c r="J26" s="604">
        <v>3000</v>
      </c>
      <c r="K26" s="604">
        <v>3000</v>
      </c>
      <c r="L26" s="759"/>
      <c r="M26" s="786"/>
    </row>
    <row r="27" spans="1:13" ht="15">
      <c r="A27" s="635">
        <v>633003</v>
      </c>
      <c r="B27" s="603"/>
      <c r="C27" s="819" t="s">
        <v>91</v>
      </c>
      <c r="D27" s="603" t="s">
        <v>113</v>
      </c>
      <c r="E27" s="604"/>
      <c r="F27" s="604">
        <v>107</v>
      </c>
      <c r="G27" s="671"/>
      <c r="H27" s="604">
        <v>1</v>
      </c>
      <c r="I27" s="604">
        <v>1</v>
      </c>
      <c r="J27" s="604"/>
      <c r="K27" s="671"/>
      <c r="L27" s="1121"/>
      <c r="M27" s="786"/>
    </row>
    <row r="28" spans="1:13" ht="15">
      <c r="A28" s="1314">
        <v>633004</v>
      </c>
      <c r="B28" s="1315">
        <v>1</v>
      </c>
      <c r="C28" s="1316" t="s">
        <v>91</v>
      </c>
      <c r="D28" s="1315" t="s">
        <v>507</v>
      </c>
      <c r="E28" s="1317">
        <v>241</v>
      </c>
      <c r="F28" s="1317"/>
      <c r="G28" s="1318"/>
      <c r="H28" s="1318"/>
      <c r="I28" s="1317"/>
      <c r="J28" s="1317"/>
      <c r="K28" s="1318">
        <v>550</v>
      </c>
      <c r="L28" s="1319">
        <v>549.24</v>
      </c>
      <c r="M28" s="1320">
        <f>(100/K28)*L28</f>
        <v>99.86181818181818</v>
      </c>
    </row>
    <row r="29" spans="1:13" ht="15">
      <c r="A29" s="602">
        <v>633004</v>
      </c>
      <c r="B29" s="603">
        <v>2</v>
      </c>
      <c r="C29" s="819" t="s">
        <v>91</v>
      </c>
      <c r="D29" s="603" t="s">
        <v>115</v>
      </c>
      <c r="E29" s="604">
        <v>623</v>
      </c>
      <c r="F29" s="604">
        <v>292</v>
      </c>
      <c r="G29" s="604">
        <v>300</v>
      </c>
      <c r="H29" s="604">
        <v>1500</v>
      </c>
      <c r="I29" s="604">
        <v>1500</v>
      </c>
      <c r="J29" s="604">
        <v>1000</v>
      </c>
      <c r="K29" s="604">
        <v>1000</v>
      </c>
      <c r="L29" s="759">
        <v>215.77</v>
      </c>
      <c r="M29" s="786">
        <f>(100/K29)*L29</f>
        <v>21.577</v>
      </c>
    </row>
    <row r="30" spans="1:13" ht="15">
      <c r="A30" s="602">
        <v>633004</v>
      </c>
      <c r="B30" s="603">
        <v>3</v>
      </c>
      <c r="C30" s="819" t="s">
        <v>91</v>
      </c>
      <c r="D30" s="603" t="s">
        <v>116</v>
      </c>
      <c r="E30" s="604"/>
      <c r="F30" s="604">
        <v>18</v>
      </c>
      <c r="G30" s="604"/>
      <c r="H30" s="604"/>
      <c r="I30" s="604"/>
      <c r="J30" s="604">
        <v>200</v>
      </c>
      <c r="K30" s="604">
        <v>200</v>
      </c>
      <c r="L30" s="759"/>
      <c r="M30" s="786"/>
    </row>
    <row r="31" spans="1:13" ht="15">
      <c r="A31" s="602">
        <v>633006</v>
      </c>
      <c r="B31" s="603">
        <v>1</v>
      </c>
      <c r="C31" s="817" t="s">
        <v>91</v>
      </c>
      <c r="D31" s="603" t="s">
        <v>117</v>
      </c>
      <c r="E31" s="604">
        <v>1614</v>
      </c>
      <c r="F31" s="604">
        <v>1392</v>
      </c>
      <c r="G31" s="604">
        <v>1600</v>
      </c>
      <c r="H31" s="604">
        <v>1600</v>
      </c>
      <c r="I31" s="604">
        <v>1600</v>
      </c>
      <c r="J31" s="604">
        <v>1200</v>
      </c>
      <c r="K31" s="604">
        <v>1200</v>
      </c>
      <c r="L31" s="759">
        <v>195.45</v>
      </c>
      <c r="M31" s="786">
        <f>(100/K31)*L31</f>
        <v>16.287499999999998</v>
      </c>
    </row>
    <row r="32" spans="1:13" ht="15">
      <c r="A32" s="602">
        <v>633006</v>
      </c>
      <c r="B32" s="603">
        <v>2</v>
      </c>
      <c r="C32" s="819" t="s">
        <v>91</v>
      </c>
      <c r="D32" s="603" t="s">
        <v>118</v>
      </c>
      <c r="E32" s="604">
        <v>510</v>
      </c>
      <c r="F32" s="604">
        <v>574</v>
      </c>
      <c r="G32" s="604">
        <v>500</v>
      </c>
      <c r="H32" s="604">
        <v>1000</v>
      </c>
      <c r="I32" s="604">
        <v>1000</v>
      </c>
      <c r="J32" s="604">
        <v>1000</v>
      </c>
      <c r="K32" s="604">
        <v>1000</v>
      </c>
      <c r="L32" s="759">
        <v>691.08</v>
      </c>
      <c r="M32" s="786">
        <f>(100/K32)*L32</f>
        <v>69.108</v>
      </c>
    </row>
    <row r="33" spans="1:13" ht="15">
      <c r="A33" s="602">
        <v>633006</v>
      </c>
      <c r="B33" s="603">
        <v>3</v>
      </c>
      <c r="C33" s="819" t="s">
        <v>91</v>
      </c>
      <c r="D33" s="603" t="s">
        <v>451</v>
      </c>
      <c r="E33" s="604">
        <v>781</v>
      </c>
      <c r="F33" s="604">
        <v>645</v>
      </c>
      <c r="G33" s="604">
        <v>850</v>
      </c>
      <c r="H33" s="604">
        <v>850</v>
      </c>
      <c r="I33" s="604">
        <v>650</v>
      </c>
      <c r="J33" s="604">
        <v>600</v>
      </c>
      <c r="K33" s="604">
        <v>600</v>
      </c>
      <c r="L33" s="759">
        <v>326.58</v>
      </c>
      <c r="M33" s="786">
        <f>(100/K33)*L33</f>
        <v>54.42999999999999</v>
      </c>
    </row>
    <row r="34" spans="1:13" ht="15">
      <c r="A34" s="602">
        <v>633006</v>
      </c>
      <c r="B34" s="603">
        <v>4</v>
      </c>
      <c r="C34" s="817" t="s">
        <v>91</v>
      </c>
      <c r="D34" s="666" t="s">
        <v>120</v>
      </c>
      <c r="E34" s="604">
        <v>55</v>
      </c>
      <c r="F34" s="604">
        <v>101</v>
      </c>
      <c r="G34" s="604">
        <v>176</v>
      </c>
      <c r="H34" s="604">
        <v>176</v>
      </c>
      <c r="I34" s="604">
        <v>100</v>
      </c>
      <c r="J34" s="604">
        <v>100</v>
      </c>
      <c r="K34" s="604">
        <v>100</v>
      </c>
      <c r="L34" s="759">
        <v>10</v>
      </c>
      <c r="M34" s="786">
        <f>(100/K34)*L34</f>
        <v>10</v>
      </c>
    </row>
    <row r="35" spans="1:13" ht="15">
      <c r="A35" s="602">
        <v>633006</v>
      </c>
      <c r="B35" s="603">
        <v>5</v>
      </c>
      <c r="C35" s="819" t="s">
        <v>91</v>
      </c>
      <c r="D35" s="666" t="s">
        <v>121</v>
      </c>
      <c r="E35" s="604">
        <v>28</v>
      </c>
      <c r="F35" s="604">
        <v>25</v>
      </c>
      <c r="G35" s="604">
        <v>10</v>
      </c>
      <c r="H35" s="604">
        <v>180</v>
      </c>
      <c r="I35" s="604">
        <v>170</v>
      </c>
      <c r="J35" s="604">
        <v>30</v>
      </c>
      <c r="K35" s="604">
        <v>30</v>
      </c>
      <c r="L35" s="759"/>
      <c r="M35" s="786"/>
    </row>
    <row r="36" spans="1:13" ht="15">
      <c r="A36" s="602">
        <v>633006</v>
      </c>
      <c r="B36" s="603">
        <v>6</v>
      </c>
      <c r="C36" s="836" t="s">
        <v>104</v>
      </c>
      <c r="D36" s="837" t="s">
        <v>122</v>
      </c>
      <c r="E36" s="604">
        <v>94</v>
      </c>
      <c r="F36" s="604">
        <v>110</v>
      </c>
      <c r="G36" s="604">
        <v>100</v>
      </c>
      <c r="H36" s="604">
        <v>100</v>
      </c>
      <c r="I36" s="604">
        <v>100</v>
      </c>
      <c r="J36" s="604">
        <v>100</v>
      </c>
      <c r="K36" s="604">
        <v>100</v>
      </c>
      <c r="L36" s="759">
        <v>30</v>
      </c>
      <c r="M36" s="786">
        <f>(100/K36)*L36</f>
        <v>30</v>
      </c>
    </row>
    <row r="37" spans="1:13" ht="15">
      <c r="A37" s="602">
        <v>633006</v>
      </c>
      <c r="B37" s="666">
        <v>7</v>
      </c>
      <c r="C37" s="838" t="s">
        <v>91</v>
      </c>
      <c r="D37" s="666" t="s">
        <v>123</v>
      </c>
      <c r="E37" s="604">
        <v>569</v>
      </c>
      <c r="F37" s="604">
        <v>1805</v>
      </c>
      <c r="G37" s="703">
        <v>600</v>
      </c>
      <c r="H37" s="703">
        <v>600</v>
      </c>
      <c r="I37" s="703">
        <v>600</v>
      </c>
      <c r="J37" s="703">
        <v>600</v>
      </c>
      <c r="K37" s="703">
        <v>600</v>
      </c>
      <c r="L37" s="773">
        <v>422.5</v>
      </c>
      <c r="M37" s="786">
        <f>(100/K37)*L37</f>
        <v>70.41666666666666</v>
      </c>
    </row>
    <row r="38" spans="1:13" ht="15">
      <c r="A38" s="602">
        <v>633006</v>
      </c>
      <c r="B38" s="666">
        <v>8</v>
      </c>
      <c r="C38" s="838" t="s">
        <v>124</v>
      </c>
      <c r="D38" s="666" t="s">
        <v>450</v>
      </c>
      <c r="E38" s="703"/>
      <c r="F38" s="703"/>
      <c r="G38" s="703"/>
      <c r="H38" s="703">
        <v>500</v>
      </c>
      <c r="I38" s="703">
        <v>500</v>
      </c>
      <c r="J38" s="703">
        <v>600</v>
      </c>
      <c r="K38" s="703">
        <v>600</v>
      </c>
      <c r="L38" s="773">
        <v>237.3</v>
      </c>
      <c r="M38" s="786">
        <f>(100/K38)*L38</f>
        <v>39.55</v>
      </c>
    </row>
    <row r="39" spans="1:13" ht="15">
      <c r="A39" s="1314">
        <v>633006</v>
      </c>
      <c r="B39" s="1321">
        <v>9</v>
      </c>
      <c r="C39" s="1322" t="s">
        <v>91</v>
      </c>
      <c r="D39" s="1321" t="s">
        <v>452</v>
      </c>
      <c r="E39" s="1323"/>
      <c r="F39" s="1323"/>
      <c r="G39" s="1323"/>
      <c r="H39" s="1323">
        <v>600</v>
      </c>
      <c r="I39" s="1323">
        <v>500</v>
      </c>
      <c r="J39" s="1323">
        <v>50</v>
      </c>
      <c r="K39" s="1323">
        <v>220</v>
      </c>
      <c r="L39" s="1324">
        <v>219.43</v>
      </c>
      <c r="M39" s="1320">
        <f>(100/K39)*L39</f>
        <v>99.74090909090908</v>
      </c>
    </row>
    <row r="40" spans="1:13" ht="15">
      <c r="A40" s="602">
        <v>633006</v>
      </c>
      <c r="B40" s="666">
        <v>10</v>
      </c>
      <c r="C40" s="838" t="s">
        <v>482</v>
      </c>
      <c r="D40" s="666" t="s">
        <v>483</v>
      </c>
      <c r="E40" s="703"/>
      <c r="F40" s="703"/>
      <c r="G40" s="703"/>
      <c r="H40" s="703"/>
      <c r="I40" s="703"/>
      <c r="J40" s="703"/>
      <c r="K40" s="703">
        <v>149</v>
      </c>
      <c r="L40" s="773">
        <v>135.98</v>
      </c>
      <c r="M40" s="786">
        <f>(100/K40)*L40</f>
        <v>91.26174496644295</v>
      </c>
    </row>
    <row r="41" spans="1:13" ht="15">
      <c r="A41" s="602">
        <v>633006</v>
      </c>
      <c r="B41" s="603">
        <v>12</v>
      </c>
      <c r="C41" s="819" t="s">
        <v>124</v>
      </c>
      <c r="D41" s="603" t="s">
        <v>125</v>
      </c>
      <c r="E41" s="703">
        <v>150</v>
      </c>
      <c r="F41" s="703">
        <v>210</v>
      </c>
      <c r="G41" s="604">
        <v>50</v>
      </c>
      <c r="H41" s="604">
        <v>50</v>
      </c>
      <c r="I41" s="604">
        <v>40</v>
      </c>
      <c r="J41" s="604">
        <v>50</v>
      </c>
      <c r="K41" s="604">
        <v>50</v>
      </c>
      <c r="L41" s="759"/>
      <c r="M41" s="786"/>
    </row>
    <row r="42" spans="1:13" ht="15">
      <c r="A42" s="598">
        <v>633006</v>
      </c>
      <c r="B42" s="720">
        <v>13</v>
      </c>
      <c r="C42" s="839" t="s">
        <v>126</v>
      </c>
      <c r="D42" s="720" t="s">
        <v>127</v>
      </c>
      <c r="E42" s="600">
        <v>314</v>
      </c>
      <c r="F42" s="600">
        <v>160</v>
      </c>
      <c r="G42" s="600">
        <v>100</v>
      </c>
      <c r="H42" s="600">
        <v>250</v>
      </c>
      <c r="I42" s="600">
        <v>200</v>
      </c>
      <c r="J42" s="600">
        <v>200</v>
      </c>
      <c r="K42" s="600">
        <v>200</v>
      </c>
      <c r="L42" s="758"/>
      <c r="M42" s="785"/>
    </row>
    <row r="43" spans="1:13" ht="15">
      <c r="A43" s="598">
        <v>633006</v>
      </c>
      <c r="B43" s="720">
        <v>14</v>
      </c>
      <c r="C43" s="839" t="s">
        <v>153</v>
      </c>
      <c r="D43" s="720" t="s">
        <v>453</v>
      </c>
      <c r="E43" s="600"/>
      <c r="F43" s="600"/>
      <c r="G43" s="600"/>
      <c r="H43" s="600">
        <v>500</v>
      </c>
      <c r="I43" s="600">
        <v>400</v>
      </c>
      <c r="J43" s="600">
        <v>200</v>
      </c>
      <c r="K43" s="600">
        <v>200</v>
      </c>
      <c r="L43" s="758"/>
      <c r="M43" s="785"/>
    </row>
    <row r="44" spans="1:13" ht="15">
      <c r="A44" s="1300">
        <v>633006</v>
      </c>
      <c r="B44" s="1303">
        <v>15</v>
      </c>
      <c r="C44" s="1302" t="s">
        <v>91</v>
      </c>
      <c r="D44" s="1303" t="s">
        <v>511</v>
      </c>
      <c r="E44" s="1325"/>
      <c r="F44" s="1325"/>
      <c r="G44" s="1325"/>
      <c r="H44" s="1325"/>
      <c r="I44" s="1325"/>
      <c r="J44" s="1325"/>
      <c r="K44" s="1325">
        <v>430</v>
      </c>
      <c r="L44" s="1326">
        <v>423.36</v>
      </c>
      <c r="M44" s="1327">
        <f aca="true" t="shared" si="4" ref="M44:M51">(100/K44)*L44</f>
        <v>98.45581395348837</v>
      </c>
    </row>
    <row r="45" spans="1:13" ht="15">
      <c r="A45" s="602">
        <v>633009</v>
      </c>
      <c r="B45" s="603">
        <v>1</v>
      </c>
      <c r="C45" s="819" t="s">
        <v>91</v>
      </c>
      <c r="D45" s="603" t="s">
        <v>128</v>
      </c>
      <c r="E45" s="600">
        <v>414</v>
      </c>
      <c r="F45" s="600">
        <v>728</v>
      </c>
      <c r="G45" s="604">
        <v>300</v>
      </c>
      <c r="H45" s="604">
        <v>400</v>
      </c>
      <c r="I45" s="604">
        <v>400</v>
      </c>
      <c r="J45" s="604">
        <v>600</v>
      </c>
      <c r="K45" s="604">
        <v>600</v>
      </c>
      <c r="L45" s="759">
        <v>98.93</v>
      </c>
      <c r="M45" s="786">
        <f t="shared" si="4"/>
        <v>16.488333333333333</v>
      </c>
    </row>
    <row r="46" spans="1:13" ht="15">
      <c r="A46" s="598">
        <v>633010</v>
      </c>
      <c r="B46" s="720"/>
      <c r="C46" s="839" t="s">
        <v>91</v>
      </c>
      <c r="D46" s="720" t="s">
        <v>129</v>
      </c>
      <c r="E46" s="600">
        <v>555</v>
      </c>
      <c r="F46" s="600">
        <v>650</v>
      </c>
      <c r="G46" s="600">
        <v>500</v>
      </c>
      <c r="H46" s="600">
        <v>550</v>
      </c>
      <c r="I46" s="600">
        <v>550</v>
      </c>
      <c r="J46" s="600">
        <v>800</v>
      </c>
      <c r="K46" s="600">
        <v>800</v>
      </c>
      <c r="L46" s="758">
        <v>276.86</v>
      </c>
      <c r="M46" s="785">
        <f t="shared" si="4"/>
        <v>34.6075</v>
      </c>
    </row>
    <row r="47" spans="1:13" ht="15">
      <c r="A47" s="622">
        <v>633011</v>
      </c>
      <c r="B47" s="840"/>
      <c r="C47" s="841" t="s">
        <v>91</v>
      </c>
      <c r="D47" s="840" t="s">
        <v>130</v>
      </c>
      <c r="E47" s="620">
        <v>55</v>
      </c>
      <c r="F47" s="620"/>
      <c r="G47" s="620">
        <v>70</v>
      </c>
      <c r="H47" s="620">
        <v>70</v>
      </c>
      <c r="I47" s="620">
        <v>70</v>
      </c>
      <c r="J47" s="620">
        <v>70</v>
      </c>
      <c r="K47" s="620">
        <v>70</v>
      </c>
      <c r="L47" s="761">
        <v>8.7</v>
      </c>
      <c r="M47" s="788">
        <f t="shared" si="4"/>
        <v>12.428571428571427</v>
      </c>
    </row>
    <row r="48" spans="1:13" ht="15">
      <c r="A48" s="622">
        <v>633013</v>
      </c>
      <c r="B48" s="988"/>
      <c r="C48" s="984" t="s">
        <v>91</v>
      </c>
      <c r="D48" s="988" t="s">
        <v>481</v>
      </c>
      <c r="E48" s="722"/>
      <c r="F48" s="620"/>
      <c r="G48" s="722"/>
      <c r="H48" s="722"/>
      <c r="I48" s="722"/>
      <c r="J48" s="620"/>
      <c r="K48" s="620">
        <v>150</v>
      </c>
      <c r="L48" s="1120">
        <v>149</v>
      </c>
      <c r="M48" s="788">
        <f t="shared" si="4"/>
        <v>99.33333333333333</v>
      </c>
    </row>
    <row r="49" spans="1:13" ht="15">
      <c r="A49" s="607">
        <v>633016</v>
      </c>
      <c r="B49" s="820"/>
      <c r="C49" s="825" t="s">
        <v>131</v>
      </c>
      <c r="D49" s="820" t="s">
        <v>132</v>
      </c>
      <c r="E49" s="640">
        <v>208</v>
      </c>
      <c r="F49" s="609">
        <v>313</v>
      </c>
      <c r="G49" s="640">
        <v>498</v>
      </c>
      <c r="H49" s="640">
        <v>498</v>
      </c>
      <c r="I49" s="609">
        <v>350</v>
      </c>
      <c r="J49" s="609">
        <v>1000</v>
      </c>
      <c r="K49" s="609">
        <v>1000</v>
      </c>
      <c r="L49" s="760">
        <v>733.13</v>
      </c>
      <c r="M49" s="787">
        <f t="shared" si="4"/>
        <v>73.313</v>
      </c>
    </row>
    <row r="50" spans="1:13" ht="15">
      <c r="A50" s="591">
        <v>634</v>
      </c>
      <c r="B50" s="822"/>
      <c r="C50" s="827"/>
      <c r="D50" s="822" t="s">
        <v>133</v>
      </c>
      <c r="E50" s="589">
        <f>SUM(E51:E59)</f>
        <v>6977</v>
      </c>
      <c r="F50" s="589">
        <f aca="true" t="shared" si="5" ref="F50:K50">SUM(F51:F59)</f>
        <v>5469</v>
      </c>
      <c r="G50" s="589">
        <f t="shared" si="5"/>
        <v>5602</v>
      </c>
      <c r="H50" s="589">
        <f t="shared" si="5"/>
        <v>7082</v>
      </c>
      <c r="I50" s="589">
        <f t="shared" si="5"/>
        <v>5610</v>
      </c>
      <c r="J50" s="589">
        <f t="shared" si="5"/>
        <v>6732</v>
      </c>
      <c r="K50" s="589">
        <f t="shared" si="5"/>
        <v>6782</v>
      </c>
      <c r="L50" s="754">
        <f>SUM(L51:L59)</f>
        <v>3021.4900000000002</v>
      </c>
      <c r="M50" s="783">
        <f t="shared" si="4"/>
        <v>44.551607195517555</v>
      </c>
    </row>
    <row r="51" spans="1:13" ht="15">
      <c r="A51" s="598">
        <v>634001</v>
      </c>
      <c r="B51" s="720">
        <v>1</v>
      </c>
      <c r="C51" s="839" t="s">
        <v>134</v>
      </c>
      <c r="D51" s="720" t="s">
        <v>135</v>
      </c>
      <c r="E51" s="600">
        <v>1423</v>
      </c>
      <c r="F51" s="600">
        <v>1439</v>
      </c>
      <c r="G51" s="600">
        <v>1200</v>
      </c>
      <c r="H51" s="600">
        <v>2000</v>
      </c>
      <c r="I51" s="600">
        <v>1500</v>
      </c>
      <c r="J51" s="600">
        <v>2000</v>
      </c>
      <c r="K51" s="600">
        <v>2000</v>
      </c>
      <c r="L51" s="758">
        <v>1034.99</v>
      </c>
      <c r="M51" s="785">
        <f t="shared" si="4"/>
        <v>51.749500000000005</v>
      </c>
    </row>
    <row r="52" spans="1:13" ht="15">
      <c r="A52" s="602">
        <v>634001</v>
      </c>
      <c r="B52" s="666">
        <v>2</v>
      </c>
      <c r="C52" s="839" t="s">
        <v>134</v>
      </c>
      <c r="D52" s="666" t="s">
        <v>136</v>
      </c>
      <c r="E52" s="604">
        <v>3028</v>
      </c>
      <c r="F52" s="604">
        <v>2117</v>
      </c>
      <c r="G52" s="604">
        <v>2600</v>
      </c>
      <c r="H52" s="604">
        <v>2600</v>
      </c>
      <c r="I52" s="604">
        <v>2300</v>
      </c>
      <c r="J52" s="604">
        <v>2600</v>
      </c>
      <c r="K52" s="604">
        <v>2600</v>
      </c>
      <c r="L52" s="759">
        <v>1016.65</v>
      </c>
      <c r="M52" s="786">
        <f>(100/K52)*L51</f>
        <v>39.807307692307695</v>
      </c>
    </row>
    <row r="53" spans="1:13" ht="15">
      <c r="A53" s="602">
        <v>634001</v>
      </c>
      <c r="B53" s="666">
        <v>3</v>
      </c>
      <c r="C53" s="839" t="s">
        <v>134</v>
      </c>
      <c r="D53" s="666" t="s">
        <v>137</v>
      </c>
      <c r="E53" s="604">
        <v>67</v>
      </c>
      <c r="F53" s="604">
        <v>58</v>
      </c>
      <c r="G53" s="604">
        <v>100</v>
      </c>
      <c r="H53" s="604">
        <v>150</v>
      </c>
      <c r="I53" s="604">
        <v>150</v>
      </c>
      <c r="J53" s="604">
        <v>120</v>
      </c>
      <c r="K53" s="604">
        <v>120</v>
      </c>
      <c r="L53" s="759">
        <v>22.5</v>
      </c>
      <c r="M53" s="786">
        <f>(100/K53)*L53</f>
        <v>18.75</v>
      </c>
    </row>
    <row r="54" spans="1:13" ht="15">
      <c r="A54" s="1314">
        <v>634002</v>
      </c>
      <c r="B54" s="1321">
        <v>1</v>
      </c>
      <c r="C54" s="1302" t="s">
        <v>134</v>
      </c>
      <c r="D54" s="1321" t="s">
        <v>138</v>
      </c>
      <c r="E54" s="1318">
        <v>71</v>
      </c>
      <c r="F54" s="1318"/>
      <c r="G54" s="1318">
        <v>150</v>
      </c>
      <c r="H54" s="1318">
        <v>500</v>
      </c>
      <c r="I54" s="1318">
        <v>500</v>
      </c>
      <c r="J54" s="1318">
        <v>200</v>
      </c>
      <c r="K54" s="1318">
        <v>250</v>
      </c>
      <c r="L54" s="1328">
        <v>235.9</v>
      </c>
      <c r="M54" s="1320">
        <f>(100/K54)*L54</f>
        <v>94.36000000000001</v>
      </c>
    </row>
    <row r="55" spans="1:13" ht="15">
      <c r="A55" s="602">
        <v>634002</v>
      </c>
      <c r="B55" s="666">
        <v>2</v>
      </c>
      <c r="C55" s="839" t="s">
        <v>134</v>
      </c>
      <c r="D55" s="666" t="s">
        <v>139</v>
      </c>
      <c r="E55" s="604">
        <v>1516</v>
      </c>
      <c r="F55" s="604">
        <v>1272</v>
      </c>
      <c r="G55" s="604">
        <v>1000</v>
      </c>
      <c r="H55" s="604">
        <v>1000</v>
      </c>
      <c r="I55" s="604">
        <v>500</v>
      </c>
      <c r="J55" s="604">
        <v>1000</v>
      </c>
      <c r="K55" s="604">
        <v>1000</v>
      </c>
      <c r="L55" s="759">
        <v>289.92</v>
      </c>
      <c r="M55" s="786">
        <f>(100/K55)*L55</f>
        <v>28.992000000000004</v>
      </c>
    </row>
    <row r="56" spans="1:13" ht="15">
      <c r="A56" s="602">
        <v>634003</v>
      </c>
      <c r="B56" s="603">
        <v>1</v>
      </c>
      <c r="C56" s="839" t="s">
        <v>134</v>
      </c>
      <c r="D56" s="603" t="s">
        <v>140</v>
      </c>
      <c r="E56" s="604">
        <v>765</v>
      </c>
      <c r="F56" s="604">
        <v>513</v>
      </c>
      <c r="G56" s="604">
        <v>432</v>
      </c>
      <c r="H56" s="604">
        <v>432</v>
      </c>
      <c r="I56" s="604">
        <v>300</v>
      </c>
      <c r="J56" s="604">
        <v>432</v>
      </c>
      <c r="K56" s="604">
        <v>432</v>
      </c>
      <c r="L56" s="759">
        <v>115.21</v>
      </c>
      <c r="M56" s="786">
        <f>(100/K56)*L56</f>
        <v>26.66898148148148</v>
      </c>
    </row>
    <row r="57" spans="1:13" ht="15">
      <c r="A57" s="602">
        <v>634003</v>
      </c>
      <c r="B57" s="603">
        <v>2</v>
      </c>
      <c r="C57" s="839" t="s">
        <v>134</v>
      </c>
      <c r="D57" s="603" t="s">
        <v>141</v>
      </c>
      <c r="E57" s="604"/>
      <c r="F57" s="604"/>
      <c r="G57" s="604"/>
      <c r="H57" s="604">
        <v>280</v>
      </c>
      <c r="I57" s="604">
        <v>280</v>
      </c>
      <c r="J57" s="604">
        <v>280</v>
      </c>
      <c r="K57" s="604">
        <v>280</v>
      </c>
      <c r="L57" s="759">
        <v>254.32</v>
      </c>
      <c r="M57" s="786">
        <f>(100/K57)*L57</f>
        <v>90.82857142857142</v>
      </c>
    </row>
    <row r="58" spans="1:13" ht="0.75" customHeight="1">
      <c r="A58" s="641">
        <v>634002</v>
      </c>
      <c r="B58" s="837"/>
      <c r="C58" s="839" t="s">
        <v>134</v>
      </c>
      <c r="D58" s="837" t="s">
        <v>142</v>
      </c>
      <c r="E58" s="643"/>
      <c r="F58" s="643"/>
      <c r="G58" s="643">
        <v>0</v>
      </c>
      <c r="H58" s="643">
        <v>0</v>
      </c>
      <c r="I58" s="643"/>
      <c r="J58" s="643">
        <v>0</v>
      </c>
      <c r="K58" s="643">
        <v>0</v>
      </c>
      <c r="L58" s="1090"/>
      <c r="M58" s="1116"/>
    </row>
    <row r="59" spans="1:13" ht="15">
      <c r="A59" s="638">
        <v>634005</v>
      </c>
      <c r="B59" s="832"/>
      <c r="C59" s="842" t="s">
        <v>134</v>
      </c>
      <c r="D59" s="832" t="s">
        <v>143</v>
      </c>
      <c r="E59" s="640">
        <v>107</v>
      </c>
      <c r="F59" s="640">
        <v>70</v>
      </c>
      <c r="G59" s="640">
        <v>120</v>
      </c>
      <c r="H59" s="640">
        <v>120</v>
      </c>
      <c r="I59" s="640">
        <v>80</v>
      </c>
      <c r="J59" s="640">
        <v>100</v>
      </c>
      <c r="K59" s="640">
        <v>100</v>
      </c>
      <c r="L59" s="1089">
        <v>52</v>
      </c>
      <c r="M59" s="1114">
        <f>(100/K59)*L59</f>
        <v>52</v>
      </c>
    </row>
    <row r="60" spans="1:13" ht="15">
      <c r="A60" s="591">
        <v>635</v>
      </c>
      <c r="B60" s="843"/>
      <c r="C60" s="844"/>
      <c r="D60" s="843" t="s">
        <v>144</v>
      </c>
      <c r="E60" s="589">
        <f>SUM(E61:E69)</f>
        <v>1454</v>
      </c>
      <c r="F60" s="589">
        <f aca="true" t="shared" si="6" ref="F60:K60">SUM(F61:F69)</f>
        <v>3624</v>
      </c>
      <c r="G60" s="589">
        <f t="shared" si="6"/>
        <v>2372</v>
      </c>
      <c r="H60" s="589">
        <f t="shared" si="6"/>
        <v>5594</v>
      </c>
      <c r="I60" s="589">
        <f t="shared" si="6"/>
        <v>4260</v>
      </c>
      <c r="J60" s="589">
        <f t="shared" si="6"/>
        <v>3090</v>
      </c>
      <c r="K60" s="589">
        <f t="shared" si="6"/>
        <v>3040</v>
      </c>
      <c r="L60" s="754">
        <f>SUM(L61:L69)</f>
        <v>1363.87</v>
      </c>
      <c r="M60" s="783">
        <f>(100/K60)*L60</f>
        <v>44.8641447368421</v>
      </c>
    </row>
    <row r="61" spans="1:13" ht="15">
      <c r="A61" s="598">
        <v>635002</v>
      </c>
      <c r="B61" s="720"/>
      <c r="C61" s="845" t="s">
        <v>145</v>
      </c>
      <c r="D61" s="846" t="s">
        <v>146</v>
      </c>
      <c r="E61" s="600">
        <v>634</v>
      </c>
      <c r="F61" s="600">
        <v>2769</v>
      </c>
      <c r="G61" s="600">
        <v>748</v>
      </c>
      <c r="H61" s="600">
        <v>3000</v>
      </c>
      <c r="I61" s="600">
        <v>2400</v>
      </c>
      <c r="J61" s="600">
        <v>1500</v>
      </c>
      <c r="K61" s="600">
        <v>1500</v>
      </c>
      <c r="L61" s="758">
        <v>1193.07</v>
      </c>
      <c r="M61" s="785">
        <f>(100/K61)*L51</f>
        <v>68.99933333333334</v>
      </c>
    </row>
    <row r="62" spans="1:13" ht="15">
      <c r="A62" s="598">
        <v>635003</v>
      </c>
      <c r="B62" s="720"/>
      <c r="C62" s="847" t="s">
        <v>145</v>
      </c>
      <c r="D62" s="846" t="s">
        <v>147</v>
      </c>
      <c r="E62" s="600"/>
      <c r="F62" s="600"/>
      <c r="G62" s="604">
        <v>50</v>
      </c>
      <c r="H62" s="604">
        <v>50</v>
      </c>
      <c r="I62" s="604">
        <v>20</v>
      </c>
      <c r="J62" s="604">
        <v>50</v>
      </c>
      <c r="K62" s="604">
        <v>50</v>
      </c>
      <c r="L62" s="759"/>
      <c r="M62" s="786"/>
    </row>
    <row r="63" spans="1:13" ht="15">
      <c r="A63" s="602">
        <v>635004</v>
      </c>
      <c r="B63" s="603">
        <v>2</v>
      </c>
      <c r="C63" s="819" t="s">
        <v>104</v>
      </c>
      <c r="D63" s="848" t="s">
        <v>148</v>
      </c>
      <c r="E63" s="600">
        <v>120</v>
      </c>
      <c r="F63" s="600">
        <v>156</v>
      </c>
      <c r="G63" s="604">
        <v>150</v>
      </c>
      <c r="H63" s="604">
        <v>1000</v>
      </c>
      <c r="I63" s="604">
        <v>1000</v>
      </c>
      <c r="J63" s="604">
        <v>900</v>
      </c>
      <c r="K63" s="604">
        <v>800</v>
      </c>
      <c r="L63" s="759">
        <v>1.2</v>
      </c>
      <c r="M63" s="786">
        <f>(100/K63)*L63</f>
        <v>0.15</v>
      </c>
    </row>
    <row r="64" spans="1:13" ht="15">
      <c r="A64" s="602">
        <v>635004</v>
      </c>
      <c r="B64" s="603">
        <v>3</v>
      </c>
      <c r="C64" s="819" t="s">
        <v>104</v>
      </c>
      <c r="D64" s="848" t="s">
        <v>149</v>
      </c>
      <c r="E64" s="604"/>
      <c r="F64" s="604">
        <v>466</v>
      </c>
      <c r="G64" s="604"/>
      <c r="H64" s="604"/>
      <c r="I64" s="604"/>
      <c r="J64" s="604"/>
      <c r="K64" s="604"/>
      <c r="L64" s="759"/>
      <c r="M64" s="786"/>
    </row>
    <row r="65" spans="1:13" ht="15">
      <c r="A65" s="1314">
        <v>635004</v>
      </c>
      <c r="B65" s="1329">
        <v>8</v>
      </c>
      <c r="C65" s="1330" t="s">
        <v>104</v>
      </c>
      <c r="D65" s="1331" t="s">
        <v>150</v>
      </c>
      <c r="E65" s="1325"/>
      <c r="F65" s="1325"/>
      <c r="G65" s="1318">
        <v>20</v>
      </c>
      <c r="H65" s="1318">
        <v>20</v>
      </c>
      <c r="I65" s="1318">
        <v>20</v>
      </c>
      <c r="J65" s="1318">
        <v>20</v>
      </c>
      <c r="K65" s="1318">
        <v>70</v>
      </c>
      <c r="L65" s="1328">
        <v>69.6</v>
      </c>
      <c r="M65" s="1320">
        <f>(100/K65)*L65</f>
        <v>99.42857142857142</v>
      </c>
    </row>
    <row r="66" spans="1:13" ht="15">
      <c r="A66" s="602">
        <v>635004</v>
      </c>
      <c r="B66" s="603">
        <v>4</v>
      </c>
      <c r="C66" s="819" t="s">
        <v>104</v>
      </c>
      <c r="D66" s="848" t="s">
        <v>151</v>
      </c>
      <c r="E66" s="600"/>
      <c r="F66" s="600">
        <v>132</v>
      </c>
      <c r="G66" s="604"/>
      <c r="H66" s="604">
        <v>120</v>
      </c>
      <c r="I66" s="604">
        <v>120</v>
      </c>
      <c r="J66" s="604">
        <v>120</v>
      </c>
      <c r="K66" s="604">
        <v>120</v>
      </c>
      <c r="L66" s="759"/>
      <c r="M66" s="786"/>
    </row>
    <row r="67" spans="1:13" ht="15">
      <c r="A67" s="602">
        <v>635006</v>
      </c>
      <c r="B67" s="603">
        <v>1</v>
      </c>
      <c r="C67" s="819" t="s">
        <v>104</v>
      </c>
      <c r="D67" s="848" t="s">
        <v>152</v>
      </c>
      <c r="E67" s="600">
        <v>700</v>
      </c>
      <c r="F67" s="600">
        <v>101</v>
      </c>
      <c r="G67" s="849">
        <v>892</v>
      </c>
      <c r="H67" s="849">
        <v>892</v>
      </c>
      <c r="I67" s="849">
        <v>400</v>
      </c>
      <c r="J67" s="849">
        <v>300</v>
      </c>
      <c r="K67" s="849">
        <v>300</v>
      </c>
      <c r="L67" s="1091">
        <v>100</v>
      </c>
      <c r="M67" s="1117">
        <f>(100/K67)*L67</f>
        <v>33.33333333333333</v>
      </c>
    </row>
    <row r="68" spans="1:13" ht="0.75" customHeight="1">
      <c r="A68" s="602">
        <v>635006</v>
      </c>
      <c r="B68" s="603">
        <v>10</v>
      </c>
      <c r="C68" s="819" t="s">
        <v>153</v>
      </c>
      <c r="D68" s="848" t="s">
        <v>154</v>
      </c>
      <c r="E68" s="600"/>
      <c r="F68" s="600"/>
      <c r="G68" s="604">
        <v>0</v>
      </c>
      <c r="H68" s="604">
        <v>0</v>
      </c>
      <c r="I68" s="604"/>
      <c r="J68" s="604">
        <v>0</v>
      </c>
      <c r="K68" s="604">
        <v>0</v>
      </c>
      <c r="L68" s="759"/>
      <c r="M68" s="786"/>
    </row>
    <row r="69" spans="1:13" ht="17.25" customHeight="1">
      <c r="A69" s="607">
        <v>635006</v>
      </c>
      <c r="B69" s="608">
        <v>8</v>
      </c>
      <c r="C69" s="825" t="s">
        <v>124</v>
      </c>
      <c r="D69" s="820" t="s">
        <v>155</v>
      </c>
      <c r="E69" s="609"/>
      <c r="F69" s="609"/>
      <c r="G69" s="609">
        <v>512</v>
      </c>
      <c r="H69" s="609">
        <v>512</v>
      </c>
      <c r="I69" s="609">
        <v>300</v>
      </c>
      <c r="J69" s="850">
        <v>200</v>
      </c>
      <c r="K69" s="609">
        <v>200</v>
      </c>
      <c r="L69" s="760"/>
      <c r="M69" s="787"/>
    </row>
    <row r="70" spans="1:13" ht="1.5" customHeight="1">
      <c r="A70" s="851">
        <v>636</v>
      </c>
      <c r="B70" s="588"/>
      <c r="C70" s="844" t="s">
        <v>104</v>
      </c>
      <c r="D70" s="852" t="s">
        <v>156</v>
      </c>
      <c r="E70" s="590">
        <v>0</v>
      </c>
      <c r="F70" s="590">
        <v>0</v>
      </c>
      <c r="G70" s="590">
        <v>0</v>
      </c>
      <c r="H70" s="590">
        <v>0</v>
      </c>
      <c r="I70" s="590">
        <v>0</v>
      </c>
      <c r="J70" s="590">
        <v>0</v>
      </c>
      <c r="K70" s="590">
        <v>0</v>
      </c>
      <c r="L70" s="754"/>
      <c r="M70" s="783"/>
    </row>
    <row r="71" spans="1:13" ht="15">
      <c r="A71" s="591">
        <v>636</v>
      </c>
      <c r="B71" s="588"/>
      <c r="C71" s="844"/>
      <c r="D71" s="588" t="s">
        <v>156</v>
      </c>
      <c r="E71" s="589"/>
      <c r="F71" s="589"/>
      <c r="G71" s="589"/>
      <c r="H71" s="589">
        <v>50</v>
      </c>
      <c r="I71" s="589">
        <v>40</v>
      </c>
      <c r="J71" s="589"/>
      <c r="K71" s="589"/>
      <c r="L71" s="754"/>
      <c r="M71" s="783"/>
    </row>
    <row r="72" spans="1:13" ht="15">
      <c r="A72" s="646">
        <v>636001</v>
      </c>
      <c r="B72" s="593"/>
      <c r="C72" s="844" t="s">
        <v>91</v>
      </c>
      <c r="D72" s="853" t="s">
        <v>299</v>
      </c>
      <c r="E72" s="595"/>
      <c r="F72" s="595"/>
      <c r="G72" s="595"/>
      <c r="H72" s="595">
        <v>50</v>
      </c>
      <c r="I72" s="595">
        <v>40</v>
      </c>
      <c r="J72" s="595"/>
      <c r="K72" s="595"/>
      <c r="L72" s="755"/>
      <c r="M72" s="784"/>
    </row>
    <row r="73" spans="1:13" ht="15">
      <c r="A73" s="591">
        <v>637</v>
      </c>
      <c r="B73" s="588"/>
      <c r="C73" s="844"/>
      <c r="D73" s="588" t="s">
        <v>157</v>
      </c>
      <c r="E73" s="589">
        <f aca="true" t="shared" si="7" ref="E73:L73">SUM(E74:E109)</f>
        <v>42016</v>
      </c>
      <c r="F73" s="589">
        <f t="shared" si="7"/>
        <v>34978</v>
      </c>
      <c r="G73" s="589">
        <f t="shared" si="7"/>
        <v>41410</v>
      </c>
      <c r="H73" s="589">
        <f t="shared" si="7"/>
        <v>41389</v>
      </c>
      <c r="I73" s="589">
        <f t="shared" si="7"/>
        <v>38533</v>
      </c>
      <c r="J73" s="589">
        <f t="shared" si="7"/>
        <v>57920</v>
      </c>
      <c r="K73" s="589">
        <f t="shared" si="7"/>
        <v>58902</v>
      </c>
      <c r="L73" s="754">
        <f t="shared" si="7"/>
        <v>35320.26000000001</v>
      </c>
      <c r="M73" s="783">
        <f>(100/K73)*L73</f>
        <v>59.96444942446778</v>
      </c>
    </row>
    <row r="74" spans="1:13" ht="15">
      <c r="A74" s="1332">
        <v>637004</v>
      </c>
      <c r="B74" s="1308"/>
      <c r="C74" s="1309" t="s">
        <v>104</v>
      </c>
      <c r="D74" s="1308" t="s">
        <v>158</v>
      </c>
      <c r="E74" s="1311">
        <v>75</v>
      </c>
      <c r="F74" s="1311">
        <v>146</v>
      </c>
      <c r="G74" s="1333">
        <v>40</v>
      </c>
      <c r="H74" s="1311">
        <v>40</v>
      </c>
      <c r="I74" s="1311">
        <v>20</v>
      </c>
      <c r="J74" s="1333">
        <v>40</v>
      </c>
      <c r="K74" s="1311">
        <v>120</v>
      </c>
      <c r="L74" s="1312">
        <v>105.7</v>
      </c>
      <c r="M74" s="1313">
        <f>(100/K74)*L74</f>
        <v>88.08333333333334</v>
      </c>
    </row>
    <row r="75" spans="1:13" ht="15">
      <c r="A75" s="1334">
        <v>637004</v>
      </c>
      <c r="B75" s="1329">
        <v>1</v>
      </c>
      <c r="C75" s="1302" t="s">
        <v>91</v>
      </c>
      <c r="D75" s="1301" t="s">
        <v>454</v>
      </c>
      <c r="E75" s="1318"/>
      <c r="F75" s="1318"/>
      <c r="G75" s="1318"/>
      <c r="H75" s="1325">
        <v>2000</v>
      </c>
      <c r="I75" s="1325">
        <v>2000</v>
      </c>
      <c r="J75" s="1318"/>
      <c r="K75" s="1325">
        <v>2000</v>
      </c>
      <c r="L75" s="1326">
        <v>1431.5</v>
      </c>
      <c r="M75" s="1327">
        <f>(100/K75)*L75</f>
        <v>71.575</v>
      </c>
    </row>
    <row r="76" spans="1:13" ht="15">
      <c r="A76" s="602">
        <v>637001</v>
      </c>
      <c r="B76" s="666"/>
      <c r="C76" s="841" t="s">
        <v>91</v>
      </c>
      <c r="D76" s="603" t="s">
        <v>159</v>
      </c>
      <c r="E76" s="604">
        <v>800</v>
      </c>
      <c r="F76" s="604"/>
      <c r="G76" s="604">
        <v>200</v>
      </c>
      <c r="H76" s="604">
        <v>500</v>
      </c>
      <c r="I76" s="604">
        <v>500</v>
      </c>
      <c r="J76" s="604">
        <v>200</v>
      </c>
      <c r="K76" s="604">
        <v>200</v>
      </c>
      <c r="L76" s="759"/>
      <c r="M76" s="786"/>
    </row>
    <row r="77" spans="1:13" ht="15">
      <c r="A77" s="598">
        <v>637004</v>
      </c>
      <c r="B77" s="599">
        <v>2</v>
      </c>
      <c r="C77" s="839" t="s">
        <v>124</v>
      </c>
      <c r="D77" s="599" t="s">
        <v>160</v>
      </c>
      <c r="E77" s="618">
        <v>3124</v>
      </c>
      <c r="F77" s="618">
        <v>3106</v>
      </c>
      <c r="G77" s="600">
        <v>3000</v>
      </c>
      <c r="H77" s="600">
        <v>3000</v>
      </c>
      <c r="I77" s="600">
        <v>3000</v>
      </c>
      <c r="J77" s="600">
        <v>3000</v>
      </c>
      <c r="K77" s="600">
        <v>3000</v>
      </c>
      <c r="L77" s="758">
        <v>1586.3</v>
      </c>
      <c r="M77" s="785">
        <f>(100/K77)*L77</f>
        <v>52.876666666666665</v>
      </c>
    </row>
    <row r="78" spans="1:13" ht="15">
      <c r="A78" s="1300">
        <v>637004</v>
      </c>
      <c r="B78" s="1301">
        <v>3</v>
      </c>
      <c r="C78" s="1302" t="s">
        <v>91</v>
      </c>
      <c r="D78" s="1329" t="s">
        <v>512</v>
      </c>
      <c r="E78" s="1304"/>
      <c r="F78" s="1304"/>
      <c r="G78" s="1325"/>
      <c r="H78" s="1325"/>
      <c r="I78" s="1325"/>
      <c r="J78" s="1325"/>
      <c r="K78" s="1325">
        <v>780</v>
      </c>
      <c r="L78" s="1326">
        <v>780</v>
      </c>
      <c r="M78" s="1327">
        <f>(100/K78)*L78</f>
        <v>99.99999999999999</v>
      </c>
    </row>
    <row r="79" spans="1:13" ht="15">
      <c r="A79" s="602">
        <v>637004</v>
      </c>
      <c r="B79" s="603">
        <v>5</v>
      </c>
      <c r="C79" s="838" t="s">
        <v>91</v>
      </c>
      <c r="D79" s="848" t="s">
        <v>161</v>
      </c>
      <c r="E79" s="600">
        <v>718</v>
      </c>
      <c r="F79" s="600">
        <v>851</v>
      </c>
      <c r="G79" s="604">
        <v>500</v>
      </c>
      <c r="H79" s="604">
        <v>2000</v>
      </c>
      <c r="I79" s="604">
        <v>2000</v>
      </c>
      <c r="J79" s="604">
        <v>900</v>
      </c>
      <c r="K79" s="604">
        <v>900</v>
      </c>
      <c r="L79" s="759">
        <v>801.42</v>
      </c>
      <c r="M79" s="786">
        <f>(100/K79)*L79</f>
        <v>89.04666666666665</v>
      </c>
    </row>
    <row r="80" spans="1:13" ht="15">
      <c r="A80" s="602">
        <v>637004</v>
      </c>
      <c r="B80" s="603">
        <v>6</v>
      </c>
      <c r="C80" s="838" t="s">
        <v>162</v>
      </c>
      <c r="D80" s="666" t="s">
        <v>163</v>
      </c>
      <c r="E80" s="600">
        <v>136</v>
      </c>
      <c r="F80" s="600">
        <v>1</v>
      </c>
      <c r="G80" s="604">
        <v>100</v>
      </c>
      <c r="H80" s="604">
        <v>100</v>
      </c>
      <c r="I80" s="604">
        <v>50</v>
      </c>
      <c r="J80" s="604">
        <v>50</v>
      </c>
      <c r="K80" s="604">
        <v>50</v>
      </c>
      <c r="L80" s="759">
        <v>3.3</v>
      </c>
      <c r="M80" s="1116">
        <f>(100/K80)*L80</f>
        <v>6.6</v>
      </c>
    </row>
    <row r="81" spans="1:13" ht="15">
      <c r="A81" s="602">
        <v>637004</v>
      </c>
      <c r="B81" s="603">
        <v>7</v>
      </c>
      <c r="C81" s="856" t="s">
        <v>164</v>
      </c>
      <c r="D81" s="840" t="s">
        <v>165</v>
      </c>
      <c r="E81" s="650"/>
      <c r="F81" s="650">
        <v>1200</v>
      </c>
      <c r="G81" s="703"/>
      <c r="H81" s="703"/>
      <c r="I81" s="703"/>
      <c r="J81" s="703"/>
      <c r="K81" s="703"/>
      <c r="L81" s="773"/>
      <c r="M81" s="786"/>
    </row>
    <row r="82" spans="1:13" ht="15">
      <c r="A82" s="1314">
        <v>637005</v>
      </c>
      <c r="B82" s="1329">
        <v>1</v>
      </c>
      <c r="C82" s="1322" t="s">
        <v>126</v>
      </c>
      <c r="D82" s="1321" t="s">
        <v>166</v>
      </c>
      <c r="E82" s="1325"/>
      <c r="F82" s="1325">
        <v>4257</v>
      </c>
      <c r="G82" s="1323"/>
      <c r="H82" s="1323"/>
      <c r="I82" s="1323"/>
      <c r="J82" s="1323"/>
      <c r="K82" s="1323">
        <v>3000</v>
      </c>
      <c r="L82" s="1324">
        <v>2464</v>
      </c>
      <c r="M82" s="1320">
        <f>(100/K82)*L82</f>
        <v>82.13333333333333</v>
      </c>
    </row>
    <row r="83" spans="1:13" ht="15">
      <c r="A83" s="602">
        <v>637005</v>
      </c>
      <c r="B83" s="603"/>
      <c r="C83" s="838" t="s">
        <v>91</v>
      </c>
      <c r="D83" s="666" t="s">
        <v>167</v>
      </c>
      <c r="E83" s="600"/>
      <c r="F83" s="600"/>
      <c r="G83" s="604"/>
      <c r="H83" s="604"/>
      <c r="I83" s="604"/>
      <c r="J83" s="604"/>
      <c r="K83" s="604"/>
      <c r="L83" s="759"/>
      <c r="M83" s="785"/>
    </row>
    <row r="84" spans="1:13" ht="15">
      <c r="A84" s="1314">
        <v>637005</v>
      </c>
      <c r="B84" s="1329">
        <v>2</v>
      </c>
      <c r="C84" s="1322" t="s">
        <v>168</v>
      </c>
      <c r="D84" s="1321" t="s">
        <v>169</v>
      </c>
      <c r="E84" s="1325">
        <v>11683</v>
      </c>
      <c r="F84" s="1325">
        <v>1200</v>
      </c>
      <c r="G84" s="1318">
        <v>11440</v>
      </c>
      <c r="H84" s="1318">
        <v>5786</v>
      </c>
      <c r="I84" s="1318">
        <v>3000</v>
      </c>
      <c r="J84" s="1318">
        <v>20000</v>
      </c>
      <c r="K84" s="1318">
        <v>4492</v>
      </c>
      <c r="L84" s="1328">
        <v>576</v>
      </c>
      <c r="M84" s="1320">
        <f>(100/K84)*L84</f>
        <v>12.82279608192342</v>
      </c>
    </row>
    <row r="85" spans="1:13" ht="15">
      <c r="A85" s="1314">
        <v>637005</v>
      </c>
      <c r="B85" s="1329">
        <v>3</v>
      </c>
      <c r="C85" s="1322" t="s">
        <v>91</v>
      </c>
      <c r="D85" s="1335" t="s">
        <v>301</v>
      </c>
      <c r="E85" s="1325"/>
      <c r="F85" s="1325"/>
      <c r="G85" s="1318"/>
      <c r="H85" s="1318"/>
      <c r="I85" s="1318"/>
      <c r="J85" s="1318"/>
      <c r="K85" s="1318">
        <v>4500</v>
      </c>
      <c r="L85" s="1328">
        <v>4110</v>
      </c>
      <c r="M85" s="1320">
        <f>(100/K85)*L85</f>
        <v>91.33333333333334</v>
      </c>
    </row>
    <row r="86" spans="1:13" ht="15">
      <c r="A86" s="602">
        <v>637005</v>
      </c>
      <c r="B86" s="603">
        <v>4</v>
      </c>
      <c r="C86" s="838" t="s">
        <v>170</v>
      </c>
      <c r="D86" s="666" t="s">
        <v>171</v>
      </c>
      <c r="E86" s="600">
        <v>1020</v>
      </c>
      <c r="F86" s="600">
        <v>1080</v>
      </c>
      <c r="G86" s="604">
        <v>1050</v>
      </c>
      <c r="H86" s="604">
        <v>1050</v>
      </c>
      <c r="I86" s="604">
        <v>1050</v>
      </c>
      <c r="J86" s="604">
        <v>1050</v>
      </c>
      <c r="K86" s="604">
        <v>1050</v>
      </c>
      <c r="L86" s="759"/>
      <c r="M86" s="786"/>
    </row>
    <row r="87" spans="1:13" ht="15">
      <c r="A87" s="602">
        <v>637006</v>
      </c>
      <c r="B87" s="603"/>
      <c r="C87" s="838" t="s">
        <v>91</v>
      </c>
      <c r="D87" s="666" t="s">
        <v>172</v>
      </c>
      <c r="E87" s="600"/>
      <c r="F87" s="600">
        <v>130</v>
      </c>
      <c r="G87" s="604"/>
      <c r="H87" s="604">
        <v>50</v>
      </c>
      <c r="I87" s="604">
        <v>50</v>
      </c>
      <c r="J87" s="604"/>
      <c r="K87" s="604"/>
      <c r="L87" s="759"/>
      <c r="M87" s="786"/>
    </row>
    <row r="88" spans="1:13" ht="15">
      <c r="A88" s="602">
        <v>637011</v>
      </c>
      <c r="B88" s="603"/>
      <c r="C88" s="838" t="s">
        <v>126</v>
      </c>
      <c r="D88" s="666" t="s">
        <v>173</v>
      </c>
      <c r="E88" s="600">
        <v>90</v>
      </c>
      <c r="F88" s="600"/>
      <c r="G88" s="604"/>
      <c r="H88" s="604">
        <v>780</v>
      </c>
      <c r="I88" s="604">
        <v>780</v>
      </c>
      <c r="J88" s="604">
        <v>4500</v>
      </c>
      <c r="K88" s="604">
        <v>10570</v>
      </c>
      <c r="L88" s="759">
        <v>6562</v>
      </c>
      <c r="M88" s="786">
        <f aca="true" t="shared" si="8" ref="M88:M95">(100/K88)*L88</f>
        <v>62.081362346263006</v>
      </c>
    </row>
    <row r="89" spans="1:13" ht="15">
      <c r="A89" s="1314">
        <v>637011</v>
      </c>
      <c r="B89" s="1329">
        <v>2</v>
      </c>
      <c r="C89" s="1322" t="s">
        <v>126</v>
      </c>
      <c r="D89" s="1321" t="s">
        <v>513</v>
      </c>
      <c r="E89" s="1325"/>
      <c r="F89" s="1325"/>
      <c r="G89" s="1318"/>
      <c r="H89" s="1318"/>
      <c r="I89" s="1318"/>
      <c r="J89" s="1318"/>
      <c r="K89" s="1318">
        <v>60</v>
      </c>
      <c r="L89" s="1328">
        <v>58.15</v>
      </c>
      <c r="M89" s="1320">
        <f t="shared" si="8"/>
        <v>96.91666666666667</v>
      </c>
    </row>
    <row r="90" spans="1:13" ht="15">
      <c r="A90" s="602">
        <v>637012</v>
      </c>
      <c r="B90" s="603">
        <v>3</v>
      </c>
      <c r="C90" s="838" t="s">
        <v>91</v>
      </c>
      <c r="D90" s="666" t="s">
        <v>174</v>
      </c>
      <c r="E90" s="600">
        <v>272</v>
      </c>
      <c r="F90" s="600">
        <v>258</v>
      </c>
      <c r="G90" s="604">
        <v>280</v>
      </c>
      <c r="H90" s="604">
        <v>280</v>
      </c>
      <c r="I90" s="604">
        <v>280</v>
      </c>
      <c r="J90" s="604">
        <v>280</v>
      </c>
      <c r="K90" s="604">
        <v>280</v>
      </c>
      <c r="L90" s="759">
        <v>52.78</v>
      </c>
      <c r="M90" s="786">
        <f t="shared" si="8"/>
        <v>18.85</v>
      </c>
    </row>
    <row r="91" spans="1:13" ht="15">
      <c r="A91" s="602">
        <v>637014</v>
      </c>
      <c r="B91" s="603"/>
      <c r="C91" s="838" t="s">
        <v>91</v>
      </c>
      <c r="D91" s="666" t="s">
        <v>175</v>
      </c>
      <c r="E91" s="600">
        <v>13381</v>
      </c>
      <c r="F91" s="600">
        <v>12782</v>
      </c>
      <c r="G91" s="604">
        <v>15000</v>
      </c>
      <c r="H91" s="604">
        <v>15000</v>
      </c>
      <c r="I91" s="604">
        <v>15000</v>
      </c>
      <c r="J91" s="604">
        <v>15600</v>
      </c>
      <c r="K91" s="604">
        <v>15600</v>
      </c>
      <c r="L91" s="759">
        <v>12764</v>
      </c>
      <c r="M91" s="786">
        <f t="shared" si="8"/>
        <v>81.82051282051282</v>
      </c>
    </row>
    <row r="92" spans="1:13" ht="15">
      <c r="A92" s="602">
        <v>637015</v>
      </c>
      <c r="B92" s="603"/>
      <c r="C92" s="838" t="s">
        <v>176</v>
      </c>
      <c r="D92" s="666" t="s">
        <v>177</v>
      </c>
      <c r="E92" s="600">
        <v>1673</v>
      </c>
      <c r="F92" s="600">
        <v>1792</v>
      </c>
      <c r="G92" s="604">
        <v>1200</v>
      </c>
      <c r="H92" s="604">
        <v>1500</v>
      </c>
      <c r="I92" s="604">
        <v>1500</v>
      </c>
      <c r="J92" s="604">
        <v>1500</v>
      </c>
      <c r="K92" s="604">
        <v>1500</v>
      </c>
      <c r="L92" s="759">
        <v>930.15</v>
      </c>
      <c r="M92" s="786">
        <f t="shared" si="8"/>
        <v>62.01</v>
      </c>
    </row>
    <row r="93" spans="1:13" ht="15">
      <c r="A93" s="602">
        <v>637023</v>
      </c>
      <c r="B93" s="666"/>
      <c r="C93" s="838" t="s">
        <v>104</v>
      </c>
      <c r="D93" s="666" t="s">
        <v>178</v>
      </c>
      <c r="E93" s="600">
        <v>250</v>
      </c>
      <c r="F93" s="600">
        <v>200</v>
      </c>
      <c r="G93" s="600">
        <v>200</v>
      </c>
      <c r="H93" s="600">
        <v>200</v>
      </c>
      <c r="I93" s="600">
        <v>200</v>
      </c>
      <c r="J93" s="600">
        <v>100</v>
      </c>
      <c r="K93" s="600">
        <v>100</v>
      </c>
      <c r="L93" s="758">
        <v>38</v>
      </c>
      <c r="M93" s="785">
        <f t="shared" si="8"/>
        <v>38</v>
      </c>
    </row>
    <row r="94" spans="1:13" ht="15">
      <c r="A94" s="602">
        <v>637016</v>
      </c>
      <c r="B94" s="666"/>
      <c r="C94" s="838" t="s">
        <v>91</v>
      </c>
      <c r="D94" s="666" t="s">
        <v>179</v>
      </c>
      <c r="E94" s="600">
        <v>1716</v>
      </c>
      <c r="F94" s="600">
        <v>2041</v>
      </c>
      <c r="G94" s="600">
        <v>2100</v>
      </c>
      <c r="H94" s="600">
        <v>2100</v>
      </c>
      <c r="I94" s="600">
        <v>2100</v>
      </c>
      <c r="J94" s="600">
        <v>2100</v>
      </c>
      <c r="K94" s="600">
        <v>2100</v>
      </c>
      <c r="L94" s="758">
        <v>1007.97</v>
      </c>
      <c r="M94" s="785">
        <f t="shared" si="8"/>
        <v>47.998571428571424</v>
      </c>
    </row>
    <row r="95" spans="1:13" ht="15">
      <c r="A95" s="602">
        <v>637026</v>
      </c>
      <c r="B95" s="666">
        <v>1</v>
      </c>
      <c r="C95" s="838" t="s">
        <v>180</v>
      </c>
      <c r="D95" s="666" t="s">
        <v>181</v>
      </c>
      <c r="E95" s="600">
        <v>2729</v>
      </c>
      <c r="F95" s="600">
        <v>2528</v>
      </c>
      <c r="G95" s="604">
        <v>3000</v>
      </c>
      <c r="H95" s="604">
        <v>3000</v>
      </c>
      <c r="I95" s="604">
        <v>3000</v>
      </c>
      <c r="J95" s="604">
        <v>3000</v>
      </c>
      <c r="K95" s="604">
        <v>3000</v>
      </c>
      <c r="L95" s="759">
        <v>450</v>
      </c>
      <c r="M95" s="786">
        <f t="shared" si="8"/>
        <v>15</v>
      </c>
    </row>
    <row r="96" spans="1:13" ht="15">
      <c r="A96" s="602">
        <v>637026</v>
      </c>
      <c r="B96" s="666">
        <v>2</v>
      </c>
      <c r="C96" s="838" t="s">
        <v>180</v>
      </c>
      <c r="D96" s="666" t="s">
        <v>182</v>
      </c>
      <c r="E96" s="600">
        <v>1485</v>
      </c>
      <c r="F96" s="600">
        <v>1266</v>
      </c>
      <c r="G96" s="703">
        <v>700</v>
      </c>
      <c r="H96" s="703">
        <v>700</v>
      </c>
      <c r="I96" s="703">
        <v>700</v>
      </c>
      <c r="J96" s="703">
        <v>700</v>
      </c>
      <c r="K96" s="703">
        <v>700</v>
      </c>
      <c r="L96" s="773"/>
      <c r="M96" s="786"/>
    </row>
    <row r="97" spans="1:13" ht="1.5" customHeight="1" hidden="1">
      <c r="A97" s="602">
        <v>637031</v>
      </c>
      <c r="B97" s="666"/>
      <c r="C97" s="841" t="s">
        <v>91</v>
      </c>
      <c r="D97" s="666" t="s">
        <v>183</v>
      </c>
      <c r="E97" s="600"/>
      <c r="F97" s="600"/>
      <c r="G97" s="703">
        <v>0</v>
      </c>
      <c r="H97" s="703">
        <v>0</v>
      </c>
      <c r="I97" s="703"/>
      <c r="J97" s="703">
        <v>0</v>
      </c>
      <c r="K97" s="703">
        <v>0</v>
      </c>
      <c r="L97" s="773"/>
      <c r="M97" s="1112"/>
    </row>
    <row r="98" spans="1:13" ht="15">
      <c r="A98" s="602">
        <v>637031</v>
      </c>
      <c r="B98" s="666"/>
      <c r="C98" s="841" t="s">
        <v>91</v>
      </c>
      <c r="D98" s="666" t="s">
        <v>183</v>
      </c>
      <c r="E98" s="600"/>
      <c r="F98" s="600">
        <v>107</v>
      </c>
      <c r="G98" s="703"/>
      <c r="H98" s="703">
        <v>3</v>
      </c>
      <c r="I98" s="703">
        <v>3</v>
      </c>
      <c r="J98" s="703"/>
      <c r="K98" s="703"/>
      <c r="L98" s="773"/>
      <c r="M98" s="786"/>
    </row>
    <row r="99" spans="1:13" ht="14.25" customHeight="1">
      <c r="A99" s="602">
        <v>637027</v>
      </c>
      <c r="B99" s="666"/>
      <c r="C99" s="838" t="s">
        <v>91</v>
      </c>
      <c r="D99" s="666" t="s">
        <v>184</v>
      </c>
      <c r="E99" s="600">
        <v>2419</v>
      </c>
      <c r="F99" s="600">
        <v>1554</v>
      </c>
      <c r="G99" s="604">
        <v>2300</v>
      </c>
      <c r="H99" s="604">
        <v>2300</v>
      </c>
      <c r="I99" s="604">
        <v>2300</v>
      </c>
      <c r="J99" s="604">
        <v>3900</v>
      </c>
      <c r="K99" s="604">
        <v>3900</v>
      </c>
      <c r="L99" s="759">
        <v>1364.26</v>
      </c>
      <c r="M99" s="786">
        <f>(100/K99)*L99</f>
        <v>34.98102564102564</v>
      </c>
    </row>
    <row r="100" spans="1:13" ht="15" hidden="1">
      <c r="A100" s="598">
        <v>637006</v>
      </c>
      <c r="B100" s="720"/>
      <c r="C100" s="842"/>
      <c r="D100" s="720" t="s">
        <v>185</v>
      </c>
      <c r="E100" s="600"/>
      <c r="F100" s="600"/>
      <c r="G100" s="600"/>
      <c r="H100" s="600"/>
      <c r="I100" s="600"/>
      <c r="J100" s="600"/>
      <c r="K100" s="600"/>
      <c r="L100" s="758"/>
      <c r="M100" s="785"/>
    </row>
    <row r="101" spans="1:13" ht="15" hidden="1">
      <c r="A101" s="598">
        <v>621000</v>
      </c>
      <c r="B101" s="599"/>
      <c r="C101" s="817" t="s">
        <v>91</v>
      </c>
      <c r="D101" s="599" t="s">
        <v>94</v>
      </c>
      <c r="E101" s="600"/>
      <c r="F101" s="600"/>
      <c r="G101" s="600"/>
      <c r="H101" s="600"/>
      <c r="I101" s="600"/>
      <c r="J101" s="600"/>
      <c r="K101" s="600"/>
      <c r="L101" s="758"/>
      <c r="M101" s="785"/>
    </row>
    <row r="102" spans="1:13" ht="15" hidden="1">
      <c r="A102" s="602">
        <v>623000</v>
      </c>
      <c r="B102" s="603"/>
      <c r="C102" s="818" t="s">
        <v>91</v>
      </c>
      <c r="D102" s="603" t="s">
        <v>95</v>
      </c>
      <c r="E102" s="604"/>
      <c r="F102" s="604"/>
      <c r="G102" s="604"/>
      <c r="H102" s="604"/>
      <c r="I102" s="604"/>
      <c r="J102" s="604"/>
      <c r="K102" s="604"/>
      <c r="L102" s="759"/>
      <c r="M102" s="786"/>
    </row>
    <row r="103" spans="1:13" ht="15" hidden="1">
      <c r="A103" s="602">
        <v>625001</v>
      </c>
      <c r="B103" s="603"/>
      <c r="C103" s="819" t="s">
        <v>91</v>
      </c>
      <c r="D103" s="603" t="s">
        <v>96</v>
      </c>
      <c r="E103" s="604"/>
      <c r="F103" s="604"/>
      <c r="G103" s="604"/>
      <c r="H103" s="604"/>
      <c r="I103" s="604"/>
      <c r="J103" s="604"/>
      <c r="K103" s="604"/>
      <c r="L103" s="759"/>
      <c r="M103" s="786"/>
    </row>
    <row r="104" spans="1:13" ht="15" hidden="1">
      <c r="A104" s="602">
        <v>625002</v>
      </c>
      <c r="B104" s="603"/>
      <c r="C104" s="819" t="s">
        <v>91</v>
      </c>
      <c r="D104" s="603" t="s">
        <v>97</v>
      </c>
      <c r="E104" s="604"/>
      <c r="F104" s="604"/>
      <c r="G104" s="604"/>
      <c r="H104" s="604"/>
      <c r="I104" s="604"/>
      <c r="J104" s="604"/>
      <c r="K104" s="604"/>
      <c r="L104" s="759"/>
      <c r="M104" s="786"/>
    </row>
    <row r="105" spans="1:13" ht="15" hidden="1">
      <c r="A105" s="598">
        <v>625003</v>
      </c>
      <c r="B105" s="720"/>
      <c r="C105" s="819" t="s">
        <v>91</v>
      </c>
      <c r="D105" s="599" t="s">
        <v>98</v>
      </c>
      <c r="E105" s="600"/>
      <c r="F105" s="600"/>
      <c r="G105" s="604"/>
      <c r="H105" s="604"/>
      <c r="I105" s="604"/>
      <c r="J105" s="604"/>
      <c r="K105" s="604"/>
      <c r="L105" s="759"/>
      <c r="M105" s="786"/>
    </row>
    <row r="106" spans="1:13" ht="15" hidden="1">
      <c r="A106" s="602">
        <v>625004</v>
      </c>
      <c r="B106" s="666"/>
      <c r="C106" s="819" t="s">
        <v>91</v>
      </c>
      <c r="D106" s="603" t="s">
        <v>99</v>
      </c>
      <c r="E106" s="604"/>
      <c r="F106" s="604"/>
      <c r="G106" s="604"/>
      <c r="H106" s="604"/>
      <c r="I106" s="604"/>
      <c r="J106" s="604"/>
      <c r="K106" s="604"/>
      <c r="L106" s="759"/>
      <c r="M106" s="786"/>
    </row>
    <row r="107" spans="1:13" ht="15" hidden="1">
      <c r="A107" s="635">
        <v>625005</v>
      </c>
      <c r="B107" s="670"/>
      <c r="C107" s="819" t="s">
        <v>91</v>
      </c>
      <c r="D107" s="636" t="s">
        <v>100</v>
      </c>
      <c r="E107" s="637"/>
      <c r="F107" s="637"/>
      <c r="G107" s="604"/>
      <c r="H107" s="604"/>
      <c r="I107" s="604"/>
      <c r="J107" s="604"/>
      <c r="K107" s="604"/>
      <c r="L107" s="759"/>
      <c r="M107" s="786"/>
    </row>
    <row r="108" spans="1:13" ht="15" hidden="1">
      <c r="A108" s="602">
        <v>625007</v>
      </c>
      <c r="B108" s="666"/>
      <c r="C108" s="817" t="s">
        <v>91</v>
      </c>
      <c r="D108" s="603" t="s">
        <v>101</v>
      </c>
      <c r="E108" s="604"/>
      <c r="F108" s="604"/>
      <c r="G108" s="604"/>
      <c r="H108" s="604"/>
      <c r="I108" s="604"/>
      <c r="J108" s="604"/>
      <c r="K108" s="604"/>
      <c r="L108" s="759"/>
      <c r="M108" s="786"/>
    </row>
    <row r="109" spans="1:19" ht="15">
      <c r="A109" s="641">
        <v>637003</v>
      </c>
      <c r="B109" s="603"/>
      <c r="C109" s="819" t="s">
        <v>124</v>
      </c>
      <c r="D109" s="603" t="s">
        <v>438</v>
      </c>
      <c r="E109" s="637">
        <v>445</v>
      </c>
      <c r="F109" s="637">
        <v>479</v>
      </c>
      <c r="G109" s="724">
        <v>300</v>
      </c>
      <c r="H109" s="724">
        <v>1000</v>
      </c>
      <c r="I109" s="724">
        <v>1000</v>
      </c>
      <c r="J109" s="724">
        <v>1000</v>
      </c>
      <c r="K109" s="724">
        <v>1000</v>
      </c>
      <c r="L109" s="775">
        <v>234.73</v>
      </c>
      <c r="M109" s="1114">
        <f>(100/K109)*L109</f>
        <v>23.473</v>
      </c>
      <c r="S109" s="1195"/>
    </row>
    <row r="110" spans="1:13" ht="15">
      <c r="A110" s="591">
        <v>641</v>
      </c>
      <c r="B110" s="822"/>
      <c r="C110" s="827"/>
      <c r="D110" s="822" t="s">
        <v>186</v>
      </c>
      <c r="E110" s="589">
        <v>3217</v>
      </c>
      <c r="F110" s="589">
        <v>3217</v>
      </c>
      <c r="G110" s="589">
        <v>3500</v>
      </c>
      <c r="H110" s="589">
        <v>3500</v>
      </c>
      <c r="I110" s="589">
        <v>3500</v>
      </c>
      <c r="J110" s="589">
        <v>7700</v>
      </c>
      <c r="K110" s="589">
        <v>7700</v>
      </c>
      <c r="L110" s="754">
        <f>SUM(L111:L112)</f>
        <v>3068.4</v>
      </c>
      <c r="M110" s="783">
        <f>(100/K110)*L110</f>
        <v>39.849350649350654</v>
      </c>
    </row>
    <row r="111" spans="1:13" ht="15">
      <c r="A111" s="615">
        <v>641012</v>
      </c>
      <c r="B111" s="616"/>
      <c r="C111" s="834" t="s">
        <v>91</v>
      </c>
      <c r="D111" s="857" t="s">
        <v>187</v>
      </c>
      <c r="E111" s="644">
        <v>3217</v>
      </c>
      <c r="F111" s="644">
        <v>2875</v>
      </c>
      <c r="G111" s="648">
        <v>3500</v>
      </c>
      <c r="H111" s="671">
        <v>3500</v>
      </c>
      <c r="I111" s="671">
        <v>3500</v>
      </c>
      <c r="J111" s="671">
        <v>6600</v>
      </c>
      <c r="K111" s="671">
        <v>6600</v>
      </c>
      <c r="L111" s="697">
        <v>3068.4</v>
      </c>
      <c r="M111" s="1111">
        <f>(100/K111)*L111</f>
        <v>46.49090909090909</v>
      </c>
    </row>
    <row r="112" spans="1:13" ht="15">
      <c r="A112" s="638">
        <v>642013</v>
      </c>
      <c r="B112" s="639"/>
      <c r="C112" s="821" t="s">
        <v>91</v>
      </c>
      <c r="D112" s="642" t="s">
        <v>188</v>
      </c>
      <c r="E112" s="640"/>
      <c r="F112" s="640">
        <v>314</v>
      </c>
      <c r="G112" s="640"/>
      <c r="H112" s="640"/>
      <c r="I112" s="640"/>
      <c r="J112" s="640">
        <v>1100</v>
      </c>
      <c r="K112" s="640">
        <v>1100</v>
      </c>
      <c r="L112" s="1089"/>
      <c r="M112" s="1114"/>
    </row>
    <row r="113" spans="1:13" ht="15.75" thickBot="1">
      <c r="A113" s="858"/>
      <c r="B113" s="729"/>
      <c r="C113" s="859"/>
      <c r="D113" s="860"/>
      <c r="E113" s="861"/>
      <c r="F113" s="861"/>
      <c r="G113" s="862"/>
      <c r="H113" s="833"/>
      <c r="I113" s="833"/>
      <c r="J113" s="833"/>
      <c r="K113" s="833"/>
      <c r="L113" s="1092"/>
      <c r="M113" s="927"/>
    </row>
    <row r="114" spans="1:13" ht="15.75" thickBot="1">
      <c r="A114" s="744" t="s">
        <v>189</v>
      </c>
      <c r="B114" s="738"/>
      <c r="C114" s="1258"/>
      <c r="D114" s="744" t="s">
        <v>190</v>
      </c>
      <c r="E114" s="658">
        <f>SUM(E115+E116+E124)</f>
        <v>5036</v>
      </c>
      <c r="F114" s="628">
        <f>SUM(F115+F116+F124)</f>
        <v>12351</v>
      </c>
      <c r="G114" s="658">
        <f aca="true" t="shared" si="9" ref="G114:L114">G115+G116+G124</f>
        <v>4718</v>
      </c>
      <c r="H114" s="656">
        <f t="shared" si="9"/>
        <v>6794</v>
      </c>
      <c r="I114" s="626">
        <f t="shared" si="9"/>
        <v>6794</v>
      </c>
      <c r="J114" s="1254">
        <f t="shared" si="9"/>
        <v>5583</v>
      </c>
      <c r="K114" s="628">
        <f t="shared" si="9"/>
        <v>5583</v>
      </c>
      <c r="L114" s="768">
        <f t="shared" si="9"/>
        <v>2673.97</v>
      </c>
      <c r="M114" s="1255">
        <f aca="true" t="shared" si="10" ref="M114:M127">(100/K114)*L114</f>
        <v>47.894859394590725</v>
      </c>
    </row>
    <row r="115" spans="1:13" ht="15">
      <c r="A115" s="865">
        <v>611000</v>
      </c>
      <c r="B115" s="866"/>
      <c r="C115" s="867" t="s">
        <v>162</v>
      </c>
      <c r="D115" s="866" t="s">
        <v>92</v>
      </c>
      <c r="E115" s="868">
        <v>3059</v>
      </c>
      <c r="F115" s="868">
        <v>8115</v>
      </c>
      <c r="G115" s="868">
        <v>2940</v>
      </c>
      <c r="H115" s="868">
        <v>4300</v>
      </c>
      <c r="I115" s="868">
        <v>4300</v>
      </c>
      <c r="J115" s="868">
        <v>3500</v>
      </c>
      <c r="K115" s="868">
        <v>3500</v>
      </c>
      <c r="L115" s="1093">
        <v>1625</v>
      </c>
      <c r="M115" s="1128">
        <f t="shared" si="10"/>
        <v>46.42857142857143</v>
      </c>
    </row>
    <row r="116" spans="1:13" ht="15">
      <c r="A116" s="587">
        <v>62</v>
      </c>
      <c r="B116" s="822"/>
      <c r="C116" s="827"/>
      <c r="D116" s="588" t="s">
        <v>93</v>
      </c>
      <c r="E116" s="589">
        <f>SUM(E117:E123)</f>
        <v>1124</v>
      </c>
      <c r="F116" s="589">
        <f aca="true" t="shared" si="11" ref="F116:K116">SUM(F117:F123)</f>
        <v>2858</v>
      </c>
      <c r="G116" s="589">
        <f t="shared" si="11"/>
        <v>1034</v>
      </c>
      <c r="H116" s="589">
        <f t="shared" si="11"/>
        <v>1500</v>
      </c>
      <c r="I116" s="589">
        <f t="shared" si="11"/>
        <v>1500</v>
      </c>
      <c r="J116" s="589">
        <f t="shared" si="11"/>
        <v>1243</v>
      </c>
      <c r="K116" s="589">
        <f t="shared" si="11"/>
        <v>1243</v>
      </c>
      <c r="L116" s="754">
        <f>SUM(L117:L123)</f>
        <v>554.95</v>
      </c>
      <c r="M116" s="783">
        <f t="shared" si="10"/>
        <v>44.64601769911505</v>
      </c>
    </row>
    <row r="117" spans="1:13" ht="15">
      <c r="A117" s="615">
        <v>623000</v>
      </c>
      <c r="B117" s="616"/>
      <c r="C117" s="869" t="s">
        <v>162</v>
      </c>
      <c r="D117" s="616" t="s">
        <v>95</v>
      </c>
      <c r="E117" s="648">
        <v>321</v>
      </c>
      <c r="F117" s="648">
        <v>817</v>
      </c>
      <c r="G117" s="644">
        <v>295</v>
      </c>
      <c r="H117" s="644">
        <v>430</v>
      </c>
      <c r="I117" s="644">
        <v>430</v>
      </c>
      <c r="J117" s="644">
        <v>350</v>
      </c>
      <c r="K117" s="644">
        <v>350</v>
      </c>
      <c r="L117" s="766">
        <v>162.5</v>
      </c>
      <c r="M117" s="1111">
        <f t="shared" si="10"/>
        <v>46.42857142857142</v>
      </c>
    </row>
    <row r="118" spans="1:13" ht="15">
      <c r="A118" s="602">
        <v>625001</v>
      </c>
      <c r="B118" s="603"/>
      <c r="C118" s="818" t="s">
        <v>162</v>
      </c>
      <c r="D118" s="603" t="s">
        <v>96</v>
      </c>
      <c r="E118" s="643">
        <v>45</v>
      </c>
      <c r="F118" s="643">
        <v>117</v>
      </c>
      <c r="G118" s="604">
        <v>43</v>
      </c>
      <c r="H118" s="604">
        <v>61</v>
      </c>
      <c r="I118" s="604">
        <v>61</v>
      </c>
      <c r="J118" s="604">
        <v>50</v>
      </c>
      <c r="K118" s="604">
        <v>50</v>
      </c>
      <c r="L118" s="759">
        <v>22.73</v>
      </c>
      <c r="M118" s="786">
        <f t="shared" si="10"/>
        <v>45.46</v>
      </c>
    </row>
    <row r="119" spans="1:13" ht="15">
      <c r="A119" s="602">
        <v>625002</v>
      </c>
      <c r="B119" s="603"/>
      <c r="C119" s="870" t="s">
        <v>162</v>
      </c>
      <c r="D119" s="603" t="s">
        <v>97</v>
      </c>
      <c r="E119" s="643">
        <v>450</v>
      </c>
      <c r="F119" s="643">
        <v>1144</v>
      </c>
      <c r="G119" s="604">
        <v>412</v>
      </c>
      <c r="H119" s="604">
        <v>602</v>
      </c>
      <c r="I119" s="604">
        <v>602</v>
      </c>
      <c r="J119" s="604">
        <v>500</v>
      </c>
      <c r="K119" s="604">
        <v>500</v>
      </c>
      <c r="L119" s="759">
        <v>227.5</v>
      </c>
      <c r="M119" s="786">
        <f t="shared" si="10"/>
        <v>45.5</v>
      </c>
    </row>
    <row r="120" spans="1:17" ht="15">
      <c r="A120" s="602">
        <v>625003</v>
      </c>
      <c r="B120" s="603"/>
      <c r="C120" s="870" t="s">
        <v>162</v>
      </c>
      <c r="D120" s="603" t="s">
        <v>98</v>
      </c>
      <c r="E120" s="643">
        <v>26</v>
      </c>
      <c r="F120" s="643">
        <v>65</v>
      </c>
      <c r="G120" s="604">
        <v>24</v>
      </c>
      <c r="H120" s="604">
        <v>35</v>
      </c>
      <c r="I120" s="604">
        <v>35</v>
      </c>
      <c r="J120" s="604">
        <v>28</v>
      </c>
      <c r="K120" s="604">
        <v>28</v>
      </c>
      <c r="L120" s="759">
        <v>12.98</v>
      </c>
      <c r="M120" s="786">
        <f t="shared" si="10"/>
        <v>46.35714285714286</v>
      </c>
      <c r="Q120" s="364"/>
    </row>
    <row r="121" spans="1:13" ht="15">
      <c r="A121" s="602">
        <v>625004</v>
      </c>
      <c r="B121" s="603"/>
      <c r="C121" s="818" t="s">
        <v>162</v>
      </c>
      <c r="D121" s="603" t="s">
        <v>99</v>
      </c>
      <c r="E121" s="604">
        <v>97</v>
      </c>
      <c r="F121" s="604">
        <v>245</v>
      </c>
      <c r="G121" s="604">
        <v>90</v>
      </c>
      <c r="H121" s="604">
        <v>130</v>
      </c>
      <c r="I121" s="604">
        <v>130</v>
      </c>
      <c r="J121" s="604">
        <v>110</v>
      </c>
      <c r="K121" s="604">
        <v>110</v>
      </c>
      <c r="L121" s="759">
        <v>48.75</v>
      </c>
      <c r="M121" s="786">
        <f t="shared" si="10"/>
        <v>44.31818181818182</v>
      </c>
    </row>
    <row r="122" spans="1:13" ht="15">
      <c r="A122" s="602">
        <v>625005</v>
      </c>
      <c r="B122" s="603"/>
      <c r="C122" s="818" t="s">
        <v>162</v>
      </c>
      <c r="D122" s="603" t="s">
        <v>100</v>
      </c>
      <c r="E122" s="604">
        <v>32</v>
      </c>
      <c r="F122" s="604">
        <v>82</v>
      </c>
      <c r="G122" s="604">
        <v>30</v>
      </c>
      <c r="H122" s="604">
        <v>37</v>
      </c>
      <c r="I122" s="604">
        <v>37</v>
      </c>
      <c r="J122" s="604">
        <v>35</v>
      </c>
      <c r="K122" s="604">
        <v>35</v>
      </c>
      <c r="L122" s="759">
        <v>16.25</v>
      </c>
      <c r="M122" s="786">
        <f t="shared" si="10"/>
        <v>46.42857142857143</v>
      </c>
    </row>
    <row r="123" spans="1:13" ht="15">
      <c r="A123" s="607">
        <v>625007</v>
      </c>
      <c r="B123" s="608"/>
      <c r="C123" s="821" t="s">
        <v>162</v>
      </c>
      <c r="D123" s="608" t="s">
        <v>101</v>
      </c>
      <c r="E123" s="609">
        <v>153</v>
      </c>
      <c r="F123" s="609">
        <v>388</v>
      </c>
      <c r="G123" s="609">
        <v>140</v>
      </c>
      <c r="H123" s="609">
        <v>205</v>
      </c>
      <c r="I123" s="609">
        <v>205</v>
      </c>
      <c r="J123" s="609">
        <v>170</v>
      </c>
      <c r="K123" s="609">
        <v>170</v>
      </c>
      <c r="L123" s="760">
        <v>64.24</v>
      </c>
      <c r="M123" s="787">
        <f t="shared" si="10"/>
        <v>37.78823529411765</v>
      </c>
    </row>
    <row r="124" spans="1:13" ht="15">
      <c r="A124" s="587">
        <v>637</v>
      </c>
      <c r="B124" s="588"/>
      <c r="C124" s="844"/>
      <c r="D124" s="588" t="s">
        <v>191</v>
      </c>
      <c r="E124" s="589">
        <f>SUM(E126:E128)</f>
        <v>853</v>
      </c>
      <c r="F124" s="589">
        <f>SUM(F125:F128)</f>
        <v>1378</v>
      </c>
      <c r="G124" s="589">
        <f>SUM(G126:G127)</f>
        <v>744</v>
      </c>
      <c r="H124" s="589">
        <f>SUM(H125:H127)</f>
        <v>994</v>
      </c>
      <c r="I124" s="589">
        <f>SUM(I125:I127)</f>
        <v>994</v>
      </c>
      <c r="J124" s="589">
        <f>SUM(J125:J127)</f>
        <v>840</v>
      </c>
      <c r="K124" s="589">
        <f>SUM(K125:K127)</f>
        <v>840</v>
      </c>
      <c r="L124" s="754">
        <f>SUM(L125:L127)</f>
        <v>494.02</v>
      </c>
      <c r="M124" s="783">
        <f t="shared" si="10"/>
        <v>58.811904761904756</v>
      </c>
    </row>
    <row r="125" spans="1:13" ht="15">
      <c r="A125" s="871">
        <v>637014</v>
      </c>
      <c r="B125" s="872"/>
      <c r="C125" s="869" t="s">
        <v>162</v>
      </c>
      <c r="D125" s="872" t="s">
        <v>175</v>
      </c>
      <c r="E125" s="648"/>
      <c r="F125" s="648">
        <v>416</v>
      </c>
      <c r="G125" s="648"/>
      <c r="H125" s="648">
        <v>250</v>
      </c>
      <c r="I125" s="648">
        <v>250</v>
      </c>
      <c r="J125" s="648">
        <v>200</v>
      </c>
      <c r="K125" s="648">
        <v>200</v>
      </c>
      <c r="L125" s="1094">
        <v>100</v>
      </c>
      <c r="M125" s="1129">
        <f t="shared" si="10"/>
        <v>50</v>
      </c>
    </row>
    <row r="126" spans="1:13" ht="15">
      <c r="A126" s="615">
        <v>637012</v>
      </c>
      <c r="B126" s="616">
        <v>1</v>
      </c>
      <c r="C126" s="834" t="s">
        <v>91</v>
      </c>
      <c r="D126" s="616" t="s">
        <v>192</v>
      </c>
      <c r="E126" s="648">
        <v>813</v>
      </c>
      <c r="F126" s="648">
        <v>840</v>
      </c>
      <c r="G126" s="644">
        <v>700</v>
      </c>
      <c r="H126" s="644">
        <v>700</v>
      </c>
      <c r="I126" s="644">
        <v>700</v>
      </c>
      <c r="J126" s="644">
        <v>600</v>
      </c>
      <c r="K126" s="644">
        <v>600</v>
      </c>
      <c r="L126" s="766">
        <v>370.71</v>
      </c>
      <c r="M126" s="1111">
        <f t="shared" si="10"/>
        <v>61.785</v>
      </c>
    </row>
    <row r="127" spans="1:13" ht="15">
      <c r="A127" s="607">
        <v>637016</v>
      </c>
      <c r="B127" s="608"/>
      <c r="C127" s="845" t="s">
        <v>162</v>
      </c>
      <c r="D127" s="639" t="s">
        <v>179</v>
      </c>
      <c r="E127" s="640">
        <v>40</v>
      </c>
      <c r="F127" s="640">
        <v>122</v>
      </c>
      <c r="G127" s="873">
        <v>44</v>
      </c>
      <c r="H127" s="873">
        <v>44</v>
      </c>
      <c r="I127" s="873">
        <v>44</v>
      </c>
      <c r="J127" s="873">
        <v>40</v>
      </c>
      <c r="K127" s="873">
        <v>40</v>
      </c>
      <c r="L127" s="1095">
        <v>23.31</v>
      </c>
      <c r="M127" s="1130">
        <f t="shared" si="10"/>
        <v>58.275</v>
      </c>
    </row>
    <row r="128" spans="1:13" ht="15.75" thickBot="1">
      <c r="A128" s="874"/>
      <c r="B128" s="860"/>
      <c r="C128" s="875"/>
      <c r="D128" s="860"/>
      <c r="E128" s="876"/>
      <c r="F128" s="876"/>
      <c r="G128" s="637"/>
      <c r="H128" s="637"/>
      <c r="I128" s="637"/>
      <c r="J128" s="637"/>
      <c r="K128" s="637"/>
      <c r="L128" s="645"/>
      <c r="M128" s="1131"/>
    </row>
    <row r="129" spans="1:13" ht="15.75" thickBot="1">
      <c r="A129" s="1259" t="s">
        <v>193</v>
      </c>
      <c r="B129" s="1259"/>
      <c r="C129" s="1258"/>
      <c r="D129" s="1259" t="s">
        <v>194</v>
      </c>
      <c r="E129" s="1254">
        <f>SUM(E130+E131+E139+E146)</f>
        <v>3022.76</v>
      </c>
      <c r="F129" s="628">
        <f>SUM(F130+F131+F139+F146)</f>
        <v>2992.76</v>
      </c>
      <c r="G129" s="658">
        <f aca="true" t="shared" si="12" ref="G129:L129">G130+G131+G139+G146</f>
        <v>2800</v>
      </c>
      <c r="H129" s="628">
        <f t="shared" si="12"/>
        <v>2855</v>
      </c>
      <c r="I129" s="657">
        <f t="shared" si="12"/>
        <v>2842.58</v>
      </c>
      <c r="J129" s="626">
        <f t="shared" si="12"/>
        <v>3900</v>
      </c>
      <c r="K129" s="1254">
        <f t="shared" si="12"/>
        <v>3970</v>
      </c>
      <c r="L129" s="1260">
        <f t="shared" si="12"/>
        <v>1247.0900000000001</v>
      </c>
      <c r="M129" s="1255">
        <f aca="true" t="shared" si="13" ref="M129:M141">(100/K129)*L129</f>
        <v>31.412846347607058</v>
      </c>
    </row>
    <row r="130" spans="1:13" ht="15">
      <c r="A130" s="1336">
        <v>611000</v>
      </c>
      <c r="B130" s="1337"/>
      <c r="C130" s="1338" t="s">
        <v>195</v>
      </c>
      <c r="D130" s="1337" t="s">
        <v>92</v>
      </c>
      <c r="E130" s="1339">
        <v>1904</v>
      </c>
      <c r="F130" s="1339">
        <v>2000</v>
      </c>
      <c r="G130" s="1340">
        <v>2000</v>
      </c>
      <c r="H130" s="1340">
        <v>2000</v>
      </c>
      <c r="I130" s="1340">
        <v>2000</v>
      </c>
      <c r="J130" s="1340">
        <v>2750</v>
      </c>
      <c r="K130" s="1340">
        <v>2745</v>
      </c>
      <c r="L130" s="1341">
        <v>690</v>
      </c>
      <c r="M130" s="1342">
        <f t="shared" si="13"/>
        <v>25.136612021857925</v>
      </c>
    </row>
    <row r="131" spans="1:13" ht="15">
      <c r="A131" s="587">
        <v>62</v>
      </c>
      <c r="B131" s="588"/>
      <c r="C131" s="844"/>
      <c r="D131" s="822" t="s">
        <v>93</v>
      </c>
      <c r="E131" s="589">
        <f>SUM(E132:E138)</f>
        <v>668.76</v>
      </c>
      <c r="F131" s="589">
        <f aca="true" t="shared" si="14" ref="F131:K131">SUM(F132:F138)</f>
        <v>667.76</v>
      </c>
      <c r="G131" s="596">
        <f t="shared" si="14"/>
        <v>633</v>
      </c>
      <c r="H131" s="596">
        <f t="shared" si="14"/>
        <v>633</v>
      </c>
      <c r="I131" s="596">
        <f t="shared" si="14"/>
        <v>633</v>
      </c>
      <c r="J131" s="596">
        <f t="shared" si="14"/>
        <v>970</v>
      </c>
      <c r="K131" s="596">
        <f t="shared" si="14"/>
        <v>970</v>
      </c>
      <c r="L131" s="757">
        <f>SUM(L132:L138)</f>
        <v>333.96000000000004</v>
      </c>
      <c r="M131" s="783">
        <f t="shared" si="13"/>
        <v>34.42886597938144</v>
      </c>
    </row>
    <row r="132" spans="1:13" ht="15">
      <c r="A132" s="615">
        <v>623000</v>
      </c>
      <c r="B132" s="616"/>
      <c r="C132" s="845" t="s">
        <v>195</v>
      </c>
      <c r="D132" s="702" t="s">
        <v>95</v>
      </c>
      <c r="E132" s="648">
        <v>191.16</v>
      </c>
      <c r="F132" s="648">
        <v>191.16</v>
      </c>
      <c r="G132" s="644">
        <v>181</v>
      </c>
      <c r="H132" s="644">
        <v>181</v>
      </c>
      <c r="I132" s="644">
        <v>181</v>
      </c>
      <c r="J132" s="644">
        <v>275</v>
      </c>
      <c r="K132" s="644">
        <v>275</v>
      </c>
      <c r="L132" s="766">
        <v>95.58</v>
      </c>
      <c r="M132" s="1111">
        <f t="shared" si="13"/>
        <v>34.75636363636364</v>
      </c>
    </row>
    <row r="133" spans="1:13" ht="15">
      <c r="A133" s="602">
        <v>625001</v>
      </c>
      <c r="B133" s="603"/>
      <c r="C133" s="819" t="s">
        <v>195</v>
      </c>
      <c r="D133" s="603" t="s">
        <v>96</v>
      </c>
      <c r="E133" s="643">
        <v>26.76</v>
      </c>
      <c r="F133" s="643">
        <v>26.76</v>
      </c>
      <c r="G133" s="604">
        <v>26</v>
      </c>
      <c r="H133" s="604">
        <v>26</v>
      </c>
      <c r="I133" s="604">
        <v>26</v>
      </c>
      <c r="J133" s="604">
        <v>40</v>
      </c>
      <c r="K133" s="604">
        <v>40</v>
      </c>
      <c r="L133" s="759">
        <v>13.38</v>
      </c>
      <c r="M133" s="786">
        <f t="shared" si="13"/>
        <v>33.45</v>
      </c>
    </row>
    <row r="134" spans="1:13" ht="15">
      <c r="A134" s="602">
        <v>625002</v>
      </c>
      <c r="B134" s="603"/>
      <c r="C134" s="819" t="s">
        <v>195</v>
      </c>
      <c r="D134" s="603" t="s">
        <v>97</v>
      </c>
      <c r="E134" s="643">
        <v>267.6</v>
      </c>
      <c r="F134" s="643">
        <v>267.6</v>
      </c>
      <c r="G134" s="604">
        <v>253</v>
      </c>
      <c r="H134" s="604">
        <v>253</v>
      </c>
      <c r="I134" s="604">
        <v>253</v>
      </c>
      <c r="J134" s="604">
        <v>385</v>
      </c>
      <c r="K134" s="604">
        <v>385</v>
      </c>
      <c r="L134" s="759">
        <v>133.8</v>
      </c>
      <c r="M134" s="786">
        <f t="shared" si="13"/>
        <v>34.753246753246756</v>
      </c>
    </row>
    <row r="135" spans="1:13" ht="15">
      <c r="A135" s="602">
        <v>625003</v>
      </c>
      <c r="B135" s="603"/>
      <c r="C135" s="819" t="s">
        <v>195</v>
      </c>
      <c r="D135" s="603" t="s">
        <v>98</v>
      </c>
      <c r="E135" s="643">
        <v>15.24</v>
      </c>
      <c r="F135" s="643">
        <v>15.24</v>
      </c>
      <c r="G135" s="604">
        <v>15</v>
      </c>
      <c r="H135" s="604">
        <v>15</v>
      </c>
      <c r="I135" s="604">
        <v>15</v>
      </c>
      <c r="J135" s="604">
        <v>25</v>
      </c>
      <c r="K135" s="604">
        <v>25</v>
      </c>
      <c r="L135" s="759">
        <v>7.62</v>
      </c>
      <c r="M135" s="786">
        <f t="shared" si="13"/>
        <v>30.48</v>
      </c>
    </row>
    <row r="136" spans="1:13" ht="15">
      <c r="A136" s="602">
        <v>625004</v>
      </c>
      <c r="B136" s="881"/>
      <c r="C136" s="819" t="s">
        <v>195</v>
      </c>
      <c r="D136" s="603" t="s">
        <v>99</v>
      </c>
      <c r="E136" s="604">
        <v>57</v>
      </c>
      <c r="F136" s="604">
        <v>57</v>
      </c>
      <c r="G136" s="604">
        <v>54</v>
      </c>
      <c r="H136" s="604">
        <v>54</v>
      </c>
      <c r="I136" s="604">
        <v>54</v>
      </c>
      <c r="J136" s="604">
        <v>85</v>
      </c>
      <c r="K136" s="604">
        <v>85</v>
      </c>
      <c r="L136" s="759">
        <v>28.68</v>
      </c>
      <c r="M136" s="786">
        <f t="shared" si="13"/>
        <v>33.741176470588236</v>
      </c>
    </row>
    <row r="137" spans="1:13" ht="15">
      <c r="A137" s="598">
        <v>625005</v>
      </c>
      <c r="B137" s="599"/>
      <c r="C137" s="819" t="s">
        <v>195</v>
      </c>
      <c r="D137" s="666" t="s">
        <v>100</v>
      </c>
      <c r="E137" s="637">
        <v>19</v>
      </c>
      <c r="F137" s="637">
        <v>19</v>
      </c>
      <c r="G137" s="604">
        <v>18</v>
      </c>
      <c r="H137" s="604">
        <v>18</v>
      </c>
      <c r="I137" s="604">
        <v>18</v>
      </c>
      <c r="J137" s="604">
        <v>27</v>
      </c>
      <c r="K137" s="604">
        <v>27</v>
      </c>
      <c r="L137" s="759">
        <v>9.54</v>
      </c>
      <c r="M137" s="786">
        <f t="shared" si="13"/>
        <v>35.33333333333333</v>
      </c>
    </row>
    <row r="138" spans="1:13" ht="15">
      <c r="A138" s="607">
        <v>625007</v>
      </c>
      <c r="B138" s="639"/>
      <c r="C138" s="815" t="s">
        <v>195</v>
      </c>
      <c r="D138" s="832" t="s">
        <v>101</v>
      </c>
      <c r="E138" s="640">
        <v>92</v>
      </c>
      <c r="F138" s="640">
        <v>91</v>
      </c>
      <c r="G138" s="640">
        <v>86</v>
      </c>
      <c r="H138" s="640">
        <v>86</v>
      </c>
      <c r="I138" s="640">
        <v>86</v>
      </c>
      <c r="J138" s="640">
        <v>133</v>
      </c>
      <c r="K138" s="640">
        <v>133</v>
      </c>
      <c r="L138" s="1089">
        <v>45.36</v>
      </c>
      <c r="M138" s="1114">
        <f t="shared" si="13"/>
        <v>34.10526315789473</v>
      </c>
    </row>
    <row r="139" spans="1:13" ht="15">
      <c r="A139" s="591">
        <v>63</v>
      </c>
      <c r="B139" s="588"/>
      <c r="C139" s="844"/>
      <c r="D139" s="588" t="s">
        <v>191</v>
      </c>
      <c r="E139" s="589">
        <f>SUM(E140:E145)</f>
        <v>442</v>
      </c>
      <c r="F139" s="589">
        <f aca="true" t="shared" si="15" ref="F139:K139">SUM(F140:F145)</f>
        <v>317</v>
      </c>
      <c r="G139" s="589">
        <f t="shared" si="15"/>
        <v>157</v>
      </c>
      <c r="H139" s="589">
        <f t="shared" si="15"/>
        <v>212</v>
      </c>
      <c r="I139" s="589">
        <f t="shared" si="15"/>
        <v>201.57999999999998</v>
      </c>
      <c r="J139" s="589">
        <f t="shared" si="15"/>
        <v>170</v>
      </c>
      <c r="K139" s="589">
        <f t="shared" si="15"/>
        <v>245</v>
      </c>
      <c r="L139" s="754">
        <f>SUM(L140:L145)</f>
        <v>215.13</v>
      </c>
      <c r="M139" s="783">
        <f t="shared" si="13"/>
        <v>87.80816326530612</v>
      </c>
    </row>
    <row r="140" spans="1:13" ht="15">
      <c r="A140" s="1307">
        <v>631001</v>
      </c>
      <c r="B140" s="1308"/>
      <c r="C140" s="1316" t="s">
        <v>195</v>
      </c>
      <c r="D140" s="1308" t="s">
        <v>421</v>
      </c>
      <c r="E140" s="1296">
        <v>3</v>
      </c>
      <c r="F140" s="1296">
        <v>37</v>
      </c>
      <c r="G140" s="1311">
        <v>17</v>
      </c>
      <c r="H140" s="1311">
        <v>17</v>
      </c>
      <c r="I140" s="1311">
        <v>17</v>
      </c>
      <c r="J140" s="1311">
        <v>10</v>
      </c>
      <c r="K140" s="1311">
        <v>15</v>
      </c>
      <c r="L140" s="1312">
        <v>12.45</v>
      </c>
      <c r="M140" s="1313">
        <f t="shared" si="13"/>
        <v>83</v>
      </c>
    </row>
    <row r="141" spans="1:13" ht="15">
      <c r="A141" s="602">
        <v>633006</v>
      </c>
      <c r="B141" s="603">
        <v>1</v>
      </c>
      <c r="C141" s="818" t="s">
        <v>195</v>
      </c>
      <c r="D141" s="603" t="s">
        <v>117</v>
      </c>
      <c r="E141" s="604">
        <v>150</v>
      </c>
      <c r="F141" s="604">
        <v>80</v>
      </c>
      <c r="G141" s="600">
        <v>20</v>
      </c>
      <c r="H141" s="600">
        <v>45</v>
      </c>
      <c r="I141" s="600">
        <v>45</v>
      </c>
      <c r="J141" s="600">
        <v>40</v>
      </c>
      <c r="K141" s="600">
        <v>110</v>
      </c>
      <c r="L141" s="758">
        <v>103.1</v>
      </c>
      <c r="M141" s="785">
        <f t="shared" si="13"/>
        <v>93.72727272727272</v>
      </c>
    </row>
    <row r="142" spans="1:13" ht="15">
      <c r="A142" s="602">
        <v>633006</v>
      </c>
      <c r="B142" s="603">
        <v>4</v>
      </c>
      <c r="C142" s="818" t="s">
        <v>195</v>
      </c>
      <c r="D142" s="603" t="s">
        <v>120</v>
      </c>
      <c r="E142" s="637">
        <v>109</v>
      </c>
      <c r="F142" s="637">
        <v>100</v>
      </c>
      <c r="G142" s="604">
        <v>10</v>
      </c>
      <c r="H142" s="604">
        <v>10</v>
      </c>
      <c r="I142" s="604">
        <v>10</v>
      </c>
      <c r="J142" s="604">
        <v>10</v>
      </c>
      <c r="K142" s="604">
        <v>10</v>
      </c>
      <c r="L142" s="759"/>
      <c r="M142" s="786"/>
    </row>
    <row r="143" spans="1:13" ht="15">
      <c r="A143" s="602">
        <v>633009</v>
      </c>
      <c r="B143" s="603">
        <v>1</v>
      </c>
      <c r="C143" s="819" t="s">
        <v>195</v>
      </c>
      <c r="D143" s="666" t="s">
        <v>196</v>
      </c>
      <c r="E143" s="604">
        <v>80</v>
      </c>
      <c r="F143" s="604"/>
      <c r="G143" s="604">
        <v>10</v>
      </c>
      <c r="H143" s="604">
        <v>10</v>
      </c>
      <c r="I143" s="604"/>
      <c r="J143" s="604">
        <v>10</v>
      </c>
      <c r="K143" s="604">
        <v>10</v>
      </c>
      <c r="L143" s="759"/>
      <c r="M143" s="786"/>
    </row>
    <row r="144" spans="1:13" ht="0.75" customHeight="1">
      <c r="A144" s="602">
        <v>635002</v>
      </c>
      <c r="B144" s="636"/>
      <c r="C144" s="817" t="s">
        <v>195</v>
      </c>
      <c r="D144" s="670" t="s">
        <v>455</v>
      </c>
      <c r="E144" s="600"/>
      <c r="F144" s="600"/>
      <c r="G144" s="604"/>
      <c r="H144" s="604">
        <v>30</v>
      </c>
      <c r="I144" s="637">
        <v>30</v>
      </c>
      <c r="J144" s="604"/>
      <c r="K144" s="604"/>
      <c r="L144" s="1121"/>
      <c r="M144" s="786"/>
    </row>
    <row r="145" spans="1:13" ht="15">
      <c r="A145" s="607">
        <v>637013</v>
      </c>
      <c r="B145" s="639"/>
      <c r="C145" s="821" t="s">
        <v>195</v>
      </c>
      <c r="D145" s="639" t="s">
        <v>197</v>
      </c>
      <c r="E145" s="600">
        <v>100</v>
      </c>
      <c r="F145" s="600">
        <v>100</v>
      </c>
      <c r="G145" s="609">
        <v>100</v>
      </c>
      <c r="H145" s="609">
        <v>100</v>
      </c>
      <c r="I145" s="609">
        <v>99.58</v>
      </c>
      <c r="J145" s="609">
        <v>100</v>
      </c>
      <c r="K145" s="609">
        <v>100</v>
      </c>
      <c r="L145" s="760">
        <v>99.58</v>
      </c>
      <c r="M145" s="787">
        <f>(100/K145)*L145</f>
        <v>99.58</v>
      </c>
    </row>
    <row r="146" spans="1:13" ht="15">
      <c r="A146" s="591">
        <v>642</v>
      </c>
      <c r="B146" s="588"/>
      <c r="C146" s="827"/>
      <c r="D146" s="822" t="s">
        <v>198</v>
      </c>
      <c r="E146" s="589">
        <v>8</v>
      </c>
      <c r="F146" s="589">
        <v>8</v>
      </c>
      <c r="G146" s="589">
        <v>10</v>
      </c>
      <c r="H146" s="589">
        <v>10</v>
      </c>
      <c r="I146" s="589">
        <v>8</v>
      </c>
      <c r="J146" s="589">
        <f>J147</f>
        <v>10</v>
      </c>
      <c r="K146" s="589">
        <f>K147</f>
        <v>10</v>
      </c>
      <c r="L146" s="754">
        <v>8</v>
      </c>
      <c r="M146" s="783">
        <f>(100/K146)*L146</f>
        <v>80</v>
      </c>
    </row>
    <row r="147" spans="1:13" ht="15">
      <c r="A147" s="882">
        <v>642006</v>
      </c>
      <c r="B147" s="872"/>
      <c r="C147" s="883" t="s">
        <v>199</v>
      </c>
      <c r="D147" s="824" t="s">
        <v>200</v>
      </c>
      <c r="E147" s="594">
        <v>8</v>
      </c>
      <c r="F147" s="594">
        <v>8</v>
      </c>
      <c r="G147" s="594">
        <v>10</v>
      </c>
      <c r="H147" s="671">
        <v>10</v>
      </c>
      <c r="I147" s="671">
        <v>8</v>
      </c>
      <c r="J147" s="594">
        <v>10</v>
      </c>
      <c r="K147" s="594">
        <v>10</v>
      </c>
      <c r="L147" s="755">
        <v>8</v>
      </c>
      <c r="M147" s="784">
        <f>(100/K147)*L147</f>
        <v>80</v>
      </c>
    </row>
    <row r="148" spans="1:13" ht="15.75" thickBot="1">
      <c r="A148" s="884"/>
      <c r="B148" s="860"/>
      <c r="C148" s="885"/>
      <c r="D148" s="886"/>
      <c r="E148" s="861"/>
      <c r="F148" s="861"/>
      <c r="G148" s="887"/>
      <c r="H148" s="862"/>
      <c r="I148" s="862"/>
      <c r="J148" s="671"/>
      <c r="K148" s="671"/>
      <c r="L148" s="672"/>
      <c r="M148" s="1132"/>
    </row>
    <row r="149" spans="1:13" ht="15.75" thickBot="1">
      <c r="A149" s="628" t="s">
        <v>201</v>
      </c>
      <c r="B149" s="738"/>
      <c r="C149" s="1258"/>
      <c r="D149" s="1259" t="s">
        <v>202</v>
      </c>
      <c r="E149" s="628">
        <v>1522</v>
      </c>
      <c r="F149" s="658">
        <v>7804</v>
      </c>
      <c r="G149" s="1254">
        <f>G150</f>
        <v>2500</v>
      </c>
      <c r="H149" s="656">
        <f>H150</f>
        <v>2500</v>
      </c>
      <c r="I149" s="626">
        <v>800</v>
      </c>
      <c r="J149" s="1254">
        <v>1200</v>
      </c>
      <c r="K149" s="1254">
        <f>K150</f>
        <v>2089</v>
      </c>
      <c r="L149" s="1260">
        <v>2081.45</v>
      </c>
      <c r="M149" s="1255">
        <f>(100/K149)*L149</f>
        <v>99.63858305409286</v>
      </c>
    </row>
    <row r="150" spans="1:13" ht="15">
      <c r="A150" s="813">
        <v>637</v>
      </c>
      <c r="B150" s="814"/>
      <c r="C150" s="888" t="s">
        <v>203</v>
      </c>
      <c r="D150" s="889" t="s">
        <v>204</v>
      </c>
      <c r="E150" s="890">
        <v>1522</v>
      </c>
      <c r="F150" s="890">
        <v>7804</v>
      </c>
      <c r="G150" s="890">
        <v>2500</v>
      </c>
      <c r="H150" s="890">
        <v>2500</v>
      </c>
      <c r="I150" s="890">
        <v>800</v>
      </c>
      <c r="J150" s="890">
        <v>1200</v>
      </c>
      <c r="K150" s="890">
        <v>2089</v>
      </c>
      <c r="L150" s="1097">
        <v>2081.45</v>
      </c>
      <c r="M150" s="1133">
        <f>(100/K150)*L150</f>
        <v>99.63858305409286</v>
      </c>
    </row>
    <row r="151" spans="1:13" ht="15.75" thickBot="1">
      <c r="A151" s="892"/>
      <c r="B151" s="893"/>
      <c r="C151" s="885"/>
      <c r="D151" s="894"/>
      <c r="E151" s="861"/>
      <c r="F151" s="861"/>
      <c r="G151" s="862"/>
      <c r="H151" s="862"/>
      <c r="I151" s="887"/>
      <c r="J151" s="887"/>
      <c r="K151" s="862"/>
      <c r="L151" s="887"/>
      <c r="M151" s="1132"/>
    </row>
    <row r="152" spans="1:13" ht="15.75" thickBot="1">
      <c r="A152" s="744" t="s">
        <v>205</v>
      </c>
      <c r="B152" s="1261"/>
      <c r="C152" s="930"/>
      <c r="D152" s="1261" t="s">
        <v>206</v>
      </c>
      <c r="E152" s="628">
        <f aca="true" t="shared" si="16" ref="E152:K152">E153</f>
        <v>23297</v>
      </c>
      <c r="F152" s="1262">
        <f t="shared" si="16"/>
        <v>19876</v>
      </c>
      <c r="G152" s="628">
        <f t="shared" si="16"/>
        <v>24730</v>
      </c>
      <c r="H152" s="659">
        <f t="shared" si="16"/>
        <v>25930</v>
      </c>
      <c r="I152" s="659">
        <f t="shared" si="16"/>
        <v>17160</v>
      </c>
      <c r="J152" s="659">
        <f t="shared" si="16"/>
        <v>15300</v>
      </c>
      <c r="K152" s="659">
        <f t="shared" si="16"/>
        <v>15300</v>
      </c>
      <c r="L152" s="778">
        <f>L153</f>
        <v>6706.4800000000005</v>
      </c>
      <c r="M152" s="1108">
        <f>(100/K152)*L152</f>
        <v>43.83320261437909</v>
      </c>
    </row>
    <row r="153" spans="1:13" ht="15">
      <c r="A153" s="865">
        <v>65</v>
      </c>
      <c r="B153" s="878"/>
      <c r="C153" s="867"/>
      <c r="D153" s="866" t="s">
        <v>207</v>
      </c>
      <c r="E153" s="896">
        <f>E154+E155+E156+E157</f>
        <v>23297</v>
      </c>
      <c r="F153" s="896">
        <f>F154+F155+F156+F157</f>
        <v>19876</v>
      </c>
      <c r="G153" s="896">
        <f aca="true" t="shared" si="17" ref="G153:L153">SUM(G154:G157)</f>
        <v>24730</v>
      </c>
      <c r="H153" s="896">
        <f t="shared" si="17"/>
        <v>25930</v>
      </c>
      <c r="I153" s="896">
        <f t="shared" si="17"/>
        <v>17160</v>
      </c>
      <c r="J153" s="896">
        <f t="shared" si="17"/>
        <v>15300</v>
      </c>
      <c r="K153" s="896">
        <f t="shared" si="17"/>
        <v>15300</v>
      </c>
      <c r="L153" s="1098">
        <f t="shared" si="17"/>
        <v>6706.4800000000005</v>
      </c>
      <c r="M153" s="1128">
        <f>(100/K153)*L153</f>
        <v>43.83320261437909</v>
      </c>
    </row>
    <row r="154" spans="1:13" ht="15">
      <c r="A154" s="615">
        <v>651002</v>
      </c>
      <c r="B154" s="616"/>
      <c r="C154" s="897" t="s">
        <v>91</v>
      </c>
      <c r="D154" s="616" t="s">
        <v>208</v>
      </c>
      <c r="E154" s="898">
        <v>17297</v>
      </c>
      <c r="F154" s="898">
        <v>14343</v>
      </c>
      <c r="G154" s="898">
        <v>20000</v>
      </c>
      <c r="H154" s="898">
        <v>20000</v>
      </c>
      <c r="I154" s="898">
        <v>12000</v>
      </c>
      <c r="J154" s="898">
        <v>11000</v>
      </c>
      <c r="K154" s="898">
        <v>9650</v>
      </c>
      <c r="L154" s="1099">
        <v>3371.3</v>
      </c>
      <c r="M154" s="1134">
        <f>(100/K154)*L154</f>
        <v>34.93575129533679</v>
      </c>
    </row>
    <row r="155" spans="1:13" ht="15">
      <c r="A155" s="598">
        <v>651002</v>
      </c>
      <c r="B155" s="599">
        <v>40</v>
      </c>
      <c r="C155" s="899" t="s">
        <v>91</v>
      </c>
      <c r="D155" s="603" t="s">
        <v>209</v>
      </c>
      <c r="E155" s="620">
        <v>220</v>
      </c>
      <c r="F155" s="620">
        <v>26</v>
      </c>
      <c r="G155" s="620">
        <v>230</v>
      </c>
      <c r="H155" s="620">
        <v>230</v>
      </c>
      <c r="I155" s="620">
        <v>10</v>
      </c>
      <c r="J155" s="620"/>
      <c r="K155" s="620"/>
      <c r="L155" s="761"/>
      <c r="M155" s="788"/>
    </row>
    <row r="156" spans="1:13" ht="15">
      <c r="A156" s="635">
        <v>651003</v>
      </c>
      <c r="B156" s="599">
        <v>50</v>
      </c>
      <c r="C156" s="900" t="s">
        <v>91</v>
      </c>
      <c r="D156" s="603" t="s">
        <v>210</v>
      </c>
      <c r="E156" s="722">
        <v>4358</v>
      </c>
      <c r="F156" s="722">
        <v>4227</v>
      </c>
      <c r="G156" s="620">
        <v>4500</v>
      </c>
      <c r="H156" s="620">
        <v>4500</v>
      </c>
      <c r="I156" s="620">
        <v>4000</v>
      </c>
      <c r="J156" s="620">
        <v>4300</v>
      </c>
      <c r="K156" s="620">
        <v>4300</v>
      </c>
      <c r="L156" s="761">
        <v>1989.4</v>
      </c>
      <c r="M156" s="788">
        <f>(100/K156)*L156</f>
        <v>46.265116279069765</v>
      </c>
    </row>
    <row r="157" spans="1:13" ht="15">
      <c r="A157" s="638">
        <v>653001</v>
      </c>
      <c r="B157" s="639"/>
      <c r="C157" s="817" t="s">
        <v>91</v>
      </c>
      <c r="D157" s="639" t="s">
        <v>211</v>
      </c>
      <c r="E157" s="901">
        <v>1422</v>
      </c>
      <c r="F157" s="901">
        <v>1280</v>
      </c>
      <c r="G157" s="850"/>
      <c r="H157" s="850">
        <v>1200</v>
      </c>
      <c r="I157" s="850">
        <v>1150</v>
      </c>
      <c r="J157" s="850"/>
      <c r="K157" s="850">
        <v>1350</v>
      </c>
      <c r="L157" s="1100">
        <v>1345.78</v>
      </c>
      <c r="M157" s="1135">
        <f>(100/K157)*L157</f>
        <v>99.6874074074074</v>
      </c>
    </row>
    <row r="158" spans="1:13" ht="15.75" thickBot="1">
      <c r="A158" s="635"/>
      <c r="B158" s="636"/>
      <c r="C158" s="869"/>
      <c r="D158" s="636"/>
      <c r="E158" s="902"/>
      <c r="F158" s="861"/>
      <c r="G158" s="637"/>
      <c r="H158" s="637"/>
      <c r="I158" s="637"/>
      <c r="J158" s="637"/>
      <c r="K158" s="637"/>
      <c r="L158" s="645"/>
      <c r="M158" s="877"/>
    </row>
    <row r="159" spans="1:13" ht="15.75" thickBot="1">
      <c r="A159" s="744" t="s">
        <v>212</v>
      </c>
      <c r="B159" s="738"/>
      <c r="C159" s="1258"/>
      <c r="D159" s="1263" t="s">
        <v>213</v>
      </c>
      <c r="E159" s="628">
        <f>SUM(E160+E168)</f>
        <v>384</v>
      </c>
      <c r="F159" s="628">
        <f>SUM(F160+F168)</f>
        <v>383</v>
      </c>
      <c r="G159" s="627">
        <f aca="true" t="shared" si="18" ref="G159:L159">G160+G168</f>
        <v>440</v>
      </c>
      <c r="H159" s="627">
        <f t="shared" si="18"/>
        <v>440</v>
      </c>
      <c r="I159" s="627">
        <f t="shared" si="18"/>
        <v>440.18</v>
      </c>
      <c r="J159" s="903">
        <f t="shared" si="18"/>
        <v>332</v>
      </c>
      <c r="K159" s="903">
        <f t="shared" si="18"/>
        <v>332</v>
      </c>
      <c r="L159" s="1101">
        <f t="shared" si="18"/>
        <v>247.98</v>
      </c>
      <c r="M159" s="1136">
        <f>(100/K159)*L159</f>
        <v>74.69277108433735</v>
      </c>
    </row>
    <row r="160" spans="1:13" ht="15">
      <c r="A160" s="904">
        <v>62</v>
      </c>
      <c r="B160" s="814"/>
      <c r="C160" s="815"/>
      <c r="D160" s="814" t="s">
        <v>93</v>
      </c>
      <c r="E160" s="890">
        <f>SUM(F161:F167)</f>
        <v>62</v>
      </c>
      <c r="F160" s="890">
        <v>61</v>
      </c>
      <c r="G160" s="890">
        <f aca="true" t="shared" si="19" ref="G160:L160">SUM(G161:G167)</f>
        <v>118</v>
      </c>
      <c r="H160" s="890">
        <f t="shared" si="19"/>
        <v>118</v>
      </c>
      <c r="I160" s="890">
        <f t="shared" si="19"/>
        <v>118</v>
      </c>
      <c r="J160" s="890">
        <f t="shared" si="19"/>
        <v>117</v>
      </c>
      <c r="K160" s="890">
        <f t="shared" si="19"/>
        <v>117</v>
      </c>
      <c r="L160" s="1097">
        <f t="shared" si="19"/>
        <v>60.779999999999994</v>
      </c>
      <c r="M160" s="1133">
        <f>(100/K160)*L160</f>
        <v>51.94871794871794</v>
      </c>
    </row>
    <row r="161" spans="1:13" ht="14.25" customHeight="1">
      <c r="A161" s="615">
        <v>623000</v>
      </c>
      <c r="B161" s="616"/>
      <c r="C161" s="834" t="s">
        <v>214</v>
      </c>
      <c r="D161" s="702" t="s">
        <v>95</v>
      </c>
      <c r="E161" s="648">
        <v>20</v>
      </c>
      <c r="F161" s="648">
        <v>19</v>
      </c>
      <c r="G161" s="644">
        <v>33</v>
      </c>
      <c r="H161" s="644">
        <v>33</v>
      </c>
      <c r="I161" s="644">
        <v>33</v>
      </c>
      <c r="J161" s="644">
        <v>33</v>
      </c>
      <c r="K161" s="644">
        <v>33</v>
      </c>
      <c r="L161" s="766">
        <v>18.72</v>
      </c>
      <c r="M161" s="1111">
        <f>(100/K161)*L161</f>
        <v>56.72727272727273</v>
      </c>
    </row>
    <row r="162" spans="1:13" ht="15" hidden="1">
      <c r="A162" s="602">
        <v>625001</v>
      </c>
      <c r="B162" s="603"/>
      <c r="C162" s="819" t="s">
        <v>214</v>
      </c>
      <c r="D162" s="603" t="s">
        <v>96</v>
      </c>
      <c r="E162" s="643"/>
      <c r="F162" s="643"/>
      <c r="G162" s="604"/>
      <c r="H162" s="604"/>
      <c r="I162" s="604"/>
      <c r="J162" s="604"/>
      <c r="K162" s="604"/>
      <c r="L162" s="759"/>
      <c r="M162" s="786"/>
    </row>
    <row r="163" spans="1:13" ht="15">
      <c r="A163" s="602">
        <v>625002</v>
      </c>
      <c r="B163" s="603"/>
      <c r="C163" s="819" t="s">
        <v>214</v>
      </c>
      <c r="D163" s="603" t="s">
        <v>97</v>
      </c>
      <c r="E163" s="643">
        <v>26</v>
      </c>
      <c r="F163" s="643">
        <v>26</v>
      </c>
      <c r="G163" s="604">
        <v>52</v>
      </c>
      <c r="H163" s="604">
        <v>52</v>
      </c>
      <c r="I163" s="604">
        <v>52</v>
      </c>
      <c r="J163" s="604">
        <v>51</v>
      </c>
      <c r="K163" s="604">
        <v>51</v>
      </c>
      <c r="L163" s="759">
        <v>26.16</v>
      </c>
      <c r="M163" s="786">
        <f>(100/K163)*L163</f>
        <v>51.29411764705882</v>
      </c>
    </row>
    <row r="164" spans="1:13" ht="15">
      <c r="A164" s="602">
        <v>625003</v>
      </c>
      <c r="B164" s="603"/>
      <c r="C164" s="819" t="s">
        <v>214</v>
      </c>
      <c r="D164" s="603" t="s">
        <v>98</v>
      </c>
      <c r="E164" s="643">
        <v>3</v>
      </c>
      <c r="F164" s="643">
        <v>2</v>
      </c>
      <c r="G164" s="604">
        <v>3</v>
      </c>
      <c r="H164" s="604">
        <v>3</v>
      </c>
      <c r="I164" s="604">
        <v>3</v>
      </c>
      <c r="J164" s="604">
        <v>3</v>
      </c>
      <c r="K164" s="604">
        <v>3</v>
      </c>
      <c r="L164" s="759">
        <v>1.44</v>
      </c>
      <c r="M164" s="786">
        <f>(100/K164)*L164</f>
        <v>48</v>
      </c>
    </row>
    <row r="165" spans="1:13" ht="15">
      <c r="A165" s="602">
        <v>625004</v>
      </c>
      <c r="B165" s="881"/>
      <c r="C165" s="819" t="s">
        <v>214</v>
      </c>
      <c r="D165" s="603" t="s">
        <v>99</v>
      </c>
      <c r="E165" s="604">
        <v>6</v>
      </c>
      <c r="F165" s="604">
        <v>6</v>
      </c>
      <c r="G165" s="604">
        <v>10</v>
      </c>
      <c r="H165" s="604">
        <v>10</v>
      </c>
      <c r="I165" s="604">
        <v>10</v>
      </c>
      <c r="J165" s="604">
        <v>10</v>
      </c>
      <c r="K165" s="604">
        <v>10</v>
      </c>
      <c r="L165" s="759">
        <v>5.58</v>
      </c>
      <c r="M165" s="786">
        <f>(100/K165)*L165</f>
        <v>55.8</v>
      </c>
    </row>
    <row r="166" spans="1:13" ht="15" hidden="1">
      <c r="A166" s="598">
        <v>625005</v>
      </c>
      <c r="B166" s="599"/>
      <c r="C166" s="819" t="s">
        <v>214</v>
      </c>
      <c r="D166" s="666" t="s">
        <v>100</v>
      </c>
      <c r="E166" s="637"/>
      <c r="F166" s="637"/>
      <c r="G166" s="604"/>
      <c r="H166" s="604"/>
      <c r="I166" s="604"/>
      <c r="J166" s="604"/>
      <c r="K166" s="604"/>
      <c r="L166" s="759"/>
      <c r="M166" s="786"/>
    </row>
    <row r="167" spans="1:13" ht="15">
      <c r="A167" s="607">
        <v>625007</v>
      </c>
      <c r="B167" s="639"/>
      <c r="C167" s="815" t="s">
        <v>214</v>
      </c>
      <c r="D167" s="832" t="s">
        <v>101</v>
      </c>
      <c r="E167" s="640">
        <v>9</v>
      </c>
      <c r="F167" s="640">
        <v>9</v>
      </c>
      <c r="G167" s="640">
        <v>20</v>
      </c>
      <c r="H167" s="640">
        <v>20</v>
      </c>
      <c r="I167" s="640">
        <v>20</v>
      </c>
      <c r="J167" s="640">
        <v>20</v>
      </c>
      <c r="K167" s="640">
        <v>20</v>
      </c>
      <c r="L167" s="1089">
        <v>8.88</v>
      </c>
      <c r="M167" s="1114">
        <f>(100/K167)*L167</f>
        <v>44.400000000000006</v>
      </c>
    </row>
    <row r="168" spans="1:13" ht="15">
      <c r="A168" s="591">
        <v>63</v>
      </c>
      <c r="B168" s="588"/>
      <c r="C168" s="844"/>
      <c r="D168" s="588" t="s">
        <v>191</v>
      </c>
      <c r="E168" s="631">
        <v>322</v>
      </c>
      <c r="F168" s="631">
        <v>322</v>
      </c>
      <c r="G168" s="589">
        <f>G169</f>
        <v>322</v>
      </c>
      <c r="H168" s="589">
        <f>H169</f>
        <v>322</v>
      </c>
      <c r="I168" s="589">
        <v>322.18</v>
      </c>
      <c r="J168" s="589">
        <v>215</v>
      </c>
      <c r="K168" s="589">
        <f>K169</f>
        <v>215</v>
      </c>
      <c r="L168" s="754">
        <v>187.2</v>
      </c>
      <c r="M168" s="783">
        <f>(100/K168)*L168</f>
        <v>87.06976744186046</v>
      </c>
    </row>
    <row r="169" spans="1:13" ht="15">
      <c r="A169" s="607">
        <v>637027</v>
      </c>
      <c r="B169" s="608"/>
      <c r="C169" s="815" t="s">
        <v>214</v>
      </c>
      <c r="D169" s="608" t="s">
        <v>215</v>
      </c>
      <c r="E169" s="594">
        <v>322</v>
      </c>
      <c r="F169" s="594">
        <v>322</v>
      </c>
      <c r="G169" s="609">
        <v>322</v>
      </c>
      <c r="H169" s="609">
        <v>322</v>
      </c>
      <c r="I169" s="609">
        <v>322.18</v>
      </c>
      <c r="J169" s="609">
        <v>215</v>
      </c>
      <c r="K169" s="609">
        <v>215</v>
      </c>
      <c r="L169" s="760">
        <v>187.2</v>
      </c>
      <c r="M169" s="787">
        <f>(100/K169)*L169</f>
        <v>87.06976744186046</v>
      </c>
    </row>
    <row r="170" spans="1:13" ht="15.75" thickBot="1">
      <c r="A170" s="858"/>
      <c r="B170" s="729"/>
      <c r="C170" s="905"/>
      <c r="D170" s="729"/>
      <c r="E170" s="876"/>
      <c r="F170" s="876"/>
      <c r="G170" s="631"/>
      <c r="H170" s="631"/>
      <c r="I170" s="631"/>
      <c r="J170" s="631"/>
      <c r="K170" s="631"/>
      <c r="L170" s="632"/>
      <c r="M170" s="634"/>
    </row>
    <row r="171" spans="1:13" ht="15.75" thickBot="1">
      <c r="A171" s="744" t="s">
        <v>216</v>
      </c>
      <c r="B171" s="744"/>
      <c r="C171" s="1067"/>
      <c r="D171" s="1259" t="s">
        <v>427</v>
      </c>
      <c r="E171" s="1254">
        <f>E172+E174+E180+E188+E186</f>
        <v>4187</v>
      </c>
      <c r="F171" s="628">
        <f>F172+F174+F180+F188+F186</f>
        <v>2392</v>
      </c>
      <c r="G171" s="628">
        <f>G172+G174+G180+G184+G188+G193+G186</f>
        <v>2136</v>
      </c>
      <c r="H171" s="657">
        <f>H172+H174+H180+H184+H186+H188+H193</f>
        <v>3986</v>
      </c>
      <c r="I171" s="658">
        <f>I172+I174+I180+I184+I186+I188+I193</f>
        <v>3136</v>
      </c>
      <c r="J171" s="1254">
        <f>J172+J174+J180+J184+J186+J188+J193</f>
        <v>2786</v>
      </c>
      <c r="K171" s="628">
        <f>K172+K174+K180+K184+K186+K188+K193</f>
        <v>2786</v>
      </c>
      <c r="L171" s="768">
        <f>L172+L174+L180+L184+L186+L188+L193</f>
        <v>1327.87</v>
      </c>
      <c r="M171" s="1255">
        <f>(100/K171)*L171</f>
        <v>47.66223977027997</v>
      </c>
    </row>
    <row r="172" spans="1:13" ht="15">
      <c r="A172" s="865">
        <v>632</v>
      </c>
      <c r="B172" s="878"/>
      <c r="C172" s="879"/>
      <c r="D172" s="878" t="s">
        <v>103</v>
      </c>
      <c r="E172" s="906">
        <v>123</v>
      </c>
      <c r="F172" s="906">
        <v>151</v>
      </c>
      <c r="G172" s="906">
        <v>150</v>
      </c>
      <c r="H172" s="906">
        <v>1000</v>
      </c>
      <c r="I172" s="906">
        <v>800</v>
      </c>
      <c r="J172" s="906">
        <f>J173</f>
        <v>1000</v>
      </c>
      <c r="K172" s="906">
        <f>K173</f>
        <v>500</v>
      </c>
      <c r="L172" s="1102">
        <v>251.97</v>
      </c>
      <c r="M172" s="1137">
        <f>(100/K172)*L172</f>
        <v>50.394000000000005</v>
      </c>
    </row>
    <row r="173" spans="1:13" ht="15">
      <c r="A173" s="1292">
        <v>632001</v>
      </c>
      <c r="B173" s="1293">
        <v>3</v>
      </c>
      <c r="C173" s="1343" t="s">
        <v>217</v>
      </c>
      <c r="D173" s="1344" t="s">
        <v>218</v>
      </c>
      <c r="E173" s="1296">
        <v>123</v>
      </c>
      <c r="F173" s="1296">
        <v>151</v>
      </c>
      <c r="G173" s="1296">
        <v>150</v>
      </c>
      <c r="H173" s="1296">
        <v>1000</v>
      </c>
      <c r="I173" s="1296">
        <v>800</v>
      </c>
      <c r="J173" s="1296">
        <v>1000</v>
      </c>
      <c r="K173" s="1296">
        <v>500</v>
      </c>
      <c r="L173" s="1345">
        <v>251.97</v>
      </c>
      <c r="M173" s="1346">
        <f>(100/K173)*L173</f>
        <v>50.394000000000005</v>
      </c>
    </row>
    <row r="174" spans="1:13" ht="15">
      <c r="A174" s="1347">
        <v>633</v>
      </c>
      <c r="B174" s="1348"/>
      <c r="C174" s="1349"/>
      <c r="D174" s="1350" t="s">
        <v>191</v>
      </c>
      <c r="E174" s="1351">
        <v>3187</v>
      </c>
      <c r="F174" s="1351">
        <v>1432</v>
      </c>
      <c r="G174" s="1352"/>
      <c r="H174" s="1352">
        <f>SUM(H175:H179)</f>
        <v>1360</v>
      </c>
      <c r="I174" s="1352">
        <f>SUM(I175:I179)</f>
        <v>1080</v>
      </c>
      <c r="J174" s="1352">
        <f>SUM(J175:J179)</f>
        <v>500</v>
      </c>
      <c r="K174" s="1352">
        <f>SUM(K175:K179)</f>
        <v>1000</v>
      </c>
      <c r="L174" s="1353">
        <f>SUM(L175:L179)</f>
        <v>999.9</v>
      </c>
      <c r="M174" s="1354">
        <v>0</v>
      </c>
    </row>
    <row r="175" spans="1:13" ht="15">
      <c r="A175" s="1355">
        <v>633006</v>
      </c>
      <c r="B175" s="1308"/>
      <c r="C175" s="1356" t="s">
        <v>217</v>
      </c>
      <c r="D175" s="1357" t="s">
        <v>531</v>
      </c>
      <c r="E175" s="1311"/>
      <c r="F175" s="1358">
        <v>268</v>
      </c>
      <c r="G175" s="1358"/>
      <c r="H175" s="1311">
        <v>680</v>
      </c>
      <c r="I175" s="1296">
        <v>400</v>
      </c>
      <c r="J175" s="1358"/>
      <c r="K175" s="1311">
        <v>1000</v>
      </c>
      <c r="L175" s="1312">
        <v>999.9</v>
      </c>
      <c r="M175" s="1313">
        <f>(100/K175)*L175</f>
        <v>99.99000000000001</v>
      </c>
    </row>
    <row r="176" spans="1:13" ht="15">
      <c r="A176" s="1314">
        <v>633016</v>
      </c>
      <c r="B176" s="1315"/>
      <c r="C176" s="1330" t="s">
        <v>217</v>
      </c>
      <c r="D176" s="1329" t="s">
        <v>219</v>
      </c>
      <c r="E176" s="1325">
        <v>812</v>
      </c>
      <c r="F176" s="1318"/>
      <c r="G176" s="1318"/>
      <c r="H176" s="1317">
        <v>570</v>
      </c>
      <c r="I176" s="1318">
        <v>570</v>
      </c>
      <c r="J176" s="1318">
        <v>500</v>
      </c>
      <c r="K176" s="1317"/>
      <c r="L176" s="1319"/>
      <c r="M176" s="1320"/>
    </row>
    <row r="177" spans="1:13" ht="15">
      <c r="A177" s="602">
        <v>633006</v>
      </c>
      <c r="B177" s="603">
        <v>8</v>
      </c>
      <c r="C177" s="819" t="s">
        <v>217</v>
      </c>
      <c r="D177" s="603" t="s">
        <v>220</v>
      </c>
      <c r="E177" s="604"/>
      <c r="F177" s="604">
        <v>24</v>
      </c>
      <c r="G177" s="643"/>
      <c r="H177" s="643"/>
      <c r="I177" s="604"/>
      <c r="J177" s="604"/>
      <c r="K177" s="604"/>
      <c r="L177" s="1121"/>
      <c r="M177" s="1116"/>
    </row>
    <row r="178" spans="1:13" ht="15">
      <c r="A178" s="635">
        <v>633006</v>
      </c>
      <c r="B178" s="670"/>
      <c r="C178" s="842" t="s">
        <v>217</v>
      </c>
      <c r="D178" s="636" t="s">
        <v>447</v>
      </c>
      <c r="E178" s="671"/>
      <c r="F178" s="671">
        <v>1140</v>
      </c>
      <c r="G178" s="643"/>
      <c r="H178" s="643"/>
      <c r="I178" s="671"/>
      <c r="J178" s="604"/>
      <c r="K178" s="671"/>
      <c r="L178" s="697"/>
      <c r="M178" s="1116"/>
    </row>
    <row r="179" spans="1:13" ht="15">
      <c r="A179" s="607">
        <v>633006</v>
      </c>
      <c r="B179" s="820">
        <v>7</v>
      </c>
      <c r="C179" s="825" t="s">
        <v>217</v>
      </c>
      <c r="D179" s="639" t="s">
        <v>221</v>
      </c>
      <c r="E179" s="640">
        <v>2375</v>
      </c>
      <c r="F179" s="640"/>
      <c r="G179" s="640"/>
      <c r="H179" s="640">
        <v>110</v>
      </c>
      <c r="I179" s="640">
        <v>110</v>
      </c>
      <c r="J179" s="833"/>
      <c r="K179" s="640"/>
      <c r="L179" s="1089"/>
      <c r="M179" s="1114"/>
    </row>
    <row r="180" spans="1:13" ht="15">
      <c r="A180" s="904">
        <v>634</v>
      </c>
      <c r="B180" s="889"/>
      <c r="C180" s="825"/>
      <c r="D180" s="588" t="s">
        <v>133</v>
      </c>
      <c r="E180" s="589">
        <f>E181+E182+E183</f>
        <v>562</v>
      </c>
      <c r="F180" s="589">
        <f aca="true" t="shared" si="20" ref="F180:K180">F181+F182+F183</f>
        <v>430</v>
      </c>
      <c r="G180" s="596">
        <f t="shared" si="20"/>
        <v>1656</v>
      </c>
      <c r="H180" s="596">
        <f t="shared" si="20"/>
        <v>826</v>
      </c>
      <c r="I180" s="596">
        <f t="shared" si="20"/>
        <v>566</v>
      </c>
      <c r="J180" s="596">
        <f t="shared" si="20"/>
        <v>966</v>
      </c>
      <c r="K180" s="596">
        <f t="shared" si="20"/>
        <v>966</v>
      </c>
      <c r="L180" s="757">
        <f>SUM(L181:L183)</f>
        <v>76</v>
      </c>
      <c r="M180" s="783">
        <v>0</v>
      </c>
    </row>
    <row r="181" spans="1:13" ht="15">
      <c r="A181" s="615">
        <v>634001</v>
      </c>
      <c r="B181" s="616">
        <v>1</v>
      </c>
      <c r="C181" s="834" t="s">
        <v>217</v>
      </c>
      <c r="D181" s="616" t="s">
        <v>222</v>
      </c>
      <c r="E181" s="600">
        <v>50</v>
      </c>
      <c r="F181" s="600">
        <v>248</v>
      </c>
      <c r="G181" s="644">
        <v>100</v>
      </c>
      <c r="H181" s="644">
        <v>350</v>
      </c>
      <c r="I181" s="644">
        <v>350</v>
      </c>
      <c r="J181" s="644">
        <v>350</v>
      </c>
      <c r="K181" s="644">
        <v>350</v>
      </c>
      <c r="L181" s="766"/>
      <c r="M181" s="1111"/>
    </row>
    <row r="182" spans="1:13" ht="15">
      <c r="A182" s="602">
        <v>634002</v>
      </c>
      <c r="B182" s="603"/>
      <c r="C182" s="900" t="s">
        <v>217</v>
      </c>
      <c r="D182" s="603" t="s">
        <v>223</v>
      </c>
      <c r="E182" s="637">
        <v>410</v>
      </c>
      <c r="F182" s="637">
        <v>78</v>
      </c>
      <c r="G182" s="849">
        <v>1440</v>
      </c>
      <c r="H182" s="849">
        <v>360</v>
      </c>
      <c r="I182" s="849">
        <v>100</v>
      </c>
      <c r="J182" s="849">
        <v>500</v>
      </c>
      <c r="K182" s="849">
        <v>500</v>
      </c>
      <c r="L182" s="1091">
        <v>76</v>
      </c>
      <c r="M182" s="1117">
        <f>(100/K182)*L182</f>
        <v>15.200000000000001</v>
      </c>
    </row>
    <row r="183" spans="1:13" ht="15">
      <c r="A183" s="607">
        <v>634003</v>
      </c>
      <c r="B183" s="608">
        <v>1</v>
      </c>
      <c r="C183" s="825" t="s">
        <v>217</v>
      </c>
      <c r="D183" s="820" t="s">
        <v>140</v>
      </c>
      <c r="E183" s="640">
        <v>102</v>
      </c>
      <c r="F183" s="640">
        <v>104</v>
      </c>
      <c r="G183" s="609">
        <v>116</v>
      </c>
      <c r="H183" s="609">
        <v>116</v>
      </c>
      <c r="I183" s="609">
        <v>116</v>
      </c>
      <c r="J183" s="609">
        <v>116</v>
      </c>
      <c r="K183" s="849">
        <v>116</v>
      </c>
      <c r="L183" s="1103"/>
      <c r="M183" s="1114"/>
    </row>
    <row r="184" spans="1:13" ht="15">
      <c r="A184" s="587">
        <v>635</v>
      </c>
      <c r="B184" s="588"/>
      <c r="C184" s="844"/>
      <c r="D184" s="588" t="s">
        <v>144</v>
      </c>
      <c r="E184" s="816"/>
      <c r="F184" s="816"/>
      <c r="G184" s="589">
        <v>20</v>
      </c>
      <c r="H184" s="589">
        <v>20</v>
      </c>
      <c r="I184" s="589">
        <v>20</v>
      </c>
      <c r="J184" s="589">
        <f>J185</f>
        <v>20</v>
      </c>
      <c r="K184" s="589">
        <f>K185</f>
        <v>20</v>
      </c>
      <c r="L184" s="754">
        <v>0</v>
      </c>
      <c r="M184" s="783">
        <v>0</v>
      </c>
    </row>
    <row r="185" spans="1:13" ht="15">
      <c r="A185" s="823">
        <v>635006</v>
      </c>
      <c r="B185" s="593">
        <v>1</v>
      </c>
      <c r="C185" s="844" t="s">
        <v>217</v>
      </c>
      <c r="D185" s="853" t="s">
        <v>224</v>
      </c>
      <c r="E185" s="594"/>
      <c r="F185" s="594"/>
      <c r="G185" s="595">
        <v>20</v>
      </c>
      <c r="H185" s="595">
        <v>20</v>
      </c>
      <c r="I185" s="595">
        <v>20</v>
      </c>
      <c r="J185" s="595">
        <v>20</v>
      </c>
      <c r="K185" s="595">
        <v>20</v>
      </c>
      <c r="L185" s="755"/>
      <c r="M185" s="784"/>
    </row>
    <row r="186" spans="1:13" ht="15">
      <c r="A186" s="587">
        <v>636</v>
      </c>
      <c r="B186" s="588"/>
      <c r="C186" s="844"/>
      <c r="D186" s="852" t="s">
        <v>225</v>
      </c>
      <c r="E186" s="590">
        <v>154</v>
      </c>
      <c r="F186" s="590"/>
      <c r="G186" s="590">
        <v>160</v>
      </c>
      <c r="H186" s="590">
        <v>160</v>
      </c>
      <c r="I186" s="590">
        <v>50</v>
      </c>
      <c r="J186" s="590"/>
      <c r="K186" s="590"/>
      <c r="L186" s="754"/>
      <c r="M186" s="783"/>
    </row>
    <row r="187" spans="1:13" ht="15">
      <c r="A187" s="607">
        <v>636001</v>
      </c>
      <c r="B187" s="820"/>
      <c r="C187" s="825" t="s">
        <v>104</v>
      </c>
      <c r="D187" s="909" t="s">
        <v>226</v>
      </c>
      <c r="E187" s="594">
        <v>154</v>
      </c>
      <c r="F187" s="594"/>
      <c r="G187" s="910">
        <v>160</v>
      </c>
      <c r="H187" s="594">
        <v>160</v>
      </c>
      <c r="I187" s="910">
        <v>50</v>
      </c>
      <c r="J187" s="595"/>
      <c r="K187" s="595"/>
      <c r="L187" s="755"/>
      <c r="M187" s="784"/>
    </row>
    <row r="188" spans="1:13" ht="15">
      <c r="A188" s="904">
        <v>637</v>
      </c>
      <c r="B188" s="889"/>
      <c r="C188" s="825"/>
      <c r="D188" s="889" t="s">
        <v>157</v>
      </c>
      <c r="E188" s="816">
        <f>E189+E190+E191</f>
        <v>161</v>
      </c>
      <c r="F188" s="816">
        <f>F189+F190+F191</f>
        <v>379</v>
      </c>
      <c r="G188" s="816">
        <f>G189+G190+G191</f>
        <v>150</v>
      </c>
      <c r="H188" s="816">
        <v>470</v>
      </c>
      <c r="I188" s="816">
        <f>I189+I190+I191+I192</f>
        <v>470</v>
      </c>
      <c r="J188" s="816">
        <f>J189+J190+J191+J192</f>
        <v>150</v>
      </c>
      <c r="K188" s="816">
        <f>K189+K190+K191+K192</f>
        <v>150</v>
      </c>
      <c r="L188" s="1122">
        <f>SUM(L189:L192)</f>
        <v>0</v>
      </c>
      <c r="M188" s="783">
        <v>0</v>
      </c>
    </row>
    <row r="189" spans="1:13" ht="15">
      <c r="A189" s="615">
        <v>637002</v>
      </c>
      <c r="B189" s="616"/>
      <c r="C189" s="834" t="s">
        <v>217</v>
      </c>
      <c r="D189" s="616" t="s">
        <v>227</v>
      </c>
      <c r="E189" s="644">
        <v>161</v>
      </c>
      <c r="F189" s="644">
        <v>330</v>
      </c>
      <c r="G189" s="911">
        <v>150</v>
      </c>
      <c r="H189" s="911">
        <v>350</v>
      </c>
      <c r="I189" s="911">
        <v>350</v>
      </c>
      <c r="J189" s="911">
        <v>150</v>
      </c>
      <c r="K189" s="911">
        <v>150</v>
      </c>
      <c r="L189" s="1104"/>
      <c r="M189" s="1111"/>
    </row>
    <row r="190" spans="1:13" ht="15">
      <c r="A190" s="635">
        <v>637001</v>
      </c>
      <c r="B190" s="636"/>
      <c r="C190" s="912" t="s">
        <v>217</v>
      </c>
      <c r="D190" s="670" t="s">
        <v>353</v>
      </c>
      <c r="E190" s="600"/>
      <c r="F190" s="600">
        <v>49</v>
      </c>
      <c r="G190" s="604"/>
      <c r="H190" s="604">
        <v>120</v>
      </c>
      <c r="I190" s="604">
        <v>120</v>
      </c>
      <c r="J190" s="604"/>
      <c r="K190" s="604"/>
      <c r="L190" s="759"/>
      <c r="M190" s="786"/>
    </row>
    <row r="191" spans="1:13" ht="0.75" customHeight="1">
      <c r="A191" s="913">
        <v>637026</v>
      </c>
      <c r="B191" s="914"/>
      <c r="C191" s="915" t="s">
        <v>217</v>
      </c>
      <c r="D191" s="916" t="s">
        <v>184</v>
      </c>
      <c r="E191" s="917">
        <v>0</v>
      </c>
      <c r="F191" s="917">
        <v>0</v>
      </c>
      <c r="G191" s="850">
        <v>0</v>
      </c>
      <c r="H191" s="850">
        <v>0</v>
      </c>
      <c r="I191" s="850">
        <v>0</v>
      </c>
      <c r="J191" s="850">
        <v>0</v>
      </c>
      <c r="K191" s="850">
        <v>0</v>
      </c>
      <c r="L191" s="1100"/>
      <c r="M191" s="1135"/>
    </row>
    <row r="192" spans="1:13" ht="15">
      <c r="A192" s="918">
        <v>637016</v>
      </c>
      <c r="B192" s="919"/>
      <c r="C192" s="888" t="s">
        <v>217</v>
      </c>
      <c r="D192" s="920" t="s">
        <v>219</v>
      </c>
      <c r="E192" s="917"/>
      <c r="F192" s="917"/>
      <c r="G192" s="850"/>
      <c r="H192" s="850"/>
      <c r="I192" s="850"/>
      <c r="J192" s="850"/>
      <c r="K192" s="850"/>
      <c r="L192" s="1100"/>
      <c r="M192" s="1135"/>
    </row>
    <row r="193" spans="1:13" ht="15">
      <c r="A193" s="591">
        <v>642</v>
      </c>
      <c r="B193" s="588"/>
      <c r="C193" s="827" t="s">
        <v>217</v>
      </c>
      <c r="D193" s="822" t="s">
        <v>200</v>
      </c>
      <c r="E193" s="589"/>
      <c r="F193" s="589"/>
      <c r="G193" s="589"/>
      <c r="H193" s="589">
        <v>150</v>
      </c>
      <c r="I193" s="589">
        <v>150</v>
      </c>
      <c r="J193" s="589">
        <v>150</v>
      </c>
      <c r="K193" s="589">
        <v>150</v>
      </c>
      <c r="L193" s="754">
        <v>0</v>
      </c>
      <c r="M193" s="783">
        <v>0</v>
      </c>
    </row>
    <row r="194" spans="1:13" ht="15">
      <c r="A194" s="635">
        <v>642006</v>
      </c>
      <c r="B194" s="593"/>
      <c r="C194" s="842" t="s">
        <v>217</v>
      </c>
      <c r="D194" s="670" t="s">
        <v>456</v>
      </c>
      <c r="E194" s="921"/>
      <c r="F194" s="921"/>
      <c r="G194" s="648"/>
      <c r="H194" s="671">
        <v>150</v>
      </c>
      <c r="I194" s="594">
        <v>150</v>
      </c>
      <c r="J194" s="671">
        <v>150</v>
      </c>
      <c r="K194" s="594">
        <v>150</v>
      </c>
      <c r="L194" s="755"/>
      <c r="M194" s="784"/>
    </row>
    <row r="195" spans="1:13" ht="15.75" thickBot="1">
      <c r="A195" s="884"/>
      <c r="B195" s="729"/>
      <c r="C195" s="875"/>
      <c r="D195" s="860"/>
      <c r="E195" s="902"/>
      <c r="F195" s="902"/>
      <c r="G195" s="862"/>
      <c r="H195" s="862"/>
      <c r="I195" s="732"/>
      <c r="J195" s="862"/>
      <c r="K195" s="732"/>
      <c r="L195" s="1085"/>
      <c r="M195" s="1132"/>
    </row>
    <row r="196" spans="1:13" ht="15.75" thickBot="1">
      <c r="A196" s="1257" t="s">
        <v>428</v>
      </c>
      <c r="B196" s="738"/>
      <c r="C196" s="1258"/>
      <c r="D196" s="1259" t="s">
        <v>228</v>
      </c>
      <c r="E196" s="1254"/>
      <c r="F196" s="1254">
        <v>1208</v>
      </c>
      <c r="G196" s="1254">
        <f aca="true" t="shared" si="21" ref="G196:K197">G197</f>
        <v>1500</v>
      </c>
      <c r="H196" s="656">
        <f t="shared" si="21"/>
        <v>1500</v>
      </c>
      <c r="I196" s="658">
        <f t="shared" si="21"/>
        <v>1300</v>
      </c>
      <c r="J196" s="1254">
        <f t="shared" si="21"/>
        <v>1000</v>
      </c>
      <c r="K196" s="1254">
        <f t="shared" si="21"/>
        <v>1000</v>
      </c>
      <c r="L196" s="1264">
        <v>0</v>
      </c>
      <c r="M196" s="1255">
        <v>0</v>
      </c>
    </row>
    <row r="197" spans="1:13" ht="15">
      <c r="A197" s="904">
        <v>63</v>
      </c>
      <c r="B197" s="814"/>
      <c r="C197" s="825"/>
      <c r="D197" s="889" t="s">
        <v>191</v>
      </c>
      <c r="E197" s="583"/>
      <c r="F197" s="816">
        <v>1208</v>
      </c>
      <c r="G197" s="816">
        <f t="shared" si="21"/>
        <v>1500</v>
      </c>
      <c r="H197" s="816">
        <f t="shared" si="21"/>
        <v>1500</v>
      </c>
      <c r="I197" s="816">
        <f t="shared" si="21"/>
        <v>1300</v>
      </c>
      <c r="J197" s="816">
        <f t="shared" si="21"/>
        <v>1000</v>
      </c>
      <c r="K197" s="816">
        <f t="shared" si="21"/>
        <v>1000</v>
      </c>
      <c r="L197" s="1142">
        <v>0</v>
      </c>
      <c r="M197" s="1128">
        <v>0</v>
      </c>
    </row>
    <row r="198" spans="1:13" ht="15">
      <c r="A198" s="592">
        <v>637004</v>
      </c>
      <c r="B198" s="593">
        <v>4</v>
      </c>
      <c r="C198" s="827" t="s">
        <v>229</v>
      </c>
      <c r="D198" s="824" t="s">
        <v>230</v>
      </c>
      <c r="E198" s="816"/>
      <c r="F198" s="833">
        <v>1208</v>
      </c>
      <c r="G198" s="826">
        <v>1500</v>
      </c>
      <c r="H198" s="826">
        <v>1500</v>
      </c>
      <c r="I198" s="826">
        <v>1300</v>
      </c>
      <c r="J198" s="826">
        <v>1000</v>
      </c>
      <c r="K198" s="826">
        <v>1000</v>
      </c>
      <c r="L198" s="1143"/>
      <c r="M198" s="1138"/>
    </row>
    <row r="199" spans="1:13" ht="15.75" thickBot="1">
      <c r="A199" s="923"/>
      <c r="B199" s="729"/>
      <c r="C199" s="859"/>
      <c r="D199" s="669"/>
      <c r="E199" s="861"/>
      <c r="F199" s="861"/>
      <c r="G199" s="862"/>
      <c r="H199" s="732"/>
      <c r="I199" s="732"/>
      <c r="J199" s="732"/>
      <c r="K199" s="732"/>
      <c r="L199" s="1085"/>
      <c r="M199" s="1132"/>
    </row>
    <row r="200" spans="1:13" ht="15.75" thickBot="1">
      <c r="A200" s="628" t="s">
        <v>231</v>
      </c>
      <c r="B200" s="738"/>
      <c r="C200" s="1258"/>
      <c r="D200" s="1259" t="s">
        <v>232</v>
      </c>
      <c r="E200" s="1254">
        <v>5938</v>
      </c>
      <c r="F200" s="1254">
        <v>2457</v>
      </c>
      <c r="G200" s="628">
        <f>G201</f>
        <v>2100</v>
      </c>
      <c r="H200" s="659">
        <f>H201</f>
        <v>2100</v>
      </c>
      <c r="I200" s="659">
        <f>I201</f>
        <v>2100</v>
      </c>
      <c r="J200" s="659">
        <v>144804</v>
      </c>
      <c r="K200" s="659">
        <v>144804</v>
      </c>
      <c r="L200" s="778">
        <f>L201+L205</f>
        <v>8832.14</v>
      </c>
      <c r="M200" s="1108">
        <f>(100/K200)*L200</f>
        <v>6.0993757078533735</v>
      </c>
    </row>
    <row r="201" spans="1:13" ht="15">
      <c r="A201" s="587">
        <v>633</v>
      </c>
      <c r="B201" s="878"/>
      <c r="C201" s="924"/>
      <c r="D201" s="588" t="s">
        <v>191</v>
      </c>
      <c r="E201" s="596">
        <f>SUM(E202:E209)</f>
        <v>5938</v>
      </c>
      <c r="F201" s="596">
        <f>SUM(F202:F209)</f>
        <v>2457</v>
      </c>
      <c r="G201" s="631">
        <f>G202+G203+G208+G209</f>
        <v>2100</v>
      </c>
      <c r="H201" s="631">
        <f>H202+H203+H208+H209</f>
        <v>2100</v>
      </c>
      <c r="I201" s="631">
        <f>I202+I203+I208+I209</f>
        <v>2100</v>
      </c>
      <c r="J201" s="631">
        <f>J202+J203</f>
        <v>50200</v>
      </c>
      <c r="K201" s="631">
        <f>K202+K203+K208+K209</f>
        <v>55200</v>
      </c>
      <c r="L201" s="763">
        <f>SUM(L202:L204)</f>
        <v>0</v>
      </c>
      <c r="M201" s="1139">
        <v>0</v>
      </c>
    </row>
    <row r="202" spans="1:13" ht="15">
      <c r="A202" s="615">
        <v>633006</v>
      </c>
      <c r="B202" s="616">
        <v>7</v>
      </c>
      <c r="C202" s="834" t="s">
        <v>164</v>
      </c>
      <c r="D202" s="616" t="s">
        <v>233</v>
      </c>
      <c r="E202" s="644">
        <v>5589</v>
      </c>
      <c r="F202" s="649">
        <v>2095</v>
      </c>
      <c r="G202" s="644">
        <v>1500</v>
      </c>
      <c r="H202" s="648">
        <v>1500</v>
      </c>
      <c r="I202" s="644">
        <v>1500</v>
      </c>
      <c r="J202" s="648">
        <v>50000</v>
      </c>
      <c r="K202" s="648">
        <v>50000</v>
      </c>
      <c r="L202" s="1094"/>
      <c r="M202" s="1129"/>
    </row>
    <row r="203" spans="1:13" ht="15">
      <c r="A203" s="598">
        <v>633006</v>
      </c>
      <c r="B203" s="599">
        <v>8</v>
      </c>
      <c r="C203" s="845" t="s">
        <v>164</v>
      </c>
      <c r="D203" s="599" t="s">
        <v>234</v>
      </c>
      <c r="E203" s="600">
        <v>349</v>
      </c>
      <c r="F203" s="600">
        <v>228</v>
      </c>
      <c r="G203" s="604">
        <v>500</v>
      </c>
      <c r="H203" s="604">
        <v>100</v>
      </c>
      <c r="I203" s="600">
        <v>100</v>
      </c>
      <c r="J203" s="604">
        <v>200</v>
      </c>
      <c r="K203" s="604">
        <v>200</v>
      </c>
      <c r="L203" s="759"/>
      <c r="M203" s="786"/>
    </row>
    <row r="204" spans="1:13" ht="15">
      <c r="A204" s="598">
        <v>633015</v>
      </c>
      <c r="B204" s="599"/>
      <c r="C204" s="845" t="s">
        <v>164</v>
      </c>
      <c r="D204" s="599" t="s">
        <v>448</v>
      </c>
      <c r="E204" s="640"/>
      <c r="F204" s="640">
        <v>21</v>
      </c>
      <c r="G204" s="637"/>
      <c r="H204" s="637"/>
      <c r="I204" s="637"/>
      <c r="J204" s="637"/>
      <c r="K204" s="640"/>
      <c r="L204" s="765"/>
      <c r="M204" s="1131"/>
    </row>
    <row r="205" spans="1:13" ht="15">
      <c r="A205" s="587">
        <v>635</v>
      </c>
      <c r="B205" s="822"/>
      <c r="C205" s="827"/>
      <c r="D205" s="822" t="s">
        <v>144</v>
      </c>
      <c r="E205" s="594"/>
      <c r="F205" s="594"/>
      <c r="G205" s="648"/>
      <c r="H205" s="648"/>
      <c r="I205" s="648"/>
      <c r="J205" s="589">
        <v>94604</v>
      </c>
      <c r="K205" s="890">
        <v>94604</v>
      </c>
      <c r="L205" s="1122">
        <f>SUM(L206:L208)</f>
        <v>8832.14</v>
      </c>
      <c r="M205" s="783">
        <f>(100/K205)*L205</f>
        <v>9.335905458542978</v>
      </c>
    </row>
    <row r="206" spans="1:13" ht="15">
      <c r="A206" s="635">
        <v>635006</v>
      </c>
      <c r="B206" s="670"/>
      <c r="C206" s="842" t="s">
        <v>300</v>
      </c>
      <c r="D206" s="616" t="s">
        <v>473</v>
      </c>
      <c r="E206" s="644"/>
      <c r="F206" s="637"/>
      <c r="G206" s="644"/>
      <c r="H206" s="648"/>
      <c r="I206" s="648"/>
      <c r="J206" s="644">
        <v>89004</v>
      </c>
      <c r="K206" s="644">
        <v>89004</v>
      </c>
      <c r="L206" s="766">
        <v>6358.18</v>
      </c>
      <c r="M206" s="1111">
        <f>(100/K206)*L206</f>
        <v>7.1437014066783515</v>
      </c>
    </row>
    <row r="207" spans="1:13" ht="15">
      <c r="A207" s="602">
        <v>635006</v>
      </c>
      <c r="B207" s="603">
        <v>1</v>
      </c>
      <c r="C207" s="819" t="s">
        <v>164</v>
      </c>
      <c r="D207" s="599" t="s">
        <v>472</v>
      </c>
      <c r="E207" s="637"/>
      <c r="F207" s="604"/>
      <c r="G207" s="600"/>
      <c r="H207" s="604"/>
      <c r="I207" s="604"/>
      <c r="J207" s="600">
        <v>600</v>
      </c>
      <c r="K207" s="600">
        <v>600</v>
      </c>
      <c r="L207" s="758"/>
      <c r="M207" s="785"/>
    </row>
    <row r="208" spans="1:13" ht="15">
      <c r="A208" s="602">
        <v>635006</v>
      </c>
      <c r="B208" s="603">
        <v>7</v>
      </c>
      <c r="C208" s="819" t="s">
        <v>164</v>
      </c>
      <c r="D208" s="603" t="s">
        <v>235</v>
      </c>
      <c r="E208" s="640"/>
      <c r="F208" s="640">
        <v>113</v>
      </c>
      <c r="G208" s="604">
        <v>100</v>
      </c>
      <c r="H208" s="604">
        <v>500</v>
      </c>
      <c r="I208" s="604">
        <v>500</v>
      </c>
      <c r="J208" s="604">
        <v>5000</v>
      </c>
      <c r="K208" s="604">
        <v>5000</v>
      </c>
      <c r="L208" s="759">
        <v>2473.96</v>
      </c>
      <c r="M208" s="786">
        <f>(100/K208)*L208</f>
        <v>49.4792</v>
      </c>
    </row>
    <row r="209" spans="1:13" ht="1.5" customHeight="1" hidden="1">
      <c r="A209" s="635">
        <v>637027</v>
      </c>
      <c r="B209" s="639"/>
      <c r="C209" s="925" t="s">
        <v>164</v>
      </c>
      <c r="D209" s="639" t="s">
        <v>236</v>
      </c>
      <c r="E209" s="609">
        <v>0</v>
      </c>
      <c r="F209" s="609">
        <v>0</v>
      </c>
      <c r="G209" s="637">
        <v>0</v>
      </c>
      <c r="H209" s="637">
        <v>0</v>
      </c>
      <c r="I209" s="637">
        <v>0</v>
      </c>
      <c r="J209" s="637">
        <v>0</v>
      </c>
      <c r="K209" s="637">
        <v>0</v>
      </c>
      <c r="L209" s="765"/>
      <c r="M209" s="1131">
        <v>0</v>
      </c>
    </row>
    <row r="210" spans="1:13" ht="15.75" thickBot="1">
      <c r="A210" s="884"/>
      <c r="B210" s="926"/>
      <c r="C210" s="875"/>
      <c r="D210" s="860"/>
      <c r="E210" s="876"/>
      <c r="F210" s="861"/>
      <c r="G210" s="862"/>
      <c r="H210" s="862"/>
      <c r="I210" s="862"/>
      <c r="J210" s="862"/>
      <c r="K210" s="862"/>
      <c r="L210" s="1105"/>
      <c r="M210" s="1132"/>
    </row>
    <row r="211" spans="1:13" ht="15.75" thickBot="1">
      <c r="A211" s="928" t="s">
        <v>237</v>
      </c>
      <c r="B211" s="929"/>
      <c r="C211" s="930"/>
      <c r="D211" s="931" t="s">
        <v>238</v>
      </c>
      <c r="E211" s="1265">
        <f>SUM(E212+E214+E221+E224)</f>
        <v>91061</v>
      </c>
      <c r="F211" s="628">
        <f>SUM(F212+F214+F221+F224)</f>
        <v>62068</v>
      </c>
      <c r="G211" s="1266">
        <f>G214+G221+G224+G212</f>
        <v>87992</v>
      </c>
      <c r="H211" s="656">
        <f>SUM(H212+H214+H221+H224)</f>
        <v>151334</v>
      </c>
      <c r="I211" s="1265">
        <f>I212+I214+I221+I224</f>
        <v>150184</v>
      </c>
      <c r="J211" s="628">
        <f>J212+J214+J221+J224</f>
        <v>158250</v>
      </c>
      <c r="K211" s="658">
        <f>K212+K214+K221+K224</f>
        <v>102192.1</v>
      </c>
      <c r="L211" s="1260">
        <f>L212+L214+L221+L224</f>
        <v>52386.998999999996</v>
      </c>
      <c r="M211" s="1255">
        <f aca="true" t="shared" si="22" ref="M211:M218">(100/K211)*L211</f>
        <v>51.26325714022904</v>
      </c>
    </row>
    <row r="212" spans="1:13" ht="15">
      <c r="A212" s="904">
        <v>632</v>
      </c>
      <c r="B212" s="919"/>
      <c r="C212" s="932"/>
      <c r="D212" s="878" t="s">
        <v>103</v>
      </c>
      <c r="E212" s="933">
        <v>309</v>
      </c>
      <c r="F212" s="933"/>
      <c r="G212" s="933">
        <v>400</v>
      </c>
      <c r="H212" s="934">
        <v>400</v>
      </c>
      <c r="I212" s="934">
        <v>400</v>
      </c>
      <c r="J212" s="935">
        <f>J213</f>
        <v>450</v>
      </c>
      <c r="K212" s="936">
        <f>K213</f>
        <v>1000</v>
      </c>
      <c r="L212" s="1106">
        <v>499.49</v>
      </c>
      <c r="M212" s="1140">
        <f t="shared" si="22"/>
        <v>49.949000000000005</v>
      </c>
    </row>
    <row r="213" spans="1:13" ht="15">
      <c r="A213" s="1292">
        <v>632001</v>
      </c>
      <c r="B213" s="1293">
        <v>1</v>
      </c>
      <c r="C213" s="1294" t="s">
        <v>239</v>
      </c>
      <c r="D213" s="1293" t="s">
        <v>105</v>
      </c>
      <c r="E213" s="1295">
        <v>309</v>
      </c>
      <c r="F213" s="1295"/>
      <c r="G213" s="1295">
        <v>400</v>
      </c>
      <c r="H213" s="1296">
        <v>400</v>
      </c>
      <c r="I213" s="1295">
        <v>400</v>
      </c>
      <c r="J213" s="1295">
        <v>450</v>
      </c>
      <c r="K213" s="1297">
        <v>1000</v>
      </c>
      <c r="L213" s="1298">
        <v>499.49</v>
      </c>
      <c r="M213" s="1299">
        <f t="shared" si="22"/>
        <v>49.949000000000005</v>
      </c>
    </row>
    <row r="214" spans="1:13" ht="15">
      <c r="A214" s="904">
        <v>633</v>
      </c>
      <c r="B214" s="889"/>
      <c r="C214" s="825"/>
      <c r="D214" s="889" t="s">
        <v>110</v>
      </c>
      <c r="E214" s="890">
        <f>SUM(E215:E220)</f>
        <v>4429</v>
      </c>
      <c r="F214" s="890">
        <f>SUM(F215:F220)</f>
        <v>3310</v>
      </c>
      <c r="G214" s="890">
        <f>G215+G217+G218+G220+G219</f>
        <v>3750</v>
      </c>
      <c r="H214" s="589">
        <f>H215+H217+H218+H220+H219+H216</f>
        <v>4400</v>
      </c>
      <c r="I214" s="890">
        <f>I215+I217+I218+I220+I216</f>
        <v>4300</v>
      </c>
      <c r="J214" s="890">
        <f>J215+J217+J218+J220+J219+J216</f>
        <v>5300</v>
      </c>
      <c r="K214" s="890">
        <f>SUM(K215:K220)</f>
        <v>5300</v>
      </c>
      <c r="L214" s="1097">
        <f>SUM(L215:L220)</f>
        <v>2465.369</v>
      </c>
      <c r="M214" s="1133">
        <f t="shared" si="22"/>
        <v>46.5163962264151</v>
      </c>
    </row>
    <row r="215" spans="1:13" ht="15">
      <c r="A215" s="598">
        <v>633004</v>
      </c>
      <c r="B215" s="720">
        <v>3</v>
      </c>
      <c r="C215" s="839" t="s">
        <v>239</v>
      </c>
      <c r="D215" s="720" t="s">
        <v>240</v>
      </c>
      <c r="E215" s="618">
        <v>637</v>
      </c>
      <c r="F215" s="618">
        <v>1100</v>
      </c>
      <c r="G215" s="618">
        <v>1500</v>
      </c>
      <c r="H215" s="618">
        <v>1500</v>
      </c>
      <c r="I215" s="618">
        <v>1500</v>
      </c>
      <c r="J215" s="618">
        <v>1700</v>
      </c>
      <c r="K215" s="618">
        <v>1700</v>
      </c>
      <c r="L215" s="807">
        <v>569.8</v>
      </c>
      <c r="M215" s="1141">
        <f t="shared" si="22"/>
        <v>33.51764705882353</v>
      </c>
    </row>
    <row r="216" spans="1:13" ht="15">
      <c r="A216" s="598">
        <v>633004</v>
      </c>
      <c r="B216" s="720">
        <v>4</v>
      </c>
      <c r="C216" s="839" t="s">
        <v>239</v>
      </c>
      <c r="D216" s="720" t="s">
        <v>457</v>
      </c>
      <c r="E216" s="618"/>
      <c r="F216" s="618"/>
      <c r="G216" s="618"/>
      <c r="H216" s="618">
        <v>500</v>
      </c>
      <c r="I216" s="618">
        <v>400</v>
      </c>
      <c r="J216" s="618">
        <v>500</v>
      </c>
      <c r="K216" s="618">
        <v>500</v>
      </c>
      <c r="L216" s="1123">
        <v>63.45</v>
      </c>
      <c r="M216" s="1141">
        <f t="shared" si="22"/>
        <v>12.690000000000001</v>
      </c>
    </row>
    <row r="217" spans="1:13" ht="15">
      <c r="A217" s="598">
        <v>633006</v>
      </c>
      <c r="B217" s="720">
        <v>7</v>
      </c>
      <c r="C217" s="839" t="s">
        <v>239</v>
      </c>
      <c r="D217" s="720" t="s">
        <v>241</v>
      </c>
      <c r="E217" s="618">
        <v>679</v>
      </c>
      <c r="F217" s="618">
        <v>514</v>
      </c>
      <c r="G217" s="618">
        <v>600</v>
      </c>
      <c r="H217" s="618">
        <v>600</v>
      </c>
      <c r="I217" s="618">
        <v>600</v>
      </c>
      <c r="J217" s="618">
        <v>600</v>
      </c>
      <c r="K217" s="618">
        <v>600</v>
      </c>
      <c r="L217" s="1123">
        <v>397.23</v>
      </c>
      <c r="M217" s="1141">
        <f t="shared" si="22"/>
        <v>66.205</v>
      </c>
    </row>
    <row r="218" spans="1:13" ht="15">
      <c r="A218" s="602">
        <v>633004</v>
      </c>
      <c r="B218" s="666">
        <v>5</v>
      </c>
      <c r="C218" s="838" t="s">
        <v>239</v>
      </c>
      <c r="D218" s="666" t="s">
        <v>242</v>
      </c>
      <c r="E218" s="618">
        <v>145</v>
      </c>
      <c r="F218" s="618">
        <v>365</v>
      </c>
      <c r="G218" s="618">
        <v>350</v>
      </c>
      <c r="H218" s="618">
        <v>500</v>
      </c>
      <c r="I218" s="618">
        <v>500</v>
      </c>
      <c r="J218" s="618">
        <v>1200</v>
      </c>
      <c r="K218" s="618">
        <v>1200</v>
      </c>
      <c r="L218" s="1123">
        <v>801.7</v>
      </c>
      <c r="M218" s="1141">
        <f t="shared" si="22"/>
        <v>66.80833333333334</v>
      </c>
    </row>
    <row r="219" spans="1:13" ht="15">
      <c r="A219" s="635">
        <v>633006</v>
      </c>
      <c r="B219" s="603">
        <v>10</v>
      </c>
      <c r="C219" s="819" t="s">
        <v>239</v>
      </c>
      <c r="D219" s="603" t="s">
        <v>243</v>
      </c>
      <c r="E219" s="618">
        <v>1600</v>
      </c>
      <c r="F219" s="618"/>
      <c r="G219" s="604"/>
      <c r="H219" s="671"/>
      <c r="I219" s="671"/>
      <c r="J219" s="604"/>
      <c r="K219" s="671"/>
      <c r="L219" s="1123"/>
      <c r="M219" s="1113"/>
    </row>
    <row r="220" spans="1:13" ht="15">
      <c r="A220" s="638">
        <v>633015</v>
      </c>
      <c r="B220" s="820"/>
      <c r="C220" s="825" t="s">
        <v>153</v>
      </c>
      <c r="D220" s="820" t="s">
        <v>244</v>
      </c>
      <c r="E220" s="618">
        <v>1368</v>
      </c>
      <c r="F220" s="618">
        <v>1331</v>
      </c>
      <c r="G220" s="671">
        <v>1300</v>
      </c>
      <c r="H220" s="640">
        <v>1300</v>
      </c>
      <c r="I220" s="640">
        <v>1300</v>
      </c>
      <c r="J220" s="671">
        <v>1300</v>
      </c>
      <c r="K220" s="640">
        <v>1300</v>
      </c>
      <c r="L220" s="1089">
        <v>633.189</v>
      </c>
      <c r="M220" s="1114">
        <f>(100/K220)*L220</f>
        <v>48.70684615384615</v>
      </c>
    </row>
    <row r="221" spans="1:13" ht="15">
      <c r="A221" s="587">
        <v>635</v>
      </c>
      <c r="B221" s="822"/>
      <c r="C221" s="827"/>
      <c r="D221" s="822" t="s">
        <v>144</v>
      </c>
      <c r="E221" s="589"/>
      <c r="F221" s="589">
        <f>SUM(F222:F223)</f>
        <v>1226</v>
      </c>
      <c r="G221" s="589">
        <f>G222+G223</f>
        <v>2500</v>
      </c>
      <c r="H221" s="589">
        <f>H222+H223</f>
        <v>2350</v>
      </c>
      <c r="I221" s="589">
        <f>I222+I223</f>
        <v>1300</v>
      </c>
      <c r="J221" s="589">
        <f>J222+J223</f>
        <v>2500</v>
      </c>
      <c r="K221" s="589">
        <f>K222+K223</f>
        <v>2500</v>
      </c>
      <c r="L221" s="754">
        <f>SUM(L222:L223)</f>
        <v>680</v>
      </c>
      <c r="M221" s="783">
        <f>(100/K221)*L221</f>
        <v>27.2</v>
      </c>
    </row>
    <row r="222" spans="1:13" ht="15">
      <c r="A222" s="602">
        <v>635006</v>
      </c>
      <c r="B222" s="603">
        <v>6</v>
      </c>
      <c r="C222" s="838" t="s">
        <v>153</v>
      </c>
      <c r="D222" s="666" t="s">
        <v>245</v>
      </c>
      <c r="E222" s="703"/>
      <c r="F222" s="703">
        <v>1226</v>
      </c>
      <c r="G222" s="703">
        <v>1500</v>
      </c>
      <c r="H222" s="703">
        <v>1350</v>
      </c>
      <c r="I222" s="703">
        <v>1000</v>
      </c>
      <c r="J222" s="703">
        <v>1500</v>
      </c>
      <c r="K222" s="703">
        <v>1500</v>
      </c>
      <c r="L222" s="807">
        <v>680</v>
      </c>
      <c r="M222" s="1112">
        <f>(100/K222)*L222</f>
        <v>45.333333333333336</v>
      </c>
    </row>
    <row r="223" spans="1:13" ht="15">
      <c r="A223" s="607">
        <v>635006</v>
      </c>
      <c r="B223" s="608">
        <v>10</v>
      </c>
      <c r="C223" s="825" t="s">
        <v>153</v>
      </c>
      <c r="D223" s="820" t="s">
        <v>246</v>
      </c>
      <c r="E223" s="703"/>
      <c r="F223" s="703"/>
      <c r="G223" s="703">
        <v>1000</v>
      </c>
      <c r="H223" s="703">
        <v>1000</v>
      </c>
      <c r="I223" s="703">
        <v>300</v>
      </c>
      <c r="J223" s="703">
        <v>1000</v>
      </c>
      <c r="K223" s="703">
        <v>1000</v>
      </c>
      <c r="L223" s="1121"/>
      <c r="M223" s="1112"/>
    </row>
    <row r="224" spans="1:13" ht="15">
      <c r="A224" s="591">
        <v>637</v>
      </c>
      <c r="B224" s="588"/>
      <c r="C224" s="827"/>
      <c r="D224" s="822" t="s">
        <v>157</v>
      </c>
      <c r="E224" s="589">
        <f>SUM(E225:E227)</f>
        <v>86323</v>
      </c>
      <c r="F224" s="589">
        <f>SUM(F225:F227)</f>
        <v>57532</v>
      </c>
      <c r="G224" s="589">
        <f>G225+G226+G227</f>
        <v>81342</v>
      </c>
      <c r="H224" s="589">
        <f>H225+H226+H227</f>
        <v>144184</v>
      </c>
      <c r="I224" s="589">
        <f>I225+I226+I227</f>
        <v>144184</v>
      </c>
      <c r="J224" s="589">
        <f>J225+J226+J227</f>
        <v>150000</v>
      </c>
      <c r="K224" s="589">
        <f>K225+K226+K227</f>
        <v>93392.1</v>
      </c>
      <c r="L224" s="1122">
        <v>48742.14</v>
      </c>
      <c r="M224" s="1110">
        <f>(100/K224)*L224</f>
        <v>52.19085982647354</v>
      </c>
    </row>
    <row r="225" spans="1:13" ht="14.25" customHeight="1">
      <c r="A225" s="1300">
        <v>637004</v>
      </c>
      <c r="B225" s="1301">
        <v>1</v>
      </c>
      <c r="C225" s="1302" t="s">
        <v>239</v>
      </c>
      <c r="D225" s="1303" t="s">
        <v>247</v>
      </c>
      <c r="E225" s="1304">
        <v>86323</v>
      </c>
      <c r="F225" s="1297">
        <v>57532</v>
      </c>
      <c r="G225" s="1304">
        <v>81342</v>
      </c>
      <c r="H225" s="1304">
        <v>144184</v>
      </c>
      <c r="I225" s="1304">
        <v>144184</v>
      </c>
      <c r="J225" s="1304">
        <v>150000</v>
      </c>
      <c r="K225" s="1297">
        <v>93392.1</v>
      </c>
      <c r="L225" s="1305">
        <v>48742.14</v>
      </c>
      <c r="M225" s="1306">
        <f>(100/K225)*L225</f>
        <v>52.19085982647354</v>
      </c>
    </row>
    <row r="226" spans="1:13" ht="1.5" customHeight="1" hidden="1">
      <c r="A226" s="937">
        <v>637027</v>
      </c>
      <c r="B226" s="938"/>
      <c r="C226" s="939" t="s">
        <v>239</v>
      </c>
      <c r="D226" s="940" t="s">
        <v>236</v>
      </c>
      <c r="E226" s="941"/>
      <c r="F226" s="942"/>
      <c r="G226" s="943">
        <v>0</v>
      </c>
      <c r="H226" s="943">
        <v>0</v>
      </c>
      <c r="I226" s="943">
        <v>0</v>
      </c>
      <c r="J226" s="943">
        <v>0</v>
      </c>
      <c r="K226" s="944">
        <v>0</v>
      </c>
      <c r="L226" s="944"/>
      <c r="M226" s="1124"/>
    </row>
    <row r="227" spans="1:13" ht="15" hidden="1">
      <c r="A227" s="635">
        <v>637031</v>
      </c>
      <c r="B227" s="639"/>
      <c r="C227" s="821" t="s">
        <v>239</v>
      </c>
      <c r="D227" s="670" t="s">
        <v>27</v>
      </c>
      <c r="E227" s="640"/>
      <c r="F227" s="640"/>
      <c r="G227" s="640">
        <v>0</v>
      </c>
      <c r="H227" s="640">
        <v>0</v>
      </c>
      <c r="I227" s="640">
        <v>0</v>
      </c>
      <c r="J227" s="640">
        <v>0</v>
      </c>
      <c r="K227" s="640">
        <v>0</v>
      </c>
      <c r="L227" s="640"/>
      <c r="M227" s="1125"/>
    </row>
    <row r="228" spans="1:13" ht="15.75" thickBot="1">
      <c r="A228" s="884"/>
      <c r="B228" s="860"/>
      <c r="C228" s="885"/>
      <c r="D228" s="886"/>
      <c r="E228" s="861"/>
      <c r="F228" s="876"/>
      <c r="G228" s="862"/>
      <c r="H228" s="862"/>
      <c r="I228" s="862"/>
      <c r="J228" s="862"/>
      <c r="K228" s="671"/>
      <c r="L228" s="862"/>
      <c r="M228" s="1126"/>
    </row>
    <row r="229" spans="1:13" ht="15.75" thickBot="1">
      <c r="A229" s="1254" t="s">
        <v>248</v>
      </c>
      <c r="B229" s="1259"/>
      <c r="C229" s="1258"/>
      <c r="D229" s="744" t="s">
        <v>249</v>
      </c>
      <c r="E229" s="658">
        <f>SUM(E230+E241+E244+E239)</f>
        <v>2441</v>
      </c>
      <c r="F229" s="628">
        <f>SUM(F230+F241+F244+F239)</f>
        <v>1860</v>
      </c>
      <c r="G229" s="658">
        <f>G230+G241+G244</f>
        <v>1755</v>
      </c>
      <c r="H229" s="656">
        <f>H230+H241+H244+H239</f>
        <v>3185</v>
      </c>
      <c r="I229" s="626">
        <f>I230+I241+I244+I239</f>
        <v>3185</v>
      </c>
      <c r="J229" s="1254">
        <f>J230+J241+J244+J239</f>
        <v>3785</v>
      </c>
      <c r="K229" s="1254">
        <f>K230+K241+K244+K239</f>
        <v>3785</v>
      </c>
      <c r="L229" s="1260">
        <f>L230+L241+L244+L239</f>
        <v>2373.6800000000003</v>
      </c>
      <c r="M229" s="1255">
        <f>(100/K229)*L229</f>
        <v>62.71281373844123</v>
      </c>
    </row>
    <row r="230" spans="1:13" ht="15">
      <c r="A230" s="904">
        <v>62</v>
      </c>
      <c r="B230" s="814"/>
      <c r="C230" s="945"/>
      <c r="D230" s="889" t="s">
        <v>93</v>
      </c>
      <c r="E230" s="890">
        <v>1</v>
      </c>
      <c r="F230" s="890">
        <f aca="true" t="shared" si="23" ref="F230:L230">SUM(F231:F238)</f>
        <v>116</v>
      </c>
      <c r="G230" s="890">
        <f t="shared" si="23"/>
        <v>5</v>
      </c>
      <c r="H230" s="890">
        <f t="shared" si="23"/>
        <v>285</v>
      </c>
      <c r="I230" s="890">
        <f t="shared" si="23"/>
        <v>285</v>
      </c>
      <c r="J230" s="890">
        <f t="shared" si="23"/>
        <v>285</v>
      </c>
      <c r="K230" s="890">
        <f t="shared" si="23"/>
        <v>285</v>
      </c>
      <c r="L230" s="1097">
        <f t="shared" si="23"/>
        <v>94.35999999999999</v>
      </c>
      <c r="M230" s="1133">
        <f>(100/K230)*L230</f>
        <v>33.108771929824556</v>
      </c>
    </row>
    <row r="231" spans="1:13" ht="15">
      <c r="A231" s="598">
        <v>621000</v>
      </c>
      <c r="B231" s="616"/>
      <c r="C231" s="834" t="s">
        <v>229</v>
      </c>
      <c r="D231" s="720" t="s">
        <v>94</v>
      </c>
      <c r="E231" s="600"/>
      <c r="F231" s="600">
        <v>33</v>
      </c>
      <c r="G231" s="644"/>
      <c r="H231" s="644">
        <v>75</v>
      </c>
      <c r="I231" s="644">
        <v>75</v>
      </c>
      <c r="J231" s="644">
        <v>75</v>
      </c>
      <c r="K231" s="644">
        <v>75</v>
      </c>
      <c r="L231" s="766">
        <v>27</v>
      </c>
      <c r="M231" s="1111">
        <f>(100/K231)*L231</f>
        <v>36</v>
      </c>
    </row>
    <row r="232" spans="1:13" ht="15" hidden="1">
      <c r="A232" s="602">
        <v>623000</v>
      </c>
      <c r="B232" s="603"/>
      <c r="C232" s="819" t="s">
        <v>229</v>
      </c>
      <c r="D232" s="666" t="s">
        <v>95</v>
      </c>
      <c r="E232" s="604"/>
      <c r="F232" s="604"/>
      <c r="G232" s="604"/>
      <c r="H232" s="604">
        <v>0</v>
      </c>
      <c r="I232" s="604">
        <v>0</v>
      </c>
      <c r="J232" s="604"/>
      <c r="K232" s="604">
        <v>0</v>
      </c>
      <c r="L232" s="759"/>
      <c r="M232" s="786"/>
    </row>
    <row r="233" spans="1:13" ht="15">
      <c r="A233" s="602">
        <v>625001</v>
      </c>
      <c r="B233" s="603"/>
      <c r="C233" s="819" t="s">
        <v>229</v>
      </c>
      <c r="D233" s="666" t="s">
        <v>96</v>
      </c>
      <c r="E233" s="604"/>
      <c r="F233" s="604">
        <v>5</v>
      </c>
      <c r="G233" s="604"/>
      <c r="H233" s="604">
        <v>11</v>
      </c>
      <c r="I233" s="604">
        <v>11</v>
      </c>
      <c r="J233" s="604">
        <v>11</v>
      </c>
      <c r="K233" s="604">
        <v>11</v>
      </c>
      <c r="L233" s="759">
        <v>3.78</v>
      </c>
      <c r="M233" s="786">
        <f aca="true" t="shared" si="24" ref="M233:M240">(100/K233)*L233</f>
        <v>34.36363636363637</v>
      </c>
    </row>
    <row r="234" spans="1:13" ht="15">
      <c r="A234" s="602">
        <v>625002</v>
      </c>
      <c r="B234" s="603"/>
      <c r="C234" s="819" t="s">
        <v>229</v>
      </c>
      <c r="D234" s="666" t="s">
        <v>97</v>
      </c>
      <c r="E234" s="604"/>
      <c r="F234" s="604">
        <v>46</v>
      </c>
      <c r="G234" s="604"/>
      <c r="H234" s="604">
        <v>105</v>
      </c>
      <c r="I234" s="604">
        <v>105</v>
      </c>
      <c r="J234" s="604">
        <v>105</v>
      </c>
      <c r="K234" s="604">
        <v>105</v>
      </c>
      <c r="L234" s="759">
        <v>37.8</v>
      </c>
      <c r="M234" s="786">
        <f t="shared" si="24"/>
        <v>35.99999999999999</v>
      </c>
    </row>
    <row r="235" spans="1:13" ht="15">
      <c r="A235" s="598">
        <v>625003</v>
      </c>
      <c r="B235" s="599"/>
      <c r="C235" s="817" t="s">
        <v>229</v>
      </c>
      <c r="D235" s="720" t="s">
        <v>98</v>
      </c>
      <c r="E235" s="600">
        <v>1.2</v>
      </c>
      <c r="F235" s="600">
        <v>3</v>
      </c>
      <c r="G235" s="604">
        <v>5</v>
      </c>
      <c r="H235" s="604">
        <v>28</v>
      </c>
      <c r="I235" s="604">
        <v>28</v>
      </c>
      <c r="J235" s="604">
        <v>28</v>
      </c>
      <c r="K235" s="604">
        <v>28</v>
      </c>
      <c r="L235" s="759">
        <v>2.16</v>
      </c>
      <c r="M235" s="786">
        <f t="shared" si="24"/>
        <v>7.714285714285715</v>
      </c>
    </row>
    <row r="236" spans="1:13" ht="15">
      <c r="A236" s="602">
        <v>625004</v>
      </c>
      <c r="B236" s="603"/>
      <c r="C236" s="819" t="s">
        <v>229</v>
      </c>
      <c r="D236" s="666" t="s">
        <v>99</v>
      </c>
      <c r="E236" s="604"/>
      <c r="F236" s="604">
        <v>10</v>
      </c>
      <c r="G236" s="604"/>
      <c r="H236" s="604">
        <v>20</v>
      </c>
      <c r="I236" s="604">
        <v>20</v>
      </c>
      <c r="J236" s="604">
        <v>20</v>
      </c>
      <c r="K236" s="604">
        <v>20</v>
      </c>
      <c r="L236" s="759">
        <v>8.1</v>
      </c>
      <c r="M236" s="786">
        <f t="shared" si="24"/>
        <v>40.5</v>
      </c>
    </row>
    <row r="237" spans="1:13" ht="15">
      <c r="A237" s="635">
        <v>625005</v>
      </c>
      <c r="B237" s="636"/>
      <c r="C237" s="819" t="s">
        <v>229</v>
      </c>
      <c r="D237" s="670" t="s">
        <v>100</v>
      </c>
      <c r="E237" s="637"/>
      <c r="F237" s="637">
        <v>3</v>
      </c>
      <c r="G237" s="604"/>
      <c r="H237" s="604">
        <v>10</v>
      </c>
      <c r="I237" s="604">
        <v>10</v>
      </c>
      <c r="J237" s="604">
        <v>10</v>
      </c>
      <c r="K237" s="604">
        <v>10</v>
      </c>
      <c r="L237" s="759">
        <v>2.7</v>
      </c>
      <c r="M237" s="786">
        <f t="shared" si="24"/>
        <v>27</v>
      </c>
    </row>
    <row r="238" spans="1:13" ht="15">
      <c r="A238" s="638">
        <v>625007</v>
      </c>
      <c r="B238" s="642"/>
      <c r="C238" s="817" t="s">
        <v>229</v>
      </c>
      <c r="D238" s="639" t="s">
        <v>101</v>
      </c>
      <c r="E238" s="643"/>
      <c r="F238" s="643">
        <v>16</v>
      </c>
      <c r="G238" s="643"/>
      <c r="H238" s="643">
        <v>36</v>
      </c>
      <c r="I238" s="643">
        <v>36</v>
      </c>
      <c r="J238" s="643">
        <v>36</v>
      </c>
      <c r="K238" s="643">
        <v>36</v>
      </c>
      <c r="L238" s="1090">
        <v>12.82</v>
      </c>
      <c r="M238" s="1116">
        <f t="shared" si="24"/>
        <v>35.61111111111111</v>
      </c>
    </row>
    <row r="239" spans="1:13" ht="15">
      <c r="A239" s="904">
        <v>633</v>
      </c>
      <c r="B239" s="588"/>
      <c r="C239" s="844"/>
      <c r="D239" s="889" t="s">
        <v>110</v>
      </c>
      <c r="E239" s="589">
        <v>238</v>
      </c>
      <c r="F239" s="589"/>
      <c r="G239" s="589"/>
      <c r="H239" s="589"/>
      <c r="I239" s="589"/>
      <c r="J239" s="589"/>
      <c r="K239" s="589">
        <v>50</v>
      </c>
      <c r="L239" s="754">
        <v>23.4</v>
      </c>
      <c r="M239" s="783">
        <f t="shared" si="24"/>
        <v>46.8</v>
      </c>
    </row>
    <row r="240" spans="1:13" ht="15">
      <c r="A240" s="1292">
        <v>633006</v>
      </c>
      <c r="B240" s="1344">
        <v>7</v>
      </c>
      <c r="C240" s="1356" t="s">
        <v>229</v>
      </c>
      <c r="D240" s="1293" t="s">
        <v>241</v>
      </c>
      <c r="E240" s="1297">
        <v>238</v>
      </c>
      <c r="F240" s="1297"/>
      <c r="G240" s="1297"/>
      <c r="H240" s="1297"/>
      <c r="I240" s="1295"/>
      <c r="J240" s="1297"/>
      <c r="K240" s="1297">
        <v>50</v>
      </c>
      <c r="L240" s="1298">
        <v>23.4</v>
      </c>
      <c r="M240" s="1299">
        <f t="shared" si="24"/>
        <v>46.8</v>
      </c>
    </row>
    <row r="241" spans="1:13" ht="1.5" customHeight="1">
      <c r="A241" s="1347">
        <v>635</v>
      </c>
      <c r="B241" s="1350"/>
      <c r="C241" s="1356"/>
      <c r="D241" s="1359" t="s">
        <v>144</v>
      </c>
      <c r="E241" s="1352">
        <f>E242+E243</f>
        <v>0</v>
      </c>
      <c r="F241" s="1352">
        <f aca="true" t="shared" si="25" ref="F241:K241">F242+F243</f>
        <v>0</v>
      </c>
      <c r="G241" s="1352">
        <f t="shared" si="25"/>
        <v>0</v>
      </c>
      <c r="H241" s="1352">
        <f t="shared" si="25"/>
        <v>0</v>
      </c>
      <c r="I241" s="1352">
        <f t="shared" si="25"/>
        <v>0</v>
      </c>
      <c r="J241" s="1352">
        <f t="shared" si="25"/>
        <v>0</v>
      </c>
      <c r="K241" s="1352">
        <f t="shared" si="25"/>
        <v>0</v>
      </c>
      <c r="L241" s="1353"/>
      <c r="M241" s="1354"/>
    </row>
    <row r="242" spans="1:13" ht="15" hidden="1">
      <c r="A242" s="1360">
        <v>635004</v>
      </c>
      <c r="B242" s="1361"/>
      <c r="C242" s="1349" t="s">
        <v>229</v>
      </c>
      <c r="D242" s="1308" t="s">
        <v>250</v>
      </c>
      <c r="E242" s="1333">
        <v>0</v>
      </c>
      <c r="F242" s="1333">
        <v>0</v>
      </c>
      <c r="G242" s="1311">
        <v>0</v>
      </c>
      <c r="H242" s="1311">
        <v>0</v>
      </c>
      <c r="I242" s="1311">
        <v>0</v>
      </c>
      <c r="J242" s="1311">
        <v>0</v>
      </c>
      <c r="K242" s="1311">
        <v>0</v>
      </c>
      <c r="L242" s="1312"/>
      <c r="M242" s="1313"/>
    </row>
    <row r="243" spans="1:13" ht="15" hidden="1">
      <c r="A243" s="1360">
        <v>635006</v>
      </c>
      <c r="B243" s="1361">
        <v>1</v>
      </c>
      <c r="C243" s="1294" t="s">
        <v>229</v>
      </c>
      <c r="D243" s="1293" t="s">
        <v>152</v>
      </c>
      <c r="E243" s="1362">
        <v>0</v>
      </c>
      <c r="F243" s="1362">
        <v>0</v>
      </c>
      <c r="G243" s="1295">
        <v>0</v>
      </c>
      <c r="H243" s="1295">
        <v>0</v>
      </c>
      <c r="I243" s="1295">
        <v>0</v>
      </c>
      <c r="J243" s="1295">
        <v>0</v>
      </c>
      <c r="K243" s="1295">
        <v>0</v>
      </c>
      <c r="L243" s="1298"/>
      <c r="M243" s="1299"/>
    </row>
    <row r="244" spans="1:13" ht="15">
      <c r="A244" s="1363">
        <v>637</v>
      </c>
      <c r="B244" s="1350"/>
      <c r="C244" s="1364"/>
      <c r="D244" s="1359" t="s">
        <v>157</v>
      </c>
      <c r="E244" s="1352">
        <f>SUM(E245:E247)</f>
        <v>2202</v>
      </c>
      <c r="F244" s="1352">
        <f>SUM(F245:F247)</f>
        <v>1744</v>
      </c>
      <c r="G244" s="1352">
        <f>G245+G246+G247</f>
        <v>1750</v>
      </c>
      <c r="H244" s="1352">
        <f>H245+H246+H247</f>
        <v>2900</v>
      </c>
      <c r="I244" s="1352">
        <f>I245+I246+I247</f>
        <v>2900</v>
      </c>
      <c r="J244" s="1352">
        <f>J245+J246+J247</f>
        <v>3500</v>
      </c>
      <c r="K244" s="1352">
        <f>K245+K246+K247</f>
        <v>3450</v>
      </c>
      <c r="L244" s="1353">
        <f>SUM(L245:L247)</f>
        <v>2255.92</v>
      </c>
      <c r="M244" s="1354">
        <f>(100/K244)*L244</f>
        <v>65.38898550724637</v>
      </c>
    </row>
    <row r="245" spans="1:13" ht="15">
      <c r="A245" s="1300">
        <v>637004</v>
      </c>
      <c r="B245" s="1301">
        <v>3</v>
      </c>
      <c r="C245" s="1302" t="s">
        <v>229</v>
      </c>
      <c r="D245" s="1303" t="s">
        <v>251</v>
      </c>
      <c r="E245" s="1325">
        <v>1752</v>
      </c>
      <c r="F245" s="1325">
        <v>976</v>
      </c>
      <c r="G245" s="1325">
        <v>1500</v>
      </c>
      <c r="H245" s="1325">
        <v>1900</v>
      </c>
      <c r="I245" s="1325">
        <v>1900</v>
      </c>
      <c r="J245" s="1325">
        <v>2500</v>
      </c>
      <c r="K245" s="1325">
        <v>2500</v>
      </c>
      <c r="L245" s="1326">
        <v>1712.87</v>
      </c>
      <c r="M245" s="1327">
        <f>(100/K245)*L245</f>
        <v>68.5148</v>
      </c>
    </row>
    <row r="246" spans="1:13" ht="15">
      <c r="A246" s="1314">
        <v>637004</v>
      </c>
      <c r="B246" s="1329">
        <v>9</v>
      </c>
      <c r="C246" s="1330" t="s">
        <v>229</v>
      </c>
      <c r="D246" s="1329" t="s">
        <v>252</v>
      </c>
      <c r="E246" s="1318">
        <v>300</v>
      </c>
      <c r="F246" s="1318">
        <v>502</v>
      </c>
      <c r="G246" s="1318">
        <v>250</v>
      </c>
      <c r="H246" s="1318">
        <v>250</v>
      </c>
      <c r="I246" s="1318">
        <v>250</v>
      </c>
      <c r="J246" s="1318">
        <v>250</v>
      </c>
      <c r="K246" s="1318">
        <v>200</v>
      </c>
      <c r="L246" s="1328">
        <v>170</v>
      </c>
      <c r="M246" s="1320">
        <f>(100/K246)*L246</f>
        <v>85</v>
      </c>
    </row>
    <row r="247" spans="1:13" ht="15">
      <c r="A247" s="607">
        <v>637027</v>
      </c>
      <c r="B247" s="820"/>
      <c r="C247" s="825" t="s">
        <v>229</v>
      </c>
      <c r="D247" s="608" t="s">
        <v>184</v>
      </c>
      <c r="E247" s="609">
        <v>150</v>
      </c>
      <c r="F247" s="609">
        <v>266</v>
      </c>
      <c r="G247" s="609">
        <v>0</v>
      </c>
      <c r="H247" s="609">
        <v>750</v>
      </c>
      <c r="I247" s="609">
        <v>750</v>
      </c>
      <c r="J247" s="609">
        <v>750</v>
      </c>
      <c r="K247" s="609">
        <v>750</v>
      </c>
      <c r="L247" s="760">
        <v>373.05</v>
      </c>
      <c r="M247" s="787">
        <f>(100/K247)*L247</f>
        <v>49.74</v>
      </c>
    </row>
    <row r="248" spans="1:13" ht="15.75" thickBot="1">
      <c r="A248" s="923"/>
      <c r="B248" s="669"/>
      <c r="C248" s="859"/>
      <c r="D248" s="729"/>
      <c r="E248" s="876"/>
      <c r="F248" s="876"/>
      <c r="G248" s="637"/>
      <c r="H248" s="637"/>
      <c r="I248" s="637"/>
      <c r="J248" s="637"/>
      <c r="K248" s="637"/>
      <c r="L248" s="645"/>
      <c r="M248" s="877"/>
    </row>
    <row r="249" spans="1:13" ht="1.5" customHeight="1" thickBot="1">
      <c r="A249" s="946"/>
      <c r="B249" s="895"/>
      <c r="C249" s="859"/>
      <c r="D249" s="947" t="s">
        <v>253</v>
      </c>
      <c r="E249" s="864">
        <v>0</v>
      </c>
      <c r="F249" s="864">
        <v>0</v>
      </c>
      <c r="G249" s="627">
        <f aca="true" t="shared" si="26" ref="G249:K250">G250</f>
        <v>0</v>
      </c>
      <c r="H249" s="627">
        <f t="shared" si="26"/>
        <v>0</v>
      </c>
      <c r="I249" s="627">
        <f t="shared" si="26"/>
        <v>0</v>
      </c>
      <c r="J249" s="627">
        <f t="shared" si="26"/>
        <v>0</v>
      </c>
      <c r="K249" s="627">
        <f t="shared" si="26"/>
        <v>0</v>
      </c>
      <c r="L249" s="627"/>
      <c r="M249" s="627"/>
    </row>
    <row r="250" spans="1:13" ht="15.75" hidden="1" thickBot="1">
      <c r="A250" s="948">
        <v>637</v>
      </c>
      <c r="B250" s="949"/>
      <c r="C250" s="950"/>
      <c r="D250" s="951" t="s">
        <v>157</v>
      </c>
      <c r="E250" s="952">
        <v>0</v>
      </c>
      <c r="F250" s="952">
        <v>0</v>
      </c>
      <c r="G250" s="890">
        <f t="shared" si="26"/>
        <v>0</v>
      </c>
      <c r="H250" s="890">
        <f t="shared" si="26"/>
        <v>0</v>
      </c>
      <c r="I250" s="890">
        <f t="shared" si="26"/>
        <v>0</v>
      </c>
      <c r="J250" s="890">
        <f t="shared" si="26"/>
        <v>0</v>
      </c>
      <c r="K250" s="890">
        <f t="shared" si="26"/>
        <v>0</v>
      </c>
      <c r="L250" s="1084"/>
      <c r="M250" s="891"/>
    </row>
    <row r="251" spans="1:13" ht="15.75" hidden="1" thickBot="1">
      <c r="A251" s="923">
        <v>632</v>
      </c>
      <c r="B251" s="669"/>
      <c r="C251" s="859"/>
      <c r="D251" s="729" t="s">
        <v>103</v>
      </c>
      <c r="E251" s="953"/>
      <c r="F251" s="953"/>
      <c r="G251" s="637"/>
      <c r="H251" s="637"/>
      <c r="I251" s="637"/>
      <c r="J251" s="637"/>
      <c r="K251" s="637"/>
      <c r="L251" s="645"/>
      <c r="M251" s="877"/>
    </row>
    <row r="252" spans="1:13" ht="15.75" thickBot="1">
      <c r="A252" s="744" t="s">
        <v>254</v>
      </c>
      <c r="B252" s="738"/>
      <c r="C252" s="1258"/>
      <c r="D252" s="1259" t="s">
        <v>255</v>
      </c>
      <c r="E252" s="1254">
        <f>SUM(E253+E254+E257+E259)</f>
        <v>22905</v>
      </c>
      <c r="F252" s="1254">
        <f>SUM(F253+F254+F257+F259)</f>
        <v>27375</v>
      </c>
      <c r="G252" s="628">
        <f aca="true" t="shared" si="27" ref="G252:L252">G253+G254+G257+G259</f>
        <v>25300</v>
      </c>
      <c r="H252" s="657">
        <f t="shared" si="27"/>
        <v>26300</v>
      </c>
      <c r="I252" s="626">
        <f t="shared" si="27"/>
        <v>26750</v>
      </c>
      <c r="J252" s="1254">
        <f t="shared" si="27"/>
        <v>34600</v>
      </c>
      <c r="K252" s="1254">
        <f t="shared" si="27"/>
        <v>34600</v>
      </c>
      <c r="L252" s="1260">
        <f t="shared" si="27"/>
        <v>14299.28</v>
      </c>
      <c r="M252" s="1255">
        <f>(100/K252)*L252</f>
        <v>41.32739884393064</v>
      </c>
    </row>
    <row r="253" spans="1:13" ht="15" hidden="1">
      <c r="A253" s="865">
        <v>62</v>
      </c>
      <c r="B253" s="866"/>
      <c r="C253" s="867" t="s">
        <v>229</v>
      </c>
      <c r="D253" s="878" t="s">
        <v>93</v>
      </c>
      <c r="E253" s="868">
        <v>0</v>
      </c>
      <c r="F253" s="868">
        <v>0</v>
      </c>
      <c r="G253" s="868">
        <v>0</v>
      </c>
      <c r="H253" s="868">
        <v>0</v>
      </c>
      <c r="I253" s="868">
        <v>0</v>
      </c>
      <c r="J253" s="868">
        <v>0</v>
      </c>
      <c r="K253" s="868">
        <v>0</v>
      </c>
      <c r="L253" s="1093"/>
      <c r="M253" s="1128"/>
    </row>
    <row r="254" spans="1:13" ht="15">
      <c r="A254" s="904">
        <v>632</v>
      </c>
      <c r="B254" s="889"/>
      <c r="C254" s="825"/>
      <c r="D254" s="814" t="s">
        <v>103</v>
      </c>
      <c r="E254" s="890">
        <f>SUM(E255:E256)</f>
        <v>22905</v>
      </c>
      <c r="F254" s="890">
        <f>SUM(F255:F256)</f>
        <v>26586</v>
      </c>
      <c r="G254" s="890">
        <v>25200</v>
      </c>
      <c r="H254" s="890">
        <v>26100</v>
      </c>
      <c r="I254" s="890">
        <v>26600</v>
      </c>
      <c r="J254" s="890">
        <f>SUM(J255:J256)</f>
        <v>34100</v>
      </c>
      <c r="K254" s="890">
        <f>K255+K256</f>
        <v>34100</v>
      </c>
      <c r="L254" s="1097">
        <f>SUM(L255:L256)</f>
        <v>14291.68</v>
      </c>
      <c r="M254" s="1133">
        <f>(100/K254)*L254</f>
        <v>41.91108504398827</v>
      </c>
    </row>
    <row r="255" spans="1:13" ht="15">
      <c r="A255" s="615">
        <v>632001</v>
      </c>
      <c r="B255" s="702">
        <v>1</v>
      </c>
      <c r="C255" s="954" t="s">
        <v>229</v>
      </c>
      <c r="D255" s="616" t="s">
        <v>105</v>
      </c>
      <c r="E255" s="648">
        <v>1008</v>
      </c>
      <c r="F255" s="648">
        <v>2565</v>
      </c>
      <c r="G255" s="648">
        <v>1200</v>
      </c>
      <c r="H255" s="648">
        <v>2100</v>
      </c>
      <c r="I255" s="648">
        <v>2100</v>
      </c>
      <c r="J255" s="648">
        <v>2100</v>
      </c>
      <c r="K255" s="648">
        <v>2100</v>
      </c>
      <c r="L255" s="1094">
        <v>1039.09</v>
      </c>
      <c r="M255" s="1129">
        <f>(100/K255)*L255</f>
        <v>49.48047619047618</v>
      </c>
    </row>
    <row r="256" spans="1:13" ht="15">
      <c r="A256" s="638">
        <v>632002</v>
      </c>
      <c r="B256" s="832"/>
      <c r="C256" s="955" t="s">
        <v>229</v>
      </c>
      <c r="D256" s="639" t="s">
        <v>29</v>
      </c>
      <c r="E256" s="640">
        <v>21897</v>
      </c>
      <c r="F256" s="640">
        <v>24021</v>
      </c>
      <c r="G256" s="640">
        <v>24000</v>
      </c>
      <c r="H256" s="640">
        <v>24000</v>
      </c>
      <c r="I256" s="640">
        <v>24000</v>
      </c>
      <c r="J256" s="640">
        <v>32000</v>
      </c>
      <c r="K256" s="640">
        <v>32000</v>
      </c>
      <c r="L256" s="1089">
        <v>13252.59</v>
      </c>
      <c r="M256" s="1114">
        <f>(100/K256)*L256</f>
        <v>41.41434375</v>
      </c>
    </row>
    <row r="257" spans="1:13" ht="15">
      <c r="A257" s="813">
        <v>635</v>
      </c>
      <c r="B257" s="814"/>
      <c r="C257" s="815" t="s">
        <v>229</v>
      </c>
      <c r="D257" s="588" t="s">
        <v>144</v>
      </c>
      <c r="E257" s="589"/>
      <c r="F257" s="589">
        <v>663</v>
      </c>
      <c r="G257" s="589">
        <v>100</v>
      </c>
      <c r="H257" s="589">
        <v>150</v>
      </c>
      <c r="I257" s="589">
        <v>150</v>
      </c>
      <c r="J257" s="589">
        <v>150</v>
      </c>
      <c r="K257" s="589">
        <v>150</v>
      </c>
      <c r="L257" s="754">
        <v>0</v>
      </c>
      <c r="M257" s="783">
        <v>0</v>
      </c>
    </row>
    <row r="258" spans="1:13" ht="15">
      <c r="A258" s="607">
        <v>635004</v>
      </c>
      <c r="B258" s="608">
        <v>4</v>
      </c>
      <c r="C258" s="825" t="s">
        <v>229</v>
      </c>
      <c r="D258" s="824" t="s">
        <v>257</v>
      </c>
      <c r="E258" s="648"/>
      <c r="F258" s="648"/>
      <c r="G258" s="594">
        <v>100</v>
      </c>
      <c r="H258" s="648">
        <v>150</v>
      </c>
      <c r="I258" s="594">
        <v>150</v>
      </c>
      <c r="J258" s="594">
        <v>150</v>
      </c>
      <c r="K258" s="594">
        <v>150</v>
      </c>
      <c r="L258" s="755"/>
      <c r="M258" s="784"/>
    </row>
    <row r="259" spans="1:13" ht="15">
      <c r="A259" s="591">
        <v>637</v>
      </c>
      <c r="B259" s="588"/>
      <c r="C259" s="827"/>
      <c r="D259" s="822" t="s">
        <v>157</v>
      </c>
      <c r="E259" s="589"/>
      <c r="F259" s="589">
        <v>126</v>
      </c>
      <c r="G259" s="589"/>
      <c r="H259" s="589">
        <v>50</v>
      </c>
      <c r="I259" s="589"/>
      <c r="J259" s="589">
        <v>350</v>
      </c>
      <c r="K259" s="589">
        <v>350</v>
      </c>
      <c r="L259" s="754">
        <v>7.6</v>
      </c>
      <c r="M259" s="783">
        <v>0</v>
      </c>
    </row>
    <row r="260" spans="1:13" ht="15" hidden="1">
      <c r="A260" s="615">
        <v>637004</v>
      </c>
      <c r="B260" s="636"/>
      <c r="C260" s="842" t="s">
        <v>229</v>
      </c>
      <c r="D260" s="616" t="s">
        <v>256</v>
      </c>
      <c r="E260" s="956"/>
      <c r="F260" s="956"/>
      <c r="G260" s="644">
        <v>0</v>
      </c>
      <c r="H260" s="648">
        <v>0</v>
      </c>
      <c r="I260" s="644">
        <v>0</v>
      </c>
      <c r="J260" s="644">
        <v>0</v>
      </c>
      <c r="K260" s="648">
        <v>0</v>
      </c>
      <c r="L260" s="1094"/>
      <c r="M260" s="1111"/>
    </row>
    <row r="261" spans="1:13" ht="15">
      <c r="A261" s="602">
        <v>633006</v>
      </c>
      <c r="B261" s="603">
        <v>7</v>
      </c>
      <c r="C261" s="819" t="s">
        <v>229</v>
      </c>
      <c r="D261" s="670" t="s">
        <v>110</v>
      </c>
      <c r="E261" s="957"/>
      <c r="F261" s="957">
        <v>126</v>
      </c>
      <c r="G261" s="671"/>
      <c r="H261" s="643">
        <v>50</v>
      </c>
      <c r="I261" s="640"/>
      <c r="J261" s="640">
        <v>350</v>
      </c>
      <c r="K261" s="643">
        <v>350</v>
      </c>
      <c r="L261" s="808">
        <v>7.6</v>
      </c>
      <c r="M261" s="1113">
        <f>(100/K261)*L261</f>
        <v>2.1714285714285713</v>
      </c>
    </row>
    <row r="262" spans="1:13" ht="15.75" thickBot="1">
      <c r="A262" s="884"/>
      <c r="B262" s="860"/>
      <c r="C262" s="885"/>
      <c r="D262" s="886"/>
      <c r="E262" s="902"/>
      <c r="F262" s="902"/>
      <c r="G262" s="862"/>
      <c r="H262" s="862"/>
      <c r="I262" s="671"/>
      <c r="J262" s="671"/>
      <c r="K262" s="862"/>
      <c r="L262" s="1086"/>
      <c r="M262" s="1132"/>
    </row>
    <row r="263" spans="1:13" ht="15.75" thickBot="1">
      <c r="A263" s="628" t="s">
        <v>258</v>
      </c>
      <c r="B263" s="738"/>
      <c r="C263" s="1258"/>
      <c r="D263" s="744" t="s">
        <v>259</v>
      </c>
      <c r="E263" s="628">
        <f>SUM(E264+E273+E275+E279)</f>
        <v>14504</v>
      </c>
      <c r="F263" s="658">
        <f>SUM(F264+F273+F275+F279)</f>
        <v>23108</v>
      </c>
      <c r="G263" s="1254">
        <f aca="true" t="shared" si="28" ref="G263:L263">G264+G273+G275+G277+G279</f>
        <v>16748</v>
      </c>
      <c r="H263" s="656">
        <f t="shared" si="28"/>
        <v>23785</v>
      </c>
      <c r="I263" s="626">
        <f t="shared" si="28"/>
        <v>22515</v>
      </c>
      <c r="J263" s="1254">
        <f t="shared" si="28"/>
        <v>24048</v>
      </c>
      <c r="K263" s="1254">
        <f t="shared" si="28"/>
        <v>25048</v>
      </c>
      <c r="L263" s="1260">
        <f t="shared" si="28"/>
        <v>22276.31</v>
      </c>
      <c r="M263" s="1255">
        <f>(100/K263)*L263</f>
        <v>88.93448578728841</v>
      </c>
    </row>
    <row r="264" spans="1:13" ht="14.25" customHeight="1">
      <c r="A264" s="958">
        <v>62</v>
      </c>
      <c r="B264" s="878"/>
      <c r="C264" s="879"/>
      <c r="D264" s="878" t="s">
        <v>93</v>
      </c>
      <c r="E264" s="896">
        <v>303</v>
      </c>
      <c r="F264" s="896">
        <f>SUM(F268:F272)</f>
        <v>348</v>
      </c>
      <c r="G264" s="896">
        <v>298</v>
      </c>
      <c r="H264" s="896">
        <f>SUM(H265:H272)</f>
        <v>335</v>
      </c>
      <c r="I264" s="896">
        <f>SUM(I265:I272)</f>
        <v>335</v>
      </c>
      <c r="J264" s="896">
        <f>SUM(J265:J272)</f>
        <v>298</v>
      </c>
      <c r="K264" s="896">
        <f>SUM(K265:K272)</f>
        <v>298</v>
      </c>
      <c r="L264" s="1098">
        <f>SUM(L268:L272)</f>
        <v>164.22</v>
      </c>
      <c r="M264" s="1128">
        <f>(100/K264)*L264</f>
        <v>55.10738255033557</v>
      </c>
    </row>
    <row r="265" spans="1:13" ht="15" hidden="1">
      <c r="A265" s="598">
        <v>621000</v>
      </c>
      <c r="B265" s="616"/>
      <c r="C265" s="817" t="s">
        <v>260</v>
      </c>
      <c r="D265" s="720" t="s">
        <v>94</v>
      </c>
      <c r="E265" s="600"/>
      <c r="F265" s="600"/>
      <c r="G265" s="644"/>
      <c r="H265" s="644"/>
      <c r="I265" s="644"/>
      <c r="J265" s="644"/>
      <c r="K265" s="644"/>
      <c r="L265" s="766"/>
      <c r="M265" s="1111"/>
    </row>
    <row r="266" spans="1:13" ht="15" hidden="1">
      <c r="A266" s="602">
        <v>623000</v>
      </c>
      <c r="B266" s="603"/>
      <c r="C266" s="819" t="s">
        <v>260</v>
      </c>
      <c r="D266" s="666" t="s">
        <v>95</v>
      </c>
      <c r="E266" s="604"/>
      <c r="F266" s="604"/>
      <c r="G266" s="604"/>
      <c r="H266" s="604"/>
      <c r="I266" s="604"/>
      <c r="J266" s="604"/>
      <c r="K266" s="604"/>
      <c r="L266" s="759"/>
      <c r="M266" s="786"/>
    </row>
    <row r="267" spans="1:13" ht="15" hidden="1">
      <c r="A267" s="602">
        <v>625001</v>
      </c>
      <c r="B267" s="603"/>
      <c r="C267" s="819" t="s">
        <v>260</v>
      </c>
      <c r="D267" s="666" t="s">
        <v>96</v>
      </c>
      <c r="E267" s="604"/>
      <c r="F267" s="604"/>
      <c r="G267" s="604"/>
      <c r="H267" s="604"/>
      <c r="I267" s="604"/>
      <c r="J267" s="604"/>
      <c r="K267" s="604"/>
      <c r="L267" s="759"/>
      <c r="M267" s="786"/>
    </row>
    <row r="268" spans="1:13" ht="15">
      <c r="A268" s="602">
        <v>625002</v>
      </c>
      <c r="B268" s="603"/>
      <c r="C268" s="819" t="s">
        <v>260</v>
      </c>
      <c r="D268" s="666" t="s">
        <v>97</v>
      </c>
      <c r="E268" s="604">
        <v>216</v>
      </c>
      <c r="F268" s="604">
        <v>249</v>
      </c>
      <c r="G268" s="604">
        <v>231</v>
      </c>
      <c r="H268" s="604">
        <v>231</v>
      </c>
      <c r="I268" s="604">
        <v>231</v>
      </c>
      <c r="J268" s="604">
        <v>231</v>
      </c>
      <c r="K268" s="604">
        <v>231</v>
      </c>
      <c r="L268" s="759">
        <v>117.6</v>
      </c>
      <c r="M268" s="786">
        <f>(100/K268)*L268</f>
        <v>50.90909090909091</v>
      </c>
    </row>
    <row r="269" spans="1:13" ht="15">
      <c r="A269" s="598">
        <v>625003</v>
      </c>
      <c r="B269" s="599"/>
      <c r="C269" s="818" t="s">
        <v>260</v>
      </c>
      <c r="D269" s="720" t="s">
        <v>98</v>
      </c>
      <c r="E269" s="600">
        <v>14</v>
      </c>
      <c r="F269" s="600">
        <v>14</v>
      </c>
      <c r="G269" s="604">
        <v>14</v>
      </c>
      <c r="H269" s="604">
        <v>14</v>
      </c>
      <c r="I269" s="604">
        <v>14</v>
      </c>
      <c r="J269" s="604">
        <v>14</v>
      </c>
      <c r="K269" s="604">
        <v>14</v>
      </c>
      <c r="L269" s="759">
        <v>6.72</v>
      </c>
      <c r="M269" s="786">
        <f>(100/K269)*L269</f>
        <v>48</v>
      </c>
    </row>
    <row r="270" spans="1:13" ht="0.75" customHeight="1">
      <c r="A270" s="602">
        <v>625004</v>
      </c>
      <c r="B270" s="603"/>
      <c r="C270" s="819" t="s">
        <v>260</v>
      </c>
      <c r="D270" s="666" t="s">
        <v>99</v>
      </c>
      <c r="E270" s="604"/>
      <c r="F270" s="604"/>
      <c r="G270" s="604"/>
      <c r="H270" s="604"/>
      <c r="I270" s="604"/>
      <c r="J270" s="604">
        <v>0</v>
      </c>
      <c r="K270" s="604">
        <v>0</v>
      </c>
      <c r="L270" s="759"/>
      <c r="M270" s="786"/>
    </row>
    <row r="271" spans="1:13" ht="15" hidden="1">
      <c r="A271" s="635">
        <v>625005</v>
      </c>
      <c r="B271" s="636"/>
      <c r="C271" s="819" t="s">
        <v>260</v>
      </c>
      <c r="D271" s="670" t="s">
        <v>100</v>
      </c>
      <c r="E271" s="637"/>
      <c r="F271" s="637"/>
      <c r="G271" s="604"/>
      <c r="H271" s="604"/>
      <c r="I271" s="604"/>
      <c r="J271" s="604">
        <v>0</v>
      </c>
      <c r="K271" s="604">
        <v>0</v>
      </c>
      <c r="L271" s="759"/>
      <c r="M271" s="786"/>
    </row>
    <row r="272" spans="1:13" ht="15">
      <c r="A272" s="641">
        <v>625007</v>
      </c>
      <c r="B272" s="642"/>
      <c r="C272" s="817" t="s">
        <v>260</v>
      </c>
      <c r="D272" s="837" t="s">
        <v>101</v>
      </c>
      <c r="E272" s="643">
        <v>73</v>
      </c>
      <c r="F272" s="643">
        <v>85</v>
      </c>
      <c r="G272" s="643">
        <v>53</v>
      </c>
      <c r="H272" s="643">
        <v>90</v>
      </c>
      <c r="I272" s="643">
        <v>90</v>
      </c>
      <c r="J272" s="643">
        <v>53</v>
      </c>
      <c r="K272" s="643">
        <v>53</v>
      </c>
      <c r="L272" s="1090">
        <v>39.9</v>
      </c>
      <c r="M272" s="1116">
        <f>(100/K272)*L272</f>
        <v>75.28301886792453</v>
      </c>
    </row>
    <row r="273" spans="1:13" ht="15">
      <c r="A273" s="591">
        <v>632</v>
      </c>
      <c r="B273" s="588"/>
      <c r="C273" s="844"/>
      <c r="D273" s="822" t="s">
        <v>261</v>
      </c>
      <c r="E273" s="596">
        <v>12336</v>
      </c>
      <c r="F273" s="596">
        <v>20839</v>
      </c>
      <c r="G273" s="596">
        <v>13000</v>
      </c>
      <c r="H273" s="596">
        <v>20000</v>
      </c>
      <c r="I273" s="596">
        <v>20000</v>
      </c>
      <c r="J273" s="596">
        <f>J274</f>
        <v>21000</v>
      </c>
      <c r="K273" s="596">
        <f>K274</f>
        <v>21000</v>
      </c>
      <c r="L273" s="1122">
        <f>L274</f>
        <v>19651.16</v>
      </c>
      <c r="M273" s="1110">
        <f>(100/K273)*L273</f>
        <v>93.57695238095239</v>
      </c>
    </row>
    <row r="274" spans="1:13" ht="15">
      <c r="A274" s="607">
        <v>632001</v>
      </c>
      <c r="B274" s="608">
        <v>1</v>
      </c>
      <c r="C274" s="825" t="s">
        <v>260</v>
      </c>
      <c r="D274" s="820" t="s">
        <v>105</v>
      </c>
      <c r="E274" s="833">
        <v>12336</v>
      </c>
      <c r="F274" s="833">
        <v>20839</v>
      </c>
      <c r="G274" s="833">
        <v>13000</v>
      </c>
      <c r="H274" s="833">
        <v>20000</v>
      </c>
      <c r="I274" s="833">
        <v>20000</v>
      </c>
      <c r="J274" s="833">
        <v>21000</v>
      </c>
      <c r="K274" s="833">
        <v>21000</v>
      </c>
      <c r="L274" s="1145">
        <v>19651.16</v>
      </c>
      <c r="M274" s="1147">
        <f>(100/K274)*L274</f>
        <v>93.57695238095239</v>
      </c>
    </row>
    <row r="275" spans="1:13" ht="15">
      <c r="A275" s="813">
        <v>633</v>
      </c>
      <c r="B275" s="814"/>
      <c r="C275" s="825"/>
      <c r="D275" s="889" t="s">
        <v>110</v>
      </c>
      <c r="E275" s="816">
        <v>142</v>
      </c>
      <c r="F275" s="816">
        <v>144</v>
      </c>
      <c r="G275" s="816">
        <v>1700</v>
      </c>
      <c r="H275" s="816">
        <v>1700</v>
      </c>
      <c r="I275" s="816">
        <v>500</v>
      </c>
      <c r="J275" s="816">
        <f>J276</f>
        <v>1000</v>
      </c>
      <c r="K275" s="816">
        <f>K276</f>
        <v>2000</v>
      </c>
      <c r="L275" s="1146">
        <f>L276</f>
        <v>1620.93</v>
      </c>
      <c r="M275" s="1109">
        <f>(100/K275)*L275</f>
        <v>81.04650000000001</v>
      </c>
    </row>
    <row r="276" spans="1:13" ht="15">
      <c r="A276" s="607">
        <v>633006</v>
      </c>
      <c r="B276" s="608">
        <v>7</v>
      </c>
      <c r="C276" s="825" t="s">
        <v>260</v>
      </c>
      <c r="D276" s="820" t="s">
        <v>241</v>
      </c>
      <c r="E276" s="833">
        <v>142</v>
      </c>
      <c r="F276" s="833">
        <v>144</v>
      </c>
      <c r="G276" s="833">
        <v>1700</v>
      </c>
      <c r="H276" s="833">
        <v>1700</v>
      </c>
      <c r="I276" s="833">
        <v>500</v>
      </c>
      <c r="J276" s="833">
        <v>1000</v>
      </c>
      <c r="K276" s="833">
        <v>2000</v>
      </c>
      <c r="L276" s="1145">
        <v>1620.93</v>
      </c>
      <c r="M276" s="1147">
        <f>(100/K276)*L276</f>
        <v>81.04650000000001</v>
      </c>
    </row>
    <row r="277" spans="1:13" ht="15">
      <c r="A277" s="587">
        <v>635</v>
      </c>
      <c r="B277" s="588"/>
      <c r="C277" s="844"/>
      <c r="D277" s="588" t="s">
        <v>144</v>
      </c>
      <c r="E277" s="589"/>
      <c r="F277" s="589"/>
      <c r="G277" s="816">
        <v>100</v>
      </c>
      <c r="H277" s="816">
        <v>100</v>
      </c>
      <c r="I277" s="816">
        <v>30</v>
      </c>
      <c r="J277" s="816">
        <f>J278</f>
        <v>100</v>
      </c>
      <c r="K277" s="816">
        <f>K278</f>
        <v>100</v>
      </c>
      <c r="L277" s="1146">
        <v>0</v>
      </c>
      <c r="M277" s="1109">
        <v>0</v>
      </c>
    </row>
    <row r="278" spans="1:13" ht="15">
      <c r="A278" s="907">
        <v>635006</v>
      </c>
      <c r="B278" s="608"/>
      <c r="C278" s="825" t="s">
        <v>260</v>
      </c>
      <c r="D278" s="820" t="s">
        <v>262</v>
      </c>
      <c r="E278" s="609"/>
      <c r="F278" s="609"/>
      <c r="G278" s="833">
        <v>100</v>
      </c>
      <c r="H278" s="833">
        <v>100</v>
      </c>
      <c r="I278" s="833">
        <v>30</v>
      </c>
      <c r="J278" s="833">
        <v>100</v>
      </c>
      <c r="K278" s="833">
        <v>100</v>
      </c>
      <c r="L278" s="1145"/>
      <c r="M278" s="1147"/>
    </row>
    <row r="279" spans="1:13" ht="15">
      <c r="A279" s="904">
        <v>637</v>
      </c>
      <c r="B279" s="814"/>
      <c r="C279" s="825"/>
      <c r="D279" s="889" t="s">
        <v>157</v>
      </c>
      <c r="E279" s="890">
        <v>1723</v>
      </c>
      <c r="F279" s="890">
        <v>1777</v>
      </c>
      <c r="G279" s="890">
        <f aca="true" t="shared" si="29" ref="G279:L279">G280</f>
        <v>1650</v>
      </c>
      <c r="H279" s="890">
        <f t="shared" si="29"/>
        <v>1650</v>
      </c>
      <c r="I279" s="890">
        <f t="shared" si="29"/>
        <v>1650</v>
      </c>
      <c r="J279" s="890">
        <f t="shared" si="29"/>
        <v>1650</v>
      </c>
      <c r="K279" s="890">
        <f t="shared" si="29"/>
        <v>1650</v>
      </c>
      <c r="L279" s="1146">
        <f t="shared" si="29"/>
        <v>840</v>
      </c>
      <c r="M279" s="1109">
        <f>(100/K279)*L279</f>
        <v>50.909090909090914</v>
      </c>
    </row>
    <row r="280" spans="1:13" ht="15">
      <c r="A280" s="607">
        <v>637027</v>
      </c>
      <c r="B280" s="608"/>
      <c r="C280" s="825" t="s">
        <v>260</v>
      </c>
      <c r="D280" s="820" t="s">
        <v>184</v>
      </c>
      <c r="E280" s="833">
        <v>1723</v>
      </c>
      <c r="F280" s="833">
        <v>1777</v>
      </c>
      <c r="G280" s="833">
        <v>1650</v>
      </c>
      <c r="H280" s="833">
        <v>1650</v>
      </c>
      <c r="I280" s="833">
        <v>1650</v>
      </c>
      <c r="J280" s="833">
        <v>1650</v>
      </c>
      <c r="K280" s="833">
        <v>1650</v>
      </c>
      <c r="L280" s="1145">
        <v>840</v>
      </c>
      <c r="M280" s="1147">
        <f>(100/K280)*L280</f>
        <v>50.909090909090914</v>
      </c>
    </row>
    <row r="281" spans="1:13" ht="15.75" thickBot="1">
      <c r="A281" s="892"/>
      <c r="B281" s="894"/>
      <c r="C281" s="885"/>
      <c r="D281" s="894"/>
      <c r="E281" s="876"/>
      <c r="F281" s="876"/>
      <c r="G281" s="959"/>
      <c r="H281" s="959"/>
      <c r="I281" s="959"/>
      <c r="J281" s="959"/>
      <c r="K281" s="959"/>
      <c r="L281" s="1044"/>
      <c r="M281" s="960"/>
    </row>
    <row r="282" spans="1:13" ht="15.75" thickBot="1">
      <c r="A282" s="628" t="s">
        <v>263</v>
      </c>
      <c r="B282" s="738"/>
      <c r="C282" s="1258"/>
      <c r="D282" s="1259" t="s">
        <v>264</v>
      </c>
      <c r="E282" s="1254">
        <f>E292+E296+E301+E305+E283</f>
        <v>17465</v>
      </c>
      <c r="F282" s="1254">
        <f>F292+F296+F301+F305+F283</f>
        <v>15795</v>
      </c>
      <c r="G282" s="1254">
        <f aca="true" t="shared" si="30" ref="G282:L282">G283+G292+G296+G301+G305</f>
        <v>18818</v>
      </c>
      <c r="H282" s="656">
        <f t="shared" si="30"/>
        <v>21668</v>
      </c>
      <c r="I282" s="658">
        <f t="shared" si="30"/>
        <v>21007</v>
      </c>
      <c r="J282" s="1254">
        <f t="shared" si="30"/>
        <v>21743</v>
      </c>
      <c r="K282" s="1254">
        <f t="shared" si="30"/>
        <v>21743</v>
      </c>
      <c r="L282" s="1260">
        <f t="shared" si="30"/>
        <v>10328.35</v>
      </c>
      <c r="M282" s="1255">
        <f>(100/K282)*L282</f>
        <v>47.50195465207193</v>
      </c>
    </row>
    <row r="283" spans="1:13" ht="15">
      <c r="A283" s="961">
        <v>62</v>
      </c>
      <c r="B283" s="962"/>
      <c r="C283" s="963"/>
      <c r="D283" s="878" t="s">
        <v>93</v>
      </c>
      <c r="E283" s="868">
        <f>SUM(E284:E291)</f>
        <v>686</v>
      </c>
      <c r="F283" s="868">
        <f aca="true" t="shared" si="31" ref="F283:K283">SUM(F284:F291)</f>
        <v>755</v>
      </c>
      <c r="G283" s="964">
        <f t="shared" si="31"/>
        <v>631</v>
      </c>
      <c r="H283" s="964">
        <f t="shared" si="31"/>
        <v>631</v>
      </c>
      <c r="I283" s="964">
        <f t="shared" si="31"/>
        <v>631</v>
      </c>
      <c r="J283" s="964">
        <f t="shared" si="31"/>
        <v>831</v>
      </c>
      <c r="K283" s="964">
        <f t="shared" si="31"/>
        <v>831</v>
      </c>
      <c r="L283" s="1148">
        <f>SUM(L284:L291)</f>
        <v>377.4</v>
      </c>
      <c r="M283" s="1151">
        <f>(100/K283)*L283</f>
        <v>45.41516245487364</v>
      </c>
    </row>
    <row r="284" spans="1:13" ht="15">
      <c r="A284" s="598">
        <v>621000</v>
      </c>
      <c r="B284" s="599"/>
      <c r="C284" s="845" t="s">
        <v>265</v>
      </c>
      <c r="D284" s="599" t="s">
        <v>94</v>
      </c>
      <c r="E284" s="600">
        <v>191</v>
      </c>
      <c r="F284" s="600">
        <v>216</v>
      </c>
      <c r="G284" s="644">
        <v>180</v>
      </c>
      <c r="H284" s="644">
        <v>180</v>
      </c>
      <c r="I284" s="644">
        <v>180</v>
      </c>
      <c r="J284" s="644">
        <v>236</v>
      </c>
      <c r="K284" s="644">
        <v>236</v>
      </c>
      <c r="L284" s="807">
        <v>108</v>
      </c>
      <c r="M284" s="1119">
        <f>(100/K284)*L284</f>
        <v>45.762711864406775</v>
      </c>
    </row>
    <row r="285" spans="1:13" ht="15" hidden="1">
      <c r="A285" s="602">
        <v>623000</v>
      </c>
      <c r="B285" s="603"/>
      <c r="C285" s="845" t="s">
        <v>265</v>
      </c>
      <c r="D285" s="603" t="s">
        <v>95</v>
      </c>
      <c r="E285" s="604"/>
      <c r="F285" s="604"/>
      <c r="G285" s="604">
        <v>0</v>
      </c>
      <c r="H285" s="604">
        <v>0</v>
      </c>
      <c r="I285" s="604">
        <v>0</v>
      </c>
      <c r="J285" s="604">
        <v>0</v>
      </c>
      <c r="K285" s="604">
        <v>0</v>
      </c>
      <c r="L285" s="759"/>
      <c r="M285" s="786"/>
    </row>
    <row r="286" spans="1:13" ht="15">
      <c r="A286" s="602">
        <v>625001</v>
      </c>
      <c r="B286" s="603"/>
      <c r="C286" s="845" t="s">
        <v>265</v>
      </c>
      <c r="D286" s="603" t="s">
        <v>96</v>
      </c>
      <c r="E286" s="604">
        <v>28</v>
      </c>
      <c r="F286" s="604">
        <v>30</v>
      </c>
      <c r="G286" s="604">
        <v>26</v>
      </c>
      <c r="H286" s="604">
        <v>26</v>
      </c>
      <c r="I286" s="604">
        <v>26</v>
      </c>
      <c r="J286" s="604">
        <v>35</v>
      </c>
      <c r="K286" s="604">
        <v>35</v>
      </c>
      <c r="L286" s="759">
        <v>15.12</v>
      </c>
      <c r="M286" s="786">
        <f>(100/K286)*L286</f>
        <v>43.199999999999996</v>
      </c>
    </row>
    <row r="287" spans="1:13" ht="15">
      <c r="A287" s="602">
        <v>625002</v>
      </c>
      <c r="B287" s="603"/>
      <c r="C287" s="845" t="s">
        <v>265</v>
      </c>
      <c r="D287" s="603" t="s">
        <v>97</v>
      </c>
      <c r="E287" s="604">
        <v>277</v>
      </c>
      <c r="F287" s="604">
        <v>302</v>
      </c>
      <c r="G287" s="604">
        <v>252</v>
      </c>
      <c r="H287" s="604">
        <v>252</v>
      </c>
      <c r="I287" s="604">
        <v>252</v>
      </c>
      <c r="J287" s="604">
        <v>330</v>
      </c>
      <c r="K287" s="604">
        <v>330</v>
      </c>
      <c r="L287" s="759">
        <v>151.2</v>
      </c>
      <c r="M287" s="786">
        <f>(100/K287)*L287</f>
        <v>45.81818181818181</v>
      </c>
    </row>
    <row r="288" spans="1:13" ht="15">
      <c r="A288" s="598">
        <v>625003</v>
      </c>
      <c r="B288" s="720"/>
      <c r="C288" s="845" t="s">
        <v>265</v>
      </c>
      <c r="D288" s="599" t="s">
        <v>98</v>
      </c>
      <c r="E288" s="600">
        <v>17</v>
      </c>
      <c r="F288" s="600">
        <v>17</v>
      </c>
      <c r="G288" s="604">
        <v>15</v>
      </c>
      <c r="H288" s="604">
        <v>15</v>
      </c>
      <c r="I288" s="604">
        <v>15</v>
      </c>
      <c r="J288" s="604">
        <v>20</v>
      </c>
      <c r="K288" s="604">
        <v>20</v>
      </c>
      <c r="L288" s="759">
        <v>8.64</v>
      </c>
      <c r="M288" s="786">
        <f>(100/K288)*L288</f>
        <v>43.2</v>
      </c>
    </row>
    <row r="289" spans="1:13" ht="15">
      <c r="A289" s="602">
        <v>625004</v>
      </c>
      <c r="B289" s="666"/>
      <c r="C289" s="845" t="s">
        <v>265</v>
      </c>
      <c r="D289" s="603" t="s">
        <v>99</v>
      </c>
      <c r="E289" s="604">
        <v>59</v>
      </c>
      <c r="F289" s="604">
        <v>65</v>
      </c>
      <c r="G289" s="604">
        <v>54</v>
      </c>
      <c r="H289" s="604">
        <v>54</v>
      </c>
      <c r="I289" s="604">
        <v>54</v>
      </c>
      <c r="J289" s="604">
        <v>71</v>
      </c>
      <c r="K289" s="604">
        <v>71</v>
      </c>
      <c r="L289" s="759">
        <v>32.4</v>
      </c>
      <c r="M289" s="786">
        <f aca="true" t="shared" si="32" ref="M289:M296">(100/K289)*L289</f>
        <v>45.6338028169014</v>
      </c>
    </row>
    <row r="290" spans="1:13" ht="15">
      <c r="A290" s="635">
        <v>625005</v>
      </c>
      <c r="B290" s="670"/>
      <c r="C290" s="845" t="s">
        <v>265</v>
      </c>
      <c r="D290" s="636" t="s">
        <v>100</v>
      </c>
      <c r="E290" s="637">
        <v>20</v>
      </c>
      <c r="F290" s="637">
        <v>22</v>
      </c>
      <c r="G290" s="604">
        <v>18</v>
      </c>
      <c r="H290" s="604">
        <v>18</v>
      </c>
      <c r="I290" s="604">
        <v>18</v>
      </c>
      <c r="J290" s="604">
        <v>24</v>
      </c>
      <c r="K290" s="604">
        <v>24</v>
      </c>
      <c r="L290" s="759">
        <v>10.8</v>
      </c>
      <c r="M290" s="786">
        <f t="shared" si="32"/>
        <v>45.00000000000001</v>
      </c>
    </row>
    <row r="291" spans="1:13" ht="15">
      <c r="A291" s="641">
        <v>625007</v>
      </c>
      <c r="B291" s="837"/>
      <c r="C291" s="845" t="s">
        <v>265</v>
      </c>
      <c r="D291" s="642" t="s">
        <v>101</v>
      </c>
      <c r="E291" s="643">
        <v>94</v>
      </c>
      <c r="F291" s="643">
        <v>103</v>
      </c>
      <c r="G291" s="604">
        <v>86</v>
      </c>
      <c r="H291" s="604">
        <v>86</v>
      </c>
      <c r="I291" s="604">
        <v>86</v>
      </c>
      <c r="J291" s="604">
        <v>115</v>
      </c>
      <c r="K291" s="604">
        <v>115</v>
      </c>
      <c r="L291" s="759">
        <v>51.24</v>
      </c>
      <c r="M291" s="786">
        <f t="shared" si="32"/>
        <v>44.55652173913044</v>
      </c>
    </row>
    <row r="292" spans="1:13" ht="15">
      <c r="A292" s="591">
        <v>632</v>
      </c>
      <c r="B292" s="588"/>
      <c r="C292" s="844"/>
      <c r="D292" s="588" t="s">
        <v>261</v>
      </c>
      <c r="E292" s="589">
        <f>SUM(E293:E295)</f>
        <v>8570</v>
      </c>
      <c r="F292" s="589">
        <f>SUM(F293:F295)</f>
        <v>7320</v>
      </c>
      <c r="G292" s="589">
        <f>G293+G294+G295</f>
        <v>9404</v>
      </c>
      <c r="H292" s="589">
        <f>H293+H294+H295</f>
        <v>9404</v>
      </c>
      <c r="I292" s="589">
        <f>I293+I294+I295</f>
        <v>9244</v>
      </c>
      <c r="J292" s="589">
        <f>J293+J294+J295</f>
        <v>9660</v>
      </c>
      <c r="K292" s="589">
        <f>K293+K294+K295</f>
        <v>9660</v>
      </c>
      <c r="L292" s="754">
        <f>SUM(L293:L295)</f>
        <v>2594.02</v>
      </c>
      <c r="M292" s="783">
        <f t="shared" si="32"/>
        <v>26.853209109730848</v>
      </c>
    </row>
    <row r="293" spans="1:13" ht="15">
      <c r="A293" s="615">
        <v>632001</v>
      </c>
      <c r="B293" s="616">
        <v>1</v>
      </c>
      <c r="C293" s="845" t="s">
        <v>265</v>
      </c>
      <c r="D293" s="616" t="s">
        <v>266</v>
      </c>
      <c r="E293" s="637">
        <v>90</v>
      </c>
      <c r="F293" s="637">
        <v>584</v>
      </c>
      <c r="G293" s="644">
        <v>600</v>
      </c>
      <c r="H293" s="644">
        <v>600</v>
      </c>
      <c r="I293" s="644">
        <v>600</v>
      </c>
      <c r="J293" s="644">
        <v>800</v>
      </c>
      <c r="K293" s="644">
        <v>800</v>
      </c>
      <c r="L293" s="766">
        <v>371.03</v>
      </c>
      <c r="M293" s="1111">
        <f t="shared" si="32"/>
        <v>46.37875</v>
      </c>
    </row>
    <row r="294" spans="1:13" ht="15">
      <c r="A294" s="598">
        <v>632001</v>
      </c>
      <c r="B294" s="599">
        <v>2</v>
      </c>
      <c r="C294" s="845" t="s">
        <v>265</v>
      </c>
      <c r="D294" s="670" t="s">
        <v>267</v>
      </c>
      <c r="E294" s="604">
        <v>5900</v>
      </c>
      <c r="F294" s="604">
        <v>4496</v>
      </c>
      <c r="G294" s="643">
        <v>6144</v>
      </c>
      <c r="H294" s="643">
        <v>6144</v>
      </c>
      <c r="I294" s="643">
        <v>6144</v>
      </c>
      <c r="J294" s="643">
        <v>6200</v>
      </c>
      <c r="K294" s="643">
        <v>6200</v>
      </c>
      <c r="L294" s="1090">
        <v>1295.78</v>
      </c>
      <c r="M294" s="1116">
        <f t="shared" si="32"/>
        <v>20.899677419354838</v>
      </c>
    </row>
    <row r="295" spans="1:13" ht="15">
      <c r="A295" s="635">
        <v>632002</v>
      </c>
      <c r="B295" s="670"/>
      <c r="C295" s="845" t="s">
        <v>265</v>
      </c>
      <c r="D295" s="639" t="s">
        <v>29</v>
      </c>
      <c r="E295" s="643">
        <v>2580</v>
      </c>
      <c r="F295" s="643">
        <v>2240</v>
      </c>
      <c r="G295" s="640">
        <v>2660</v>
      </c>
      <c r="H295" s="640">
        <v>2660</v>
      </c>
      <c r="I295" s="640">
        <v>2500</v>
      </c>
      <c r="J295" s="640">
        <v>2660</v>
      </c>
      <c r="K295" s="640">
        <v>2660</v>
      </c>
      <c r="L295" s="1089">
        <v>927.21</v>
      </c>
      <c r="M295" s="1114">
        <f t="shared" si="32"/>
        <v>34.85751879699248</v>
      </c>
    </row>
    <row r="296" spans="1:13" ht="15">
      <c r="A296" s="587">
        <v>633</v>
      </c>
      <c r="B296" s="593"/>
      <c r="C296" s="844"/>
      <c r="D296" s="588" t="s">
        <v>110</v>
      </c>
      <c r="E296" s="589">
        <f>SUM(E297:E300)</f>
        <v>45</v>
      </c>
      <c r="F296" s="589">
        <f>SUM(F297:F300)</f>
        <v>123</v>
      </c>
      <c r="G296" s="966">
        <f>G297+G299+G300</f>
        <v>550</v>
      </c>
      <c r="H296" s="966">
        <f>H297+H299+H300+H298</f>
        <v>600</v>
      </c>
      <c r="I296" s="966">
        <f>I297+I299+I300+I298</f>
        <v>400</v>
      </c>
      <c r="J296" s="966">
        <f>J297+J299+J300+J298</f>
        <v>300</v>
      </c>
      <c r="K296" s="966">
        <f>K297+K299+K300+K298</f>
        <v>300</v>
      </c>
      <c r="L296" s="1149">
        <f>SUM(L299:L300)</f>
        <v>0</v>
      </c>
      <c r="M296" s="1152">
        <f t="shared" si="32"/>
        <v>0</v>
      </c>
    </row>
    <row r="297" spans="1:13" ht="15" hidden="1">
      <c r="A297" s="615">
        <v>633006</v>
      </c>
      <c r="B297" s="616">
        <v>3</v>
      </c>
      <c r="C297" s="845" t="s">
        <v>265</v>
      </c>
      <c r="D297" s="616" t="s">
        <v>251</v>
      </c>
      <c r="E297" s="644"/>
      <c r="F297" s="644"/>
      <c r="G297" s="644">
        <v>0</v>
      </c>
      <c r="H297" s="644">
        <v>0</v>
      </c>
      <c r="I297" s="644">
        <v>0</v>
      </c>
      <c r="J297" s="644">
        <v>0</v>
      </c>
      <c r="K297" s="644">
        <v>0</v>
      </c>
      <c r="L297" s="766"/>
      <c r="M297" s="1111"/>
    </row>
    <row r="298" spans="1:13" ht="0.75" customHeight="1">
      <c r="A298" s="967">
        <v>633006</v>
      </c>
      <c r="B298" s="968">
        <v>7</v>
      </c>
      <c r="C298" s="969" t="s">
        <v>265</v>
      </c>
      <c r="D298" s="970" t="s">
        <v>110</v>
      </c>
      <c r="E298" s="971"/>
      <c r="F298" s="971"/>
      <c r="G298" s="971"/>
      <c r="H298" s="972"/>
      <c r="I298" s="972"/>
      <c r="J298" s="971"/>
      <c r="K298" s="972"/>
      <c r="L298" s="1150"/>
      <c r="M298" s="1153"/>
    </row>
    <row r="299" spans="1:13" ht="15">
      <c r="A299" s="641">
        <v>633006</v>
      </c>
      <c r="B299" s="603"/>
      <c r="C299" s="845" t="s">
        <v>265</v>
      </c>
      <c r="D299" s="603" t="s">
        <v>449</v>
      </c>
      <c r="E299" s="604"/>
      <c r="F299" s="604">
        <v>110</v>
      </c>
      <c r="G299" s="604"/>
      <c r="H299" s="637"/>
      <c r="I299" s="637"/>
      <c r="J299" s="604"/>
      <c r="K299" s="637"/>
      <c r="L299" s="765"/>
      <c r="M299" s="1131"/>
    </row>
    <row r="300" spans="1:13" ht="15">
      <c r="A300" s="638">
        <v>633006</v>
      </c>
      <c r="B300" s="608">
        <v>7</v>
      </c>
      <c r="C300" s="845" t="s">
        <v>265</v>
      </c>
      <c r="D300" s="608" t="s">
        <v>110</v>
      </c>
      <c r="E300" s="640">
        <v>45</v>
      </c>
      <c r="F300" s="640">
        <v>13</v>
      </c>
      <c r="G300" s="640">
        <v>550</v>
      </c>
      <c r="H300" s="640">
        <v>600</v>
      </c>
      <c r="I300" s="640">
        <v>400</v>
      </c>
      <c r="J300" s="640">
        <v>300</v>
      </c>
      <c r="K300" s="640">
        <v>300</v>
      </c>
      <c r="L300" s="1089"/>
      <c r="M300" s="1114"/>
    </row>
    <row r="301" spans="1:13" ht="15">
      <c r="A301" s="591">
        <v>635</v>
      </c>
      <c r="B301" s="593"/>
      <c r="C301" s="844"/>
      <c r="D301" s="588" t="s">
        <v>268</v>
      </c>
      <c r="E301" s="890">
        <f>SUM(E302:E304)</f>
        <v>2070</v>
      </c>
      <c r="F301" s="890">
        <f>SUM(F302:F304)</f>
        <v>1461</v>
      </c>
      <c r="G301" s="589">
        <f>G302+G304</f>
        <v>1772</v>
      </c>
      <c r="H301" s="589">
        <f>H302+H304+H303</f>
        <v>1952</v>
      </c>
      <c r="I301" s="589">
        <f>I302+I304</f>
        <v>1672</v>
      </c>
      <c r="J301" s="589">
        <f>J302+J304</f>
        <v>1772</v>
      </c>
      <c r="K301" s="589">
        <f>K302+K304</f>
        <v>1372</v>
      </c>
      <c r="L301" s="754">
        <f>SUM(L302:L304)</f>
        <v>786</v>
      </c>
      <c r="M301" s="783">
        <f>(100/K301)*L301</f>
        <v>57.288629737609334</v>
      </c>
    </row>
    <row r="302" spans="1:13" ht="15">
      <c r="A302" s="973">
        <v>635006</v>
      </c>
      <c r="B302" s="616">
        <v>1</v>
      </c>
      <c r="C302" s="845" t="s">
        <v>265</v>
      </c>
      <c r="D302" s="616" t="s">
        <v>269</v>
      </c>
      <c r="E302" s="671">
        <v>498</v>
      </c>
      <c r="F302" s="671"/>
      <c r="G302" s="644">
        <v>200</v>
      </c>
      <c r="H302" s="644">
        <v>200</v>
      </c>
      <c r="I302" s="644">
        <v>100</v>
      </c>
      <c r="J302" s="644">
        <v>200</v>
      </c>
      <c r="K302" s="644">
        <v>200</v>
      </c>
      <c r="L302" s="766"/>
      <c r="M302" s="1111"/>
    </row>
    <row r="303" spans="1:13" ht="15">
      <c r="A303" s="651">
        <v>635004</v>
      </c>
      <c r="B303" s="603"/>
      <c r="C303" s="845" t="s">
        <v>265</v>
      </c>
      <c r="D303" s="636" t="s">
        <v>270</v>
      </c>
      <c r="E303" s="604"/>
      <c r="F303" s="604">
        <v>151</v>
      </c>
      <c r="G303" s="637"/>
      <c r="H303" s="637">
        <v>180</v>
      </c>
      <c r="I303" s="637">
        <v>180</v>
      </c>
      <c r="J303" s="637"/>
      <c r="K303" s="637"/>
      <c r="L303" s="765"/>
      <c r="M303" s="1131"/>
    </row>
    <row r="304" spans="1:13" ht="15">
      <c r="A304" s="1365">
        <v>635006</v>
      </c>
      <c r="B304" s="1361"/>
      <c r="C304" s="1366" t="s">
        <v>265</v>
      </c>
      <c r="D304" s="1367" t="s">
        <v>271</v>
      </c>
      <c r="E304" s="1368">
        <v>1572</v>
      </c>
      <c r="F304" s="1368">
        <v>1310</v>
      </c>
      <c r="G304" s="1368">
        <v>1572</v>
      </c>
      <c r="H304" s="1368">
        <v>1572</v>
      </c>
      <c r="I304" s="1368">
        <v>1572</v>
      </c>
      <c r="J304" s="1368">
        <v>1572</v>
      </c>
      <c r="K304" s="1368">
        <v>1172</v>
      </c>
      <c r="L304" s="1369">
        <v>786</v>
      </c>
      <c r="M304" s="1370">
        <f aca="true" t="shared" si="33" ref="M304:M310">(100/K304)*L304</f>
        <v>67.06484641638225</v>
      </c>
    </row>
    <row r="305" spans="1:13" ht="15">
      <c r="A305" s="1363">
        <v>637</v>
      </c>
      <c r="B305" s="1350"/>
      <c r="C305" s="1349"/>
      <c r="D305" s="1350" t="s">
        <v>157</v>
      </c>
      <c r="E305" s="1352">
        <f>SUM(E306:E311)</f>
        <v>6094</v>
      </c>
      <c r="F305" s="1352">
        <f>SUM(F306:F311)</f>
        <v>6136</v>
      </c>
      <c r="G305" s="1352">
        <f>G307+G309+G311+G308</f>
        <v>6461</v>
      </c>
      <c r="H305" s="1352">
        <f>H306+H309+H311+H308+H307+H310</f>
        <v>9081</v>
      </c>
      <c r="I305" s="1352">
        <f>I306+I309+I311+I308+I307</f>
        <v>9060</v>
      </c>
      <c r="J305" s="1352">
        <f>J306+J307+J308+J309+J311+J310</f>
        <v>9180</v>
      </c>
      <c r="K305" s="1352">
        <f>K306+K307+K308+K309+K311+K310</f>
        <v>9580</v>
      </c>
      <c r="L305" s="1353">
        <f>SUM(L306:L311)</f>
        <v>6570.93</v>
      </c>
      <c r="M305" s="1354">
        <f t="shared" si="33"/>
        <v>68.59008350730689</v>
      </c>
    </row>
    <row r="306" spans="1:13" ht="15">
      <c r="A306" s="1307">
        <v>637004</v>
      </c>
      <c r="B306" s="1308"/>
      <c r="C306" s="1366" t="s">
        <v>265</v>
      </c>
      <c r="D306" s="1308" t="s">
        <v>272</v>
      </c>
      <c r="E306" s="1325">
        <v>196</v>
      </c>
      <c r="F306" s="1325">
        <v>559</v>
      </c>
      <c r="G306" s="1311"/>
      <c r="H306" s="1311">
        <v>1000</v>
      </c>
      <c r="I306" s="1296">
        <v>1000</v>
      </c>
      <c r="J306" s="1311">
        <v>1000</v>
      </c>
      <c r="K306" s="1311">
        <v>1000</v>
      </c>
      <c r="L306" s="1345">
        <v>155.35</v>
      </c>
      <c r="M306" s="1346">
        <f t="shared" si="33"/>
        <v>15.535</v>
      </c>
    </row>
    <row r="307" spans="1:13" ht="15">
      <c r="A307" s="1300">
        <v>637004</v>
      </c>
      <c r="B307" s="1371">
        <v>5</v>
      </c>
      <c r="C307" s="1366" t="s">
        <v>265</v>
      </c>
      <c r="D307" s="1329" t="s">
        <v>220</v>
      </c>
      <c r="E307" s="1317">
        <v>158</v>
      </c>
      <c r="F307" s="1317">
        <v>423</v>
      </c>
      <c r="G307" s="1318">
        <v>310</v>
      </c>
      <c r="H307" s="1318">
        <v>700</v>
      </c>
      <c r="I307" s="1318">
        <v>700</v>
      </c>
      <c r="J307" s="1318">
        <v>800</v>
      </c>
      <c r="K307" s="1318">
        <v>800</v>
      </c>
      <c r="L307" s="1328">
        <v>209.74</v>
      </c>
      <c r="M307" s="1320">
        <f t="shared" si="33"/>
        <v>26.2175</v>
      </c>
    </row>
    <row r="308" spans="1:13" ht="15">
      <c r="A308" s="1300">
        <v>637015</v>
      </c>
      <c r="B308" s="1329"/>
      <c r="C308" s="1366" t="s">
        <v>265</v>
      </c>
      <c r="D308" s="1371" t="s">
        <v>273</v>
      </c>
      <c r="E308" s="1318">
        <v>141</v>
      </c>
      <c r="F308" s="1318">
        <v>282</v>
      </c>
      <c r="G308" s="1317">
        <v>141</v>
      </c>
      <c r="H308" s="1317">
        <v>300</v>
      </c>
      <c r="I308" s="1318">
        <v>300</v>
      </c>
      <c r="J308" s="1317">
        <v>300</v>
      </c>
      <c r="K308" s="1317">
        <v>300</v>
      </c>
      <c r="L308" s="1319">
        <v>38.52</v>
      </c>
      <c r="M308" s="1320">
        <f t="shared" si="33"/>
        <v>12.84</v>
      </c>
    </row>
    <row r="309" spans="1:13" ht="15">
      <c r="A309" s="1314">
        <v>637012</v>
      </c>
      <c r="B309" s="1329">
        <v>50</v>
      </c>
      <c r="C309" s="1366" t="s">
        <v>265</v>
      </c>
      <c r="D309" s="1372" t="s">
        <v>274</v>
      </c>
      <c r="E309" s="1318">
        <v>3469</v>
      </c>
      <c r="F309" s="1318">
        <v>2712</v>
      </c>
      <c r="G309" s="1318">
        <v>3650</v>
      </c>
      <c r="H309" s="1318">
        <v>4700</v>
      </c>
      <c r="I309" s="1318">
        <v>4700</v>
      </c>
      <c r="J309" s="1318">
        <v>4700</v>
      </c>
      <c r="K309" s="1318">
        <v>5100</v>
      </c>
      <c r="L309" s="1328">
        <v>5078.22</v>
      </c>
      <c r="M309" s="1320">
        <f t="shared" si="33"/>
        <v>99.5729411764706</v>
      </c>
    </row>
    <row r="310" spans="1:13" ht="15">
      <c r="A310" s="598">
        <v>637012</v>
      </c>
      <c r="B310" s="599">
        <v>1</v>
      </c>
      <c r="C310" s="845" t="s">
        <v>265</v>
      </c>
      <c r="D310" s="642" t="s">
        <v>275</v>
      </c>
      <c r="E310" s="604"/>
      <c r="F310" s="604">
        <v>20</v>
      </c>
      <c r="G310" s="618"/>
      <c r="H310" s="618">
        <v>21</v>
      </c>
      <c r="I310" s="618">
        <v>20</v>
      </c>
      <c r="J310" s="618">
        <v>20</v>
      </c>
      <c r="K310" s="618">
        <v>20</v>
      </c>
      <c r="L310" s="1107">
        <v>9.1</v>
      </c>
      <c r="M310" s="786">
        <f t="shared" si="33"/>
        <v>45.5</v>
      </c>
    </row>
    <row r="311" spans="1:13" ht="15">
      <c r="A311" s="598">
        <v>637027</v>
      </c>
      <c r="B311" s="599"/>
      <c r="C311" s="845" t="s">
        <v>265</v>
      </c>
      <c r="D311" s="603" t="s">
        <v>184</v>
      </c>
      <c r="E311" s="604">
        <v>2130</v>
      </c>
      <c r="F311" s="604">
        <v>2140</v>
      </c>
      <c r="G311" s="618">
        <v>2360</v>
      </c>
      <c r="H311" s="618">
        <v>2360</v>
      </c>
      <c r="I311" s="618">
        <v>2360</v>
      </c>
      <c r="J311" s="618">
        <v>2360</v>
      </c>
      <c r="K311" s="618">
        <v>2360</v>
      </c>
      <c r="L311" s="1107">
        <v>1080</v>
      </c>
      <c r="M311" s="786">
        <f>(100/K211)*L311</f>
        <v>1.0568331602932126</v>
      </c>
    </row>
    <row r="312" spans="1:13" ht="15.75" thickBot="1">
      <c r="A312" s="974"/>
      <c r="B312" s="636"/>
      <c r="C312" s="975"/>
      <c r="D312" s="636"/>
      <c r="E312" s="876"/>
      <c r="F312" s="976"/>
      <c r="G312" s="731"/>
      <c r="H312" s="671"/>
      <c r="I312" s="671"/>
      <c r="J312" s="671"/>
      <c r="K312" s="671"/>
      <c r="L312" s="805"/>
      <c r="M312" s="830"/>
    </row>
    <row r="313" spans="1:13" ht="15.75" thickBot="1">
      <c r="A313" s="1259" t="s">
        <v>276</v>
      </c>
      <c r="B313" s="1259"/>
      <c r="C313" s="1258"/>
      <c r="D313" s="1259" t="s">
        <v>277</v>
      </c>
      <c r="E313" s="1254">
        <f>E314+E323</f>
        <v>9922</v>
      </c>
      <c r="F313" s="1254">
        <f>F314+F323</f>
        <v>7950</v>
      </c>
      <c r="G313" s="628">
        <f>G314+G323</f>
        <v>7700</v>
      </c>
      <c r="H313" s="627">
        <f>H314+H323+H325</f>
        <v>8800</v>
      </c>
      <c r="I313" s="627">
        <f>I314+I323+I325</f>
        <v>8784</v>
      </c>
      <c r="J313" s="627">
        <f>J314+J323</f>
        <v>9400</v>
      </c>
      <c r="K313" s="627">
        <f>K314+K323+K321</f>
        <v>9580</v>
      </c>
      <c r="L313" s="762">
        <f>L314+L323+L321</f>
        <v>8238.64</v>
      </c>
      <c r="M313" s="756">
        <f>(100/K313)*L313</f>
        <v>85.9983298538622</v>
      </c>
    </row>
    <row r="314" spans="1:13" ht="15">
      <c r="A314" s="904">
        <v>642</v>
      </c>
      <c r="B314" s="889"/>
      <c r="C314" s="825"/>
      <c r="D314" s="889" t="s">
        <v>200</v>
      </c>
      <c r="E314" s="890">
        <f>E315+E316+E320+E318</f>
        <v>9861</v>
      </c>
      <c r="F314" s="890">
        <f>F315+F316+F320+F318+F319</f>
        <v>7866</v>
      </c>
      <c r="G314" s="890">
        <f>SUM(G315:G320)</f>
        <v>7600</v>
      </c>
      <c r="H314" s="890">
        <f>SUM(H315:H320)</f>
        <v>8100</v>
      </c>
      <c r="I314" s="890">
        <f>SUM(I315:I320)</f>
        <v>8100</v>
      </c>
      <c r="J314" s="890">
        <f>SUM(J315:J320)</f>
        <v>8400</v>
      </c>
      <c r="K314" s="890">
        <f>SUM(K315:K320)</f>
        <v>8400</v>
      </c>
      <c r="L314" s="1097">
        <f>SUM(L315:L319)</f>
        <v>7500</v>
      </c>
      <c r="M314" s="1133">
        <f>(100/K314)*L314</f>
        <v>89.28571428571428</v>
      </c>
    </row>
    <row r="315" spans="1:13" ht="15">
      <c r="A315" s="615">
        <v>642002</v>
      </c>
      <c r="B315" s="702">
        <v>1</v>
      </c>
      <c r="C315" s="954" t="s">
        <v>278</v>
      </c>
      <c r="D315" s="702" t="s">
        <v>279</v>
      </c>
      <c r="E315" s="644">
        <v>7000</v>
      </c>
      <c r="F315" s="644">
        <v>7000</v>
      </c>
      <c r="G315" s="644">
        <v>7000</v>
      </c>
      <c r="H315" s="644">
        <v>7000</v>
      </c>
      <c r="I315" s="644">
        <v>7000</v>
      </c>
      <c r="J315" s="644">
        <v>8000</v>
      </c>
      <c r="K315" s="644">
        <v>8000</v>
      </c>
      <c r="L315" s="766">
        <v>7500</v>
      </c>
      <c r="M315" s="1111">
        <f>(100/K315)*L315</f>
        <v>93.75</v>
      </c>
    </row>
    <row r="316" spans="1:13" ht="15">
      <c r="A316" s="977">
        <v>642002</v>
      </c>
      <c r="B316" s="603">
        <v>2</v>
      </c>
      <c r="C316" s="819" t="s">
        <v>278</v>
      </c>
      <c r="D316" s="603" t="s">
        <v>280</v>
      </c>
      <c r="E316" s="604">
        <v>1000</v>
      </c>
      <c r="F316" s="604">
        <v>600</v>
      </c>
      <c r="G316" s="671">
        <v>600</v>
      </c>
      <c r="H316" s="671">
        <v>600</v>
      </c>
      <c r="I316" s="671">
        <v>600</v>
      </c>
      <c r="J316" s="671"/>
      <c r="K316" s="671"/>
      <c r="L316" s="1121"/>
      <c r="M316" s="1113"/>
    </row>
    <row r="317" spans="1:13" ht="0.75" customHeight="1">
      <c r="A317" s="978">
        <v>642001</v>
      </c>
      <c r="B317" s="979">
        <v>3</v>
      </c>
      <c r="C317" s="980" t="s">
        <v>278</v>
      </c>
      <c r="D317" s="981" t="s">
        <v>281</v>
      </c>
      <c r="E317" s="941"/>
      <c r="F317" s="941"/>
      <c r="G317" s="941">
        <v>0</v>
      </c>
      <c r="H317" s="941">
        <v>0</v>
      </c>
      <c r="I317" s="941"/>
      <c r="J317" s="941">
        <v>0</v>
      </c>
      <c r="K317" s="941">
        <v>0</v>
      </c>
      <c r="L317" s="1154"/>
      <c r="M317" s="1157"/>
    </row>
    <row r="318" spans="1:13" ht="15">
      <c r="A318" s="982">
        <v>642002</v>
      </c>
      <c r="B318" s="983">
        <v>3</v>
      </c>
      <c r="C318" s="984" t="s">
        <v>282</v>
      </c>
      <c r="D318" s="667" t="s">
        <v>283</v>
      </c>
      <c r="E318" s="722">
        <v>1861</v>
      </c>
      <c r="F318" s="722">
        <v>116</v>
      </c>
      <c r="G318" s="985"/>
      <c r="H318" s="985">
        <v>400</v>
      </c>
      <c r="I318" s="985">
        <v>400</v>
      </c>
      <c r="J318" s="985">
        <v>400</v>
      </c>
      <c r="K318" s="985">
        <v>400</v>
      </c>
      <c r="L318" s="1155"/>
      <c r="M318" s="1158"/>
    </row>
    <row r="319" spans="1:13" ht="15">
      <c r="A319" s="982">
        <v>642014</v>
      </c>
      <c r="B319" s="986"/>
      <c r="C319" s="987" t="s">
        <v>284</v>
      </c>
      <c r="D319" s="988" t="s">
        <v>285</v>
      </c>
      <c r="E319" s="620"/>
      <c r="F319" s="901">
        <v>150</v>
      </c>
      <c r="G319" s="901"/>
      <c r="H319" s="985">
        <v>100</v>
      </c>
      <c r="I319" s="985">
        <v>100</v>
      </c>
      <c r="J319" s="985"/>
      <c r="K319" s="985"/>
      <c r="L319" s="1155"/>
      <c r="M319" s="1158"/>
    </row>
    <row r="320" spans="1:13" ht="0.75" customHeight="1" thickBot="1">
      <c r="A320" s="638">
        <v>642002</v>
      </c>
      <c r="B320" s="639">
        <v>4</v>
      </c>
      <c r="C320" s="821" t="s">
        <v>278</v>
      </c>
      <c r="D320" s="639" t="s">
        <v>286</v>
      </c>
      <c r="E320" s="640"/>
      <c r="F320" s="637"/>
      <c r="G320" s="637">
        <v>0</v>
      </c>
      <c r="H320" s="640">
        <v>0</v>
      </c>
      <c r="I320" s="640"/>
      <c r="J320" s="640">
        <v>0</v>
      </c>
      <c r="K320" s="640">
        <v>0</v>
      </c>
      <c r="L320" s="1089"/>
      <c r="M320" s="1114"/>
    </row>
    <row r="321" spans="1:15" ht="15">
      <c r="A321" s="587">
        <v>633</v>
      </c>
      <c r="B321" s="593"/>
      <c r="C321" s="844"/>
      <c r="D321" s="588" t="s">
        <v>110</v>
      </c>
      <c r="E321" s="594"/>
      <c r="F321" s="640"/>
      <c r="G321" s="640"/>
      <c r="H321" s="594"/>
      <c r="I321" s="609"/>
      <c r="J321" s="595"/>
      <c r="K321" s="1024">
        <v>310</v>
      </c>
      <c r="L321" s="754">
        <f>L322</f>
        <v>300.95</v>
      </c>
      <c r="M321" s="1144">
        <f>(100/K321)*L141</f>
        <v>33.25806451612903</v>
      </c>
      <c r="N321" s="446"/>
      <c r="O321" s="446"/>
    </row>
    <row r="322" spans="1:13" ht="15">
      <c r="A322" s="1360">
        <v>633006</v>
      </c>
      <c r="B322" s="1293"/>
      <c r="C322" s="1294" t="s">
        <v>284</v>
      </c>
      <c r="D322" s="1293" t="s">
        <v>484</v>
      </c>
      <c r="E322" s="1295"/>
      <c r="F322" s="1295"/>
      <c r="G322" s="1295"/>
      <c r="H322" s="1295"/>
      <c r="I322" s="1295"/>
      <c r="J322" s="1295"/>
      <c r="K322" s="1295">
        <v>310</v>
      </c>
      <c r="L322" s="1298">
        <v>300.95</v>
      </c>
      <c r="M322" s="1299">
        <f>(100/K322)*L322</f>
        <v>97.08064516129032</v>
      </c>
    </row>
    <row r="323" spans="1:13" ht="15">
      <c r="A323" s="813">
        <v>635</v>
      </c>
      <c r="B323" s="889"/>
      <c r="C323" s="825"/>
      <c r="D323" s="889" t="s">
        <v>287</v>
      </c>
      <c r="E323" s="890">
        <v>61</v>
      </c>
      <c r="F323" s="890">
        <v>84</v>
      </c>
      <c r="G323" s="890">
        <f aca="true" t="shared" si="34" ref="G323:L323">G324</f>
        <v>100</v>
      </c>
      <c r="H323" s="890">
        <f t="shared" si="34"/>
        <v>100</v>
      </c>
      <c r="I323" s="890">
        <f t="shared" si="34"/>
        <v>84</v>
      </c>
      <c r="J323" s="890">
        <f t="shared" si="34"/>
        <v>1000</v>
      </c>
      <c r="K323" s="890">
        <f t="shared" si="34"/>
        <v>870</v>
      </c>
      <c r="L323" s="1097">
        <f t="shared" si="34"/>
        <v>437.69</v>
      </c>
      <c r="M323" s="1133">
        <f>(100/K323)*L323</f>
        <v>50.30919540229885</v>
      </c>
    </row>
    <row r="324" spans="1:13" ht="15">
      <c r="A324" s="592">
        <v>635006</v>
      </c>
      <c r="B324" s="824">
        <v>1</v>
      </c>
      <c r="C324" s="827" t="s">
        <v>284</v>
      </c>
      <c r="D324" s="824" t="s">
        <v>288</v>
      </c>
      <c r="E324" s="594">
        <v>61</v>
      </c>
      <c r="F324" s="594">
        <v>84</v>
      </c>
      <c r="G324" s="594">
        <v>100</v>
      </c>
      <c r="H324" s="594">
        <v>100</v>
      </c>
      <c r="I324" s="594">
        <v>84</v>
      </c>
      <c r="J324" s="594">
        <v>1000</v>
      </c>
      <c r="K324" s="594">
        <v>870</v>
      </c>
      <c r="L324" s="755">
        <v>437.69</v>
      </c>
      <c r="M324" s="784">
        <f>(100/K324)*L324</f>
        <v>50.30919540229885</v>
      </c>
    </row>
    <row r="325" spans="1:13" ht="15">
      <c r="A325" s="591">
        <v>637</v>
      </c>
      <c r="B325" s="588"/>
      <c r="C325" s="844"/>
      <c r="D325" s="588" t="s">
        <v>157</v>
      </c>
      <c r="E325" s="589"/>
      <c r="F325" s="589"/>
      <c r="G325" s="589"/>
      <c r="H325" s="589">
        <v>600</v>
      </c>
      <c r="I325" s="589">
        <v>600</v>
      </c>
      <c r="J325" s="589"/>
      <c r="K325" s="589"/>
      <c r="L325" s="754"/>
      <c r="M325" s="783"/>
    </row>
    <row r="326" spans="1:20" ht="15">
      <c r="A326" s="882">
        <v>637005</v>
      </c>
      <c r="B326" s="857"/>
      <c r="C326" s="883" t="s">
        <v>278</v>
      </c>
      <c r="D326" s="857" t="s">
        <v>458</v>
      </c>
      <c r="E326" s="594"/>
      <c r="F326" s="594"/>
      <c r="G326" s="671"/>
      <c r="H326" s="671">
        <v>600</v>
      </c>
      <c r="I326" s="671">
        <v>600</v>
      </c>
      <c r="J326" s="594"/>
      <c r="K326" s="594"/>
      <c r="L326" s="1156"/>
      <c r="M326" s="784"/>
      <c r="T326" s="1288"/>
    </row>
    <row r="327" spans="1:13" ht="15.75" thickBot="1">
      <c r="A327" s="892"/>
      <c r="B327" s="894"/>
      <c r="C327" s="885"/>
      <c r="D327" s="894"/>
      <c r="E327" s="876"/>
      <c r="F327" s="861"/>
      <c r="G327" s="989"/>
      <c r="H327" s="989"/>
      <c r="I327" s="989"/>
      <c r="J327" s="959"/>
      <c r="K327" s="959"/>
      <c r="L327" s="1050"/>
      <c r="M327" s="1159"/>
    </row>
    <row r="328" spans="1:13" ht="15" customHeight="1" thickBot="1">
      <c r="A328" s="628" t="s">
        <v>289</v>
      </c>
      <c r="B328" s="744"/>
      <c r="C328" s="1067"/>
      <c r="D328" s="1259" t="s">
        <v>290</v>
      </c>
      <c r="E328" s="628">
        <f>SUM(E329+E330+E338+E342+E351+E357)</f>
        <v>57645</v>
      </c>
      <c r="F328" s="658">
        <f>SUM(F329+F330+F338+F342+F351+F357)</f>
        <v>49524</v>
      </c>
      <c r="G328" s="1254">
        <f>G329+G330+G338+G342+G351+G357</f>
        <v>48905</v>
      </c>
      <c r="H328" s="656">
        <f>H329+H330+H338+H342+H351+H357</f>
        <v>51756</v>
      </c>
      <c r="I328" s="626">
        <f>I329+I330+I338+I342+I351+I357+J355</f>
        <v>47386</v>
      </c>
      <c r="J328" s="1254">
        <f>J330+J338+J342+J351+J357+J355</f>
        <v>50505</v>
      </c>
      <c r="K328" s="1254">
        <f>K329+K330+K338+K342+K351+K357+K355</f>
        <v>50505</v>
      </c>
      <c r="L328" s="1260">
        <f>L329+L330+L338+L342+L351+L357+L355</f>
        <v>23331.9</v>
      </c>
      <c r="M328" s="1255">
        <f>(100/K328)*L328</f>
        <v>46.197208197208205</v>
      </c>
    </row>
    <row r="329" spans="1:13" ht="15" hidden="1">
      <c r="A329" s="865">
        <v>610</v>
      </c>
      <c r="B329" s="878"/>
      <c r="C329" s="815" t="s">
        <v>291</v>
      </c>
      <c r="D329" s="814" t="s">
        <v>92</v>
      </c>
      <c r="E329" s="952">
        <v>0</v>
      </c>
      <c r="F329" s="952">
        <v>0</v>
      </c>
      <c r="G329" s="952"/>
      <c r="H329" s="952"/>
      <c r="I329" s="952"/>
      <c r="J329" s="952"/>
      <c r="K329" s="952"/>
      <c r="L329" s="1160"/>
      <c r="M329" s="1163"/>
    </row>
    <row r="330" spans="1:13" ht="15">
      <c r="A330" s="587">
        <v>62</v>
      </c>
      <c r="B330" s="588"/>
      <c r="C330" s="815"/>
      <c r="D330" s="814" t="s">
        <v>93</v>
      </c>
      <c r="E330" s="990">
        <f>SUM(E331:E337)</f>
        <v>316</v>
      </c>
      <c r="F330" s="990">
        <f aca="true" t="shared" si="35" ref="F330:K330">SUM(F331:F337)</f>
        <v>368</v>
      </c>
      <c r="G330" s="991">
        <f t="shared" si="35"/>
        <v>456</v>
      </c>
      <c r="H330" s="991">
        <f t="shared" si="35"/>
        <v>456</v>
      </c>
      <c r="I330" s="991">
        <f t="shared" si="35"/>
        <v>456</v>
      </c>
      <c r="J330" s="991">
        <f t="shared" si="35"/>
        <v>456</v>
      </c>
      <c r="K330" s="991">
        <f t="shared" si="35"/>
        <v>456</v>
      </c>
      <c r="L330" s="1161">
        <f>SUM(L331:L337)</f>
        <v>264.77</v>
      </c>
      <c r="M330" s="1164">
        <f aca="true" t="shared" si="36" ref="M330:M342">(100/K330)*L330</f>
        <v>58.06359649122806</v>
      </c>
    </row>
    <row r="331" spans="1:13" ht="15">
      <c r="A331" s="598">
        <v>621000</v>
      </c>
      <c r="B331" s="599"/>
      <c r="C331" s="817" t="s">
        <v>291</v>
      </c>
      <c r="D331" s="599" t="s">
        <v>292</v>
      </c>
      <c r="E331" s="898">
        <v>90</v>
      </c>
      <c r="F331" s="898">
        <v>105</v>
      </c>
      <c r="G331" s="648">
        <v>130</v>
      </c>
      <c r="H331" s="648">
        <v>130</v>
      </c>
      <c r="I331" s="648">
        <v>130</v>
      </c>
      <c r="J331" s="648">
        <v>130</v>
      </c>
      <c r="K331" s="648">
        <v>130</v>
      </c>
      <c r="L331" s="1094">
        <v>70.79</v>
      </c>
      <c r="M331" s="1129">
        <f t="shared" si="36"/>
        <v>54.453846153846165</v>
      </c>
    </row>
    <row r="332" spans="1:13" ht="15">
      <c r="A332" s="602">
        <v>625001</v>
      </c>
      <c r="B332" s="603"/>
      <c r="C332" s="870" t="s">
        <v>291</v>
      </c>
      <c r="D332" s="603" t="s">
        <v>96</v>
      </c>
      <c r="E332" s="620">
        <v>13</v>
      </c>
      <c r="F332" s="620">
        <v>15</v>
      </c>
      <c r="G332" s="643">
        <v>19</v>
      </c>
      <c r="H332" s="643">
        <v>19</v>
      </c>
      <c r="I332" s="643">
        <v>19</v>
      </c>
      <c r="J332" s="643">
        <v>19</v>
      </c>
      <c r="K332" s="643">
        <v>19</v>
      </c>
      <c r="L332" s="1090">
        <v>10.88</v>
      </c>
      <c r="M332" s="1116">
        <f t="shared" si="36"/>
        <v>57.26315789473685</v>
      </c>
    </row>
    <row r="333" spans="1:13" ht="15">
      <c r="A333" s="602">
        <v>625002</v>
      </c>
      <c r="B333" s="603"/>
      <c r="C333" s="992" t="s">
        <v>291</v>
      </c>
      <c r="D333" s="603" t="s">
        <v>97</v>
      </c>
      <c r="E333" s="620">
        <v>126</v>
      </c>
      <c r="F333" s="620">
        <v>147</v>
      </c>
      <c r="G333" s="604">
        <v>182</v>
      </c>
      <c r="H333" s="604">
        <v>182</v>
      </c>
      <c r="I333" s="604">
        <v>182</v>
      </c>
      <c r="J333" s="604">
        <v>182</v>
      </c>
      <c r="K333" s="604">
        <v>182</v>
      </c>
      <c r="L333" s="759">
        <v>108.9</v>
      </c>
      <c r="M333" s="786">
        <f t="shared" si="36"/>
        <v>59.835164835164846</v>
      </c>
    </row>
    <row r="334" spans="1:13" ht="15">
      <c r="A334" s="602">
        <v>625003</v>
      </c>
      <c r="B334" s="848"/>
      <c r="C334" s="819" t="s">
        <v>291</v>
      </c>
      <c r="D334" s="603" t="s">
        <v>98</v>
      </c>
      <c r="E334" s="623">
        <v>8</v>
      </c>
      <c r="F334" s="623">
        <v>8</v>
      </c>
      <c r="G334" s="604">
        <v>11</v>
      </c>
      <c r="H334" s="604">
        <v>11</v>
      </c>
      <c r="I334" s="604">
        <v>11</v>
      </c>
      <c r="J334" s="604">
        <v>11</v>
      </c>
      <c r="K334" s="604">
        <v>11</v>
      </c>
      <c r="L334" s="759">
        <v>6.2</v>
      </c>
      <c r="M334" s="786">
        <f t="shared" si="36"/>
        <v>56.36363636363637</v>
      </c>
    </row>
    <row r="335" spans="1:13" ht="15">
      <c r="A335" s="602">
        <v>625004</v>
      </c>
      <c r="B335" s="666"/>
      <c r="C335" s="819" t="s">
        <v>291</v>
      </c>
      <c r="D335" s="603" t="s">
        <v>99</v>
      </c>
      <c r="E335" s="604">
        <v>28</v>
      </c>
      <c r="F335" s="604">
        <v>35</v>
      </c>
      <c r="G335" s="604">
        <v>39</v>
      </c>
      <c r="H335" s="604">
        <v>39</v>
      </c>
      <c r="I335" s="604">
        <v>39</v>
      </c>
      <c r="J335" s="604">
        <v>39</v>
      </c>
      <c r="K335" s="604">
        <v>39</v>
      </c>
      <c r="L335" s="759">
        <v>23.33</v>
      </c>
      <c r="M335" s="786">
        <f t="shared" si="36"/>
        <v>59.820512820512825</v>
      </c>
    </row>
    <row r="336" spans="1:13" ht="15">
      <c r="A336" s="635">
        <v>625005</v>
      </c>
      <c r="B336" s="603"/>
      <c r="C336" s="819" t="s">
        <v>291</v>
      </c>
      <c r="D336" s="636" t="s">
        <v>100</v>
      </c>
      <c r="E336" s="637">
        <v>9</v>
      </c>
      <c r="F336" s="637">
        <v>6</v>
      </c>
      <c r="G336" s="604">
        <v>13</v>
      </c>
      <c r="H336" s="604">
        <v>13</v>
      </c>
      <c r="I336" s="604">
        <v>13</v>
      </c>
      <c r="J336" s="604">
        <v>13</v>
      </c>
      <c r="K336" s="604">
        <v>13</v>
      </c>
      <c r="L336" s="759">
        <v>7.77</v>
      </c>
      <c r="M336" s="786">
        <f t="shared" si="36"/>
        <v>59.76923076923077</v>
      </c>
    </row>
    <row r="337" spans="1:13" ht="15">
      <c r="A337" s="638">
        <v>625007</v>
      </c>
      <c r="B337" s="608"/>
      <c r="C337" s="815" t="s">
        <v>291</v>
      </c>
      <c r="D337" s="639" t="s">
        <v>101</v>
      </c>
      <c r="E337" s="901">
        <v>42</v>
      </c>
      <c r="F337" s="901">
        <v>52</v>
      </c>
      <c r="G337" s="637">
        <v>62</v>
      </c>
      <c r="H337" s="637">
        <v>62</v>
      </c>
      <c r="I337" s="637">
        <v>62</v>
      </c>
      <c r="J337" s="637">
        <v>62</v>
      </c>
      <c r="K337" s="637">
        <v>62</v>
      </c>
      <c r="L337" s="765">
        <v>36.9</v>
      </c>
      <c r="M337" s="1131">
        <f t="shared" si="36"/>
        <v>59.51612903225806</v>
      </c>
    </row>
    <row r="338" spans="1:13" ht="15">
      <c r="A338" s="587">
        <v>632</v>
      </c>
      <c r="B338" s="588"/>
      <c r="C338" s="844"/>
      <c r="D338" s="588" t="s">
        <v>103</v>
      </c>
      <c r="E338" s="589">
        <f>SUM(E339:E341)</f>
        <v>48956</v>
      </c>
      <c r="F338" s="589">
        <f aca="true" t="shared" si="37" ref="F338:K338">SUM(F339:F341)</f>
        <v>42376</v>
      </c>
      <c r="G338" s="589">
        <f t="shared" si="37"/>
        <v>39500</v>
      </c>
      <c r="H338" s="589">
        <f t="shared" si="37"/>
        <v>39440</v>
      </c>
      <c r="I338" s="589">
        <f t="shared" si="37"/>
        <v>37000</v>
      </c>
      <c r="J338" s="589">
        <f t="shared" si="37"/>
        <v>39500</v>
      </c>
      <c r="K338" s="589">
        <f t="shared" si="37"/>
        <v>39500</v>
      </c>
      <c r="L338" s="754">
        <f>SUM(L339:L341)</f>
        <v>18685.36</v>
      </c>
      <c r="M338" s="783">
        <f t="shared" si="36"/>
        <v>47.3047088607595</v>
      </c>
    </row>
    <row r="339" spans="1:13" ht="15">
      <c r="A339" s="598">
        <v>632001</v>
      </c>
      <c r="B339" s="599">
        <v>1</v>
      </c>
      <c r="C339" s="817" t="s">
        <v>291</v>
      </c>
      <c r="D339" s="599" t="s">
        <v>105</v>
      </c>
      <c r="E339" s="600">
        <v>8051</v>
      </c>
      <c r="F339" s="600">
        <v>7558</v>
      </c>
      <c r="G339" s="600">
        <v>9000</v>
      </c>
      <c r="H339" s="600">
        <v>9000</v>
      </c>
      <c r="I339" s="600">
        <v>9000</v>
      </c>
      <c r="J339" s="600">
        <v>9000</v>
      </c>
      <c r="K339" s="600">
        <v>9000</v>
      </c>
      <c r="L339" s="758">
        <v>4057.28</v>
      </c>
      <c r="M339" s="785">
        <f t="shared" si="36"/>
        <v>45.08088888888889</v>
      </c>
    </row>
    <row r="340" spans="1:13" ht="15">
      <c r="A340" s="602">
        <v>632001</v>
      </c>
      <c r="B340" s="599">
        <v>2</v>
      </c>
      <c r="C340" s="818" t="s">
        <v>291</v>
      </c>
      <c r="D340" s="603" t="s">
        <v>106</v>
      </c>
      <c r="E340" s="600">
        <v>36448</v>
      </c>
      <c r="F340" s="600">
        <v>31935</v>
      </c>
      <c r="G340" s="604">
        <v>26500</v>
      </c>
      <c r="H340" s="604">
        <v>26440</v>
      </c>
      <c r="I340" s="604">
        <v>25000</v>
      </c>
      <c r="J340" s="604">
        <v>26500</v>
      </c>
      <c r="K340" s="604">
        <v>26500</v>
      </c>
      <c r="L340" s="759">
        <v>13516.9</v>
      </c>
      <c r="M340" s="786">
        <f t="shared" si="36"/>
        <v>51.00716981132075</v>
      </c>
    </row>
    <row r="341" spans="1:13" ht="15">
      <c r="A341" s="602">
        <v>632002</v>
      </c>
      <c r="B341" s="603"/>
      <c r="C341" s="819" t="s">
        <v>291</v>
      </c>
      <c r="D341" s="603" t="s">
        <v>29</v>
      </c>
      <c r="E341" s="600">
        <v>4457</v>
      </c>
      <c r="F341" s="600">
        <v>2883</v>
      </c>
      <c r="G341" s="604">
        <v>4000</v>
      </c>
      <c r="H341" s="604">
        <v>4000</v>
      </c>
      <c r="I341" s="604">
        <v>3000</v>
      </c>
      <c r="J341" s="604">
        <v>4000</v>
      </c>
      <c r="K341" s="604">
        <v>4000</v>
      </c>
      <c r="L341" s="759">
        <v>1111.18</v>
      </c>
      <c r="M341" s="786">
        <f t="shared" si="36"/>
        <v>27.779500000000002</v>
      </c>
    </row>
    <row r="342" spans="1:13" ht="15">
      <c r="A342" s="587">
        <v>633</v>
      </c>
      <c r="B342" s="588"/>
      <c r="C342" s="844"/>
      <c r="D342" s="588" t="s">
        <v>110</v>
      </c>
      <c r="E342" s="589">
        <f>SUM(E343:E350)</f>
        <v>6083</v>
      </c>
      <c r="F342" s="589">
        <f aca="true" t="shared" si="38" ref="F342:K342">SUM(F343:F350)</f>
        <v>3999</v>
      </c>
      <c r="G342" s="589">
        <f t="shared" si="38"/>
        <v>3900</v>
      </c>
      <c r="H342" s="589">
        <f t="shared" si="38"/>
        <v>6811</v>
      </c>
      <c r="I342" s="589">
        <f t="shared" si="38"/>
        <v>5681</v>
      </c>
      <c r="J342" s="589">
        <f t="shared" si="38"/>
        <v>7200</v>
      </c>
      <c r="K342" s="589">
        <f t="shared" si="38"/>
        <v>7030</v>
      </c>
      <c r="L342" s="754">
        <f>SUM(L343:L350)</f>
        <v>2976.54</v>
      </c>
      <c r="M342" s="783">
        <f t="shared" si="36"/>
        <v>42.34054054054054</v>
      </c>
    </row>
    <row r="343" spans="1:13" ht="15">
      <c r="A343" s="615">
        <v>633001</v>
      </c>
      <c r="B343" s="616"/>
      <c r="C343" s="817" t="s">
        <v>291</v>
      </c>
      <c r="D343" s="616" t="s">
        <v>459</v>
      </c>
      <c r="E343" s="644"/>
      <c r="F343" s="644"/>
      <c r="G343" s="600"/>
      <c r="H343" s="600">
        <v>1000</v>
      </c>
      <c r="I343" s="600">
        <v>800</v>
      </c>
      <c r="J343" s="600"/>
      <c r="K343" s="600"/>
      <c r="L343" s="758"/>
      <c r="M343" s="785"/>
    </row>
    <row r="344" spans="1:13" ht="15">
      <c r="A344" s="598">
        <v>633006</v>
      </c>
      <c r="B344" s="599"/>
      <c r="C344" s="819" t="s">
        <v>291</v>
      </c>
      <c r="D344" s="599" t="s">
        <v>241</v>
      </c>
      <c r="E344" s="600"/>
      <c r="F344" s="600">
        <v>90</v>
      </c>
      <c r="G344" s="600">
        <v>1450</v>
      </c>
      <c r="H344" s="600">
        <v>1450</v>
      </c>
      <c r="I344" s="600">
        <v>700</v>
      </c>
      <c r="J344" s="600">
        <v>1500</v>
      </c>
      <c r="K344" s="600">
        <v>1500</v>
      </c>
      <c r="L344" s="758">
        <v>1063.73</v>
      </c>
      <c r="M344" s="785">
        <f>(100/K344)*L344</f>
        <v>70.91533333333334</v>
      </c>
    </row>
    <row r="345" spans="1:13" ht="15">
      <c r="A345" s="598">
        <v>633006</v>
      </c>
      <c r="B345" s="599">
        <v>3</v>
      </c>
      <c r="C345" s="993" t="s">
        <v>291</v>
      </c>
      <c r="D345" s="603" t="s">
        <v>119</v>
      </c>
      <c r="E345" s="600"/>
      <c r="F345" s="600">
        <v>39</v>
      </c>
      <c r="G345" s="604">
        <v>200</v>
      </c>
      <c r="H345" s="604">
        <v>200</v>
      </c>
      <c r="I345" s="604">
        <v>100</v>
      </c>
      <c r="J345" s="604">
        <v>200</v>
      </c>
      <c r="K345" s="604">
        <v>200</v>
      </c>
      <c r="L345" s="759">
        <v>69.59</v>
      </c>
      <c r="M345" s="786">
        <f>(100/K345)*L345</f>
        <v>34.795</v>
      </c>
    </row>
    <row r="346" spans="1:13" ht="15">
      <c r="A346" s="598">
        <v>633006</v>
      </c>
      <c r="B346" s="599">
        <v>5</v>
      </c>
      <c r="C346" s="993" t="s">
        <v>291</v>
      </c>
      <c r="D346" s="603" t="s">
        <v>293</v>
      </c>
      <c r="E346" s="618"/>
      <c r="F346" s="618">
        <v>20</v>
      </c>
      <c r="G346" s="600"/>
      <c r="H346" s="600"/>
      <c r="I346" s="600">
        <v>20</v>
      </c>
      <c r="J346" s="600"/>
      <c r="K346" s="600"/>
      <c r="L346" s="758"/>
      <c r="M346" s="785"/>
    </row>
    <row r="347" spans="1:13" ht="15">
      <c r="A347" s="1300">
        <v>633006</v>
      </c>
      <c r="B347" s="1301">
        <v>7</v>
      </c>
      <c r="C347" s="1330" t="s">
        <v>291</v>
      </c>
      <c r="D347" s="1329" t="s">
        <v>294</v>
      </c>
      <c r="E347" s="1304">
        <v>3458</v>
      </c>
      <c r="F347" s="1304">
        <v>632</v>
      </c>
      <c r="G347" s="1325">
        <v>50</v>
      </c>
      <c r="H347" s="1325">
        <v>361</v>
      </c>
      <c r="I347" s="1325">
        <v>361</v>
      </c>
      <c r="J347" s="1325"/>
      <c r="K347" s="1325">
        <v>30</v>
      </c>
      <c r="L347" s="1326">
        <v>9.4</v>
      </c>
      <c r="M347" s="1327">
        <f>(100/K347)*L347</f>
        <v>31.333333333333336</v>
      </c>
    </row>
    <row r="348" spans="1:13" ht="15">
      <c r="A348" s="1300">
        <v>633006</v>
      </c>
      <c r="B348" s="1301">
        <v>12</v>
      </c>
      <c r="C348" s="1316" t="s">
        <v>291</v>
      </c>
      <c r="D348" s="1373" t="s">
        <v>295</v>
      </c>
      <c r="E348" s="1318"/>
      <c r="F348" s="1304">
        <v>131</v>
      </c>
      <c r="G348" s="1325">
        <v>200</v>
      </c>
      <c r="H348" s="1325">
        <v>300</v>
      </c>
      <c r="I348" s="1325">
        <v>200</v>
      </c>
      <c r="J348" s="1325">
        <v>1000</v>
      </c>
      <c r="K348" s="1325">
        <v>800</v>
      </c>
      <c r="L348" s="1326"/>
      <c r="M348" s="1327"/>
    </row>
    <row r="349" spans="1:13" ht="15" hidden="1">
      <c r="A349" s="1314">
        <v>633010</v>
      </c>
      <c r="B349" s="1329"/>
      <c r="C349" s="1374" t="s">
        <v>291</v>
      </c>
      <c r="D349" s="1331" t="s">
        <v>296</v>
      </c>
      <c r="E349" s="1323"/>
      <c r="F349" s="1323"/>
      <c r="G349" s="1318">
        <v>0</v>
      </c>
      <c r="H349" s="1318">
        <v>0</v>
      </c>
      <c r="I349" s="1318"/>
      <c r="J349" s="1318">
        <v>0</v>
      </c>
      <c r="K349" s="1318">
        <v>0</v>
      </c>
      <c r="L349" s="1328"/>
      <c r="M349" s="1320"/>
    </row>
    <row r="350" spans="1:13" ht="15">
      <c r="A350" s="1365">
        <v>633016</v>
      </c>
      <c r="B350" s="1367"/>
      <c r="C350" s="1375" t="s">
        <v>297</v>
      </c>
      <c r="D350" s="1367" t="s">
        <v>298</v>
      </c>
      <c r="E350" s="1376">
        <v>2625</v>
      </c>
      <c r="F350" s="1376">
        <v>3087</v>
      </c>
      <c r="G350" s="1376">
        <v>2000</v>
      </c>
      <c r="H350" s="1376">
        <v>3500</v>
      </c>
      <c r="I350" s="1376">
        <v>3500</v>
      </c>
      <c r="J350" s="1376">
        <v>4500</v>
      </c>
      <c r="K350" s="1376">
        <v>4500</v>
      </c>
      <c r="L350" s="1377">
        <v>1833.82</v>
      </c>
      <c r="M350" s="1378">
        <f>(100/K350)*L350</f>
        <v>40.751555555555555</v>
      </c>
    </row>
    <row r="351" spans="1:13" ht="15">
      <c r="A351" s="1347">
        <v>635</v>
      </c>
      <c r="B351" s="1350"/>
      <c r="C351" s="1349"/>
      <c r="D351" s="1350" t="s">
        <v>144</v>
      </c>
      <c r="E351" s="1352">
        <f>SUM(E352:E354)</f>
        <v>260</v>
      </c>
      <c r="F351" s="1352">
        <f>SUM(F352:F354)</f>
        <v>100</v>
      </c>
      <c r="G351" s="1352">
        <f>G352+G354</f>
        <v>500</v>
      </c>
      <c r="H351" s="1352">
        <f>H352+H354</f>
        <v>500</v>
      </c>
      <c r="I351" s="1352">
        <f>I352+I354</f>
        <v>400</v>
      </c>
      <c r="J351" s="1352">
        <f>J352+J354</f>
        <v>300</v>
      </c>
      <c r="K351" s="1352">
        <f>K352+K354</f>
        <v>300</v>
      </c>
      <c r="L351" s="1353">
        <f>SUM(L352:L354)</f>
        <v>162</v>
      </c>
      <c r="M351" s="1354">
        <f>(100/K351)*L351</f>
        <v>54</v>
      </c>
    </row>
    <row r="352" spans="1:13" ht="15">
      <c r="A352" s="1300">
        <v>635006</v>
      </c>
      <c r="B352" s="1301">
        <v>1</v>
      </c>
      <c r="C352" s="1309" t="s">
        <v>291</v>
      </c>
      <c r="D352" s="1373" t="s">
        <v>152</v>
      </c>
      <c r="E352" s="1311">
        <v>132</v>
      </c>
      <c r="F352" s="1304"/>
      <c r="G352" s="1304">
        <v>300</v>
      </c>
      <c r="H352" s="1304">
        <v>300</v>
      </c>
      <c r="I352" s="1304">
        <v>300</v>
      </c>
      <c r="J352" s="1304">
        <v>300</v>
      </c>
      <c r="K352" s="1304">
        <v>300</v>
      </c>
      <c r="L352" s="1379">
        <v>162</v>
      </c>
      <c r="M352" s="1306">
        <f>(100/K352)*L352</f>
        <v>54</v>
      </c>
    </row>
    <row r="353" spans="1:13" ht="15">
      <c r="A353" s="1300">
        <v>633001</v>
      </c>
      <c r="B353" s="1371"/>
      <c r="C353" s="1316" t="s">
        <v>291</v>
      </c>
      <c r="D353" s="1329" t="s">
        <v>299</v>
      </c>
      <c r="E353" s="1304">
        <v>128</v>
      </c>
      <c r="F353" s="1304"/>
      <c r="G353" s="1304"/>
      <c r="H353" s="1304"/>
      <c r="I353" s="1304"/>
      <c r="J353" s="1304"/>
      <c r="K353" s="1304"/>
      <c r="L353" s="1380"/>
      <c r="M353" s="1320"/>
    </row>
    <row r="354" spans="1:13" ht="14.25" customHeight="1">
      <c r="A354" s="1314">
        <v>635004</v>
      </c>
      <c r="B354" s="1362">
        <v>3</v>
      </c>
      <c r="C354" s="1375" t="s">
        <v>291</v>
      </c>
      <c r="D354" s="1367" t="s">
        <v>149</v>
      </c>
      <c r="E354" s="1318"/>
      <c r="F354" s="1318">
        <v>100</v>
      </c>
      <c r="G354" s="1318">
        <v>200</v>
      </c>
      <c r="H354" s="1318">
        <v>200</v>
      </c>
      <c r="I354" s="1318">
        <v>100</v>
      </c>
      <c r="J354" s="1318"/>
      <c r="K354" s="1318"/>
      <c r="L354" s="1328"/>
      <c r="M354" s="1320"/>
    </row>
    <row r="355" spans="1:13" ht="15" hidden="1">
      <c r="A355" s="1381">
        <v>636</v>
      </c>
      <c r="B355" s="1350"/>
      <c r="C355" s="1349"/>
      <c r="D355" s="1382" t="s">
        <v>156</v>
      </c>
      <c r="E355" s="1383">
        <v>0</v>
      </c>
      <c r="F355" s="1383">
        <v>0</v>
      </c>
      <c r="G355" s="1383">
        <v>0</v>
      </c>
      <c r="H355" s="1383">
        <v>0</v>
      </c>
      <c r="I355" s="1383"/>
      <c r="J355" s="1383">
        <f>J356</f>
        <v>0</v>
      </c>
      <c r="K355" s="1383">
        <f>K356</f>
        <v>0</v>
      </c>
      <c r="L355" s="1353"/>
      <c r="M355" s="1354"/>
    </row>
    <row r="356" spans="1:13" ht="15" hidden="1">
      <c r="A356" s="1384">
        <v>636001</v>
      </c>
      <c r="B356" s="1361"/>
      <c r="C356" s="1294" t="s">
        <v>291</v>
      </c>
      <c r="D356" s="1385" t="s">
        <v>299</v>
      </c>
      <c r="E356" s="1386"/>
      <c r="F356" s="1386"/>
      <c r="G356" s="1386"/>
      <c r="H356" s="1386"/>
      <c r="I356" s="1386"/>
      <c r="J356" s="1386"/>
      <c r="K356" s="1386"/>
      <c r="L356" s="1387"/>
      <c r="M356" s="1388"/>
    </row>
    <row r="357" spans="1:13" ht="15">
      <c r="A357" s="1347">
        <v>637</v>
      </c>
      <c r="B357" s="1389"/>
      <c r="C357" s="1294"/>
      <c r="D357" s="1348" t="s">
        <v>157</v>
      </c>
      <c r="E357" s="1352">
        <f>SUM(E358:E365)</f>
        <v>2030</v>
      </c>
      <c r="F357" s="1352">
        <f aca="true" t="shared" si="39" ref="F357:K357">SUM(F358:F365)</f>
        <v>2681</v>
      </c>
      <c r="G357" s="1352">
        <f t="shared" si="39"/>
        <v>4549</v>
      </c>
      <c r="H357" s="1352">
        <f t="shared" si="39"/>
        <v>4549</v>
      </c>
      <c r="I357" s="1352">
        <f t="shared" si="39"/>
        <v>3849</v>
      </c>
      <c r="J357" s="1352">
        <f t="shared" si="39"/>
        <v>3049</v>
      </c>
      <c r="K357" s="1352">
        <f t="shared" si="39"/>
        <v>3219</v>
      </c>
      <c r="L357" s="1353">
        <f>SUM(L359:L365)</f>
        <v>1243.23</v>
      </c>
      <c r="M357" s="1354">
        <f>(100/K357)*L357</f>
        <v>38.62162162162162</v>
      </c>
    </row>
    <row r="358" spans="1:13" ht="0.75" customHeight="1">
      <c r="A358" s="1307">
        <v>637005</v>
      </c>
      <c r="B358" s="1308"/>
      <c r="C358" s="1390" t="s">
        <v>300</v>
      </c>
      <c r="D358" s="1391" t="s">
        <v>301</v>
      </c>
      <c r="E358" s="1311"/>
      <c r="F358" s="1311"/>
      <c r="G358" s="1311">
        <v>0</v>
      </c>
      <c r="H358" s="1311">
        <v>0</v>
      </c>
      <c r="I358" s="1311"/>
      <c r="J358" s="1311">
        <v>0</v>
      </c>
      <c r="K358" s="1311">
        <v>0</v>
      </c>
      <c r="L358" s="1312"/>
      <c r="M358" s="1313"/>
    </row>
    <row r="359" spans="1:13" ht="15">
      <c r="A359" s="1300">
        <v>637002</v>
      </c>
      <c r="B359" s="1301">
        <v>1</v>
      </c>
      <c r="C359" s="1330" t="s">
        <v>291</v>
      </c>
      <c r="D359" s="1301" t="s">
        <v>302</v>
      </c>
      <c r="E359" s="1325">
        <v>200</v>
      </c>
      <c r="F359" s="1325">
        <v>1000</v>
      </c>
      <c r="G359" s="1325">
        <v>1000</v>
      </c>
      <c r="H359" s="1325">
        <v>1000</v>
      </c>
      <c r="I359" s="1325">
        <v>1000</v>
      </c>
      <c r="J359" s="1325">
        <v>1000</v>
      </c>
      <c r="K359" s="1325">
        <v>1000</v>
      </c>
      <c r="L359" s="1326"/>
      <c r="M359" s="1327"/>
    </row>
    <row r="360" spans="1:13" ht="15">
      <c r="A360" s="1300">
        <v>637004</v>
      </c>
      <c r="B360" s="1301"/>
      <c r="C360" s="1366" t="s">
        <v>291</v>
      </c>
      <c r="D360" s="1301" t="s">
        <v>303</v>
      </c>
      <c r="E360" s="1325"/>
      <c r="F360" s="1325"/>
      <c r="G360" s="1318">
        <v>200</v>
      </c>
      <c r="H360" s="1318">
        <v>200</v>
      </c>
      <c r="I360" s="1318">
        <v>200</v>
      </c>
      <c r="J360" s="1318">
        <v>200</v>
      </c>
      <c r="K360" s="1318">
        <v>200</v>
      </c>
      <c r="L360" s="1328">
        <v>125.41</v>
      </c>
      <c r="M360" s="1320">
        <f>(100/K360)*L360</f>
        <v>62.705</v>
      </c>
    </row>
    <row r="361" spans="1:13" ht="15">
      <c r="A361" s="1314">
        <v>637004</v>
      </c>
      <c r="B361" s="1329">
        <v>5</v>
      </c>
      <c r="C361" s="1330" t="s">
        <v>291</v>
      </c>
      <c r="D361" s="1329" t="s">
        <v>161</v>
      </c>
      <c r="E361" s="1325">
        <v>798</v>
      </c>
      <c r="F361" s="1325">
        <v>366</v>
      </c>
      <c r="G361" s="1318">
        <v>1700</v>
      </c>
      <c r="H361" s="1318">
        <v>1700</v>
      </c>
      <c r="I361" s="1318">
        <v>1000</v>
      </c>
      <c r="J361" s="1318">
        <v>200</v>
      </c>
      <c r="K361" s="1318">
        <v>200</v>
      </c>
      <c r="L361" s="1328">
        <v>179.73</v>
      </c>
      <c r="M361" s="1320">
        <f>(100/K361)*L361</f>
        <v>89.865</v>
      </c>
    </row>
    <row r="362" spans="1:13" ht="15">
      <c r="A362" s="1300">
        <v>637013</v>
      </c>
      <c r="B362" s="1301"/>
      <c r="C362" s="1330" t="s">
        <v>297</v>
      </c>
      <c r="D362" s="1321" t="s">
        <v>304</v>
      </c>
      <c r="E362" s="1318"/>
      <c r="F362" s="1318"/>
      <c r="G362" s="1325">
        <v>299</v>
      </c>
      <c r="H362" s="1325">
        <v>299</v>
      </c>
      <c r="I362" s="1325">
        <v>299</v>
      </c>
      <c r="J362" s="1325">
        <v>299</v>
      </c>
      <c r="K362" s="1325">
        <v>299</v>
      </c>
      <c r="L362" s="1326"/>
      <c r="M362" s="1327"/>
    </row>
    <row r="363" spans="1:13" ht="0.75" customHeight="1">
      <c r="A363" s="1300">
        <v>637031</v>
      </c>
      <c r="B363" s="1301"/>
      <c r="C363" s="1330" t="s">
        <v>291</v>
      </c>
      <c r="D363" s="1321" t="s">
        <v>305</v>
      </c>
      <c r="E363" s="1317"/>
      <c r="F363" s="1317"/>
      <c r="G363" s="1325"/>
      <c r="H363" s="1325"/>
      <c r="I363" s="1325"/>
      <c r="J363" s="1325"/>
      <c r="K363" s="1325"/>
      <c r="L363" s="1326"/>
      <c r="M363" s="1327"/>
    </row>
    <row r="364" spans="1:13" ht="15">
      <c r="A364" s="1314">
        <v>637015</v>
      </c>
      <c r="B364" s="1329"/>
      <c r="C364" s="1330" t="s">
        <v>91</v>
      </c>
      <c r="D364" s="1321" t="s">
        <v>177</v>
      </c>
      <c r="E364" s="1318"/>
      <c r="F364" s="1318">
        <v>263</v>
      </c>
      <c r="G364" s="1325">
        <v>50</v>
      </c>
      <c r="H364" s="1325">
        <v>50</v>
      </c>
      <c r="I364" s="1325">
        <v>50</v>
      </c>
      <c r="J364" s="1325">
        <v>50</v>
      </c>
      <c r="K364" s="1325">
        <v>220</v>
      </c>
      <c r="L364" s="1326">
        <v>211.57</v>
      </c>
      <c r="M364" s="1327">
        <f>(100/K364)*L364</f>
        <v>96.16818181818181</v>
      </c>
    </row>
    <row r="365" spans="1:13" ht="15">
      <c r="A365" s="1365">
        <v>637027</v>
      </c>
      <c r="B365" s="1367"/>
      <c r="C365" s="1375" t="s">
        <v>291</v>
      </c>
      <c r="D365" s="1392" t="s">
        <v>184</v>
      </c>
      <c r="E365" s="1376">
        <v>1032</v>
      </c>
      <c r="F365" s="1376">
        <v>1052</v>
      </c>
      <c r="G365" s="1295">
        <v>1300</v>
      </c>
      <c r="H365" s="1295">
        <v>1300</v>
      </c>
      <c r="I365" s="1295">
        <v>1300</v>
      </c>
      <c r="J365" s="1295">
        <v>1300</v>
      </c>
      <c r="K365" s="1295">
        <v>1300</v>
      </c>
      <c r="L365" s="1298">
        <v>726.52</v>
      </c>
      <c r="M365" s="1299">
        <f>(100/K365)*L365</f>
        <v>55.886153846153846</v>
      </c>
    </row>
    <row r="366" spans="1:13" ht="15.75" thickBot="1">
      <c r="A366" s="923"/>
      <c r="B366" s="729"/>
      <c r="C366" s="905"/>
      <c r="D366" s="994"/>
      <c r="E366" s="861"/>
      <c r="F366" s="861"/>
      <c r="G366" s="862"/>
      <c r="H366" s="862"/>
      <c r="I366" s="862"/>
      <c r="J366" s="862"/>
      <c r="K366" s="862"/>
      <c r="L366" s="1105"/>
      <c r="M366" s="1132"/>
    </row>
    <row r="367" spans="1:13" ht="15.75" thickBot="1">
      <c r="A367" s="1257" t="s">
        <v>429</v>
      </c>
      <c r="B367" s="738"/>
      <c r="C367" s="1258"/>
      <c r="D367" s="1259" t="s">
        <v>306</v>
      </c>
      <c r="E367" s="1254">
        <f>SUM(E368+E369+E377+E382)</f>
        <v>1412</v>
      </c>
      <c r="F367" s="1254">
        <f>SUM(F368+F369+F377+F382)</f>
        <v>1489</v>
      </c>
      <c r="G367" s="1254">
        <f aca="true" t="shared" si="40" ref="G367:L367">G368+G369+G377+G382</f>
        <v>1547.6</v>
      </c>
      <c r="H367" s="628">
        <f t="shared" si="40"/>
        <v>1617.6</v>
      </c>
      <c r="I367" s="657">
        <f t="shared" si="40"/>
        <v>1286</v>
      </c>
      <c r="J367" s="626">
        <f t="shared" si="40"/>
        <v>1665</v>
      </c>
      <c r="K367" s="628">
        <f t="shared" si="40"/>
        <v>1665</v>
      </c>
      <c r="L367" s="1256">
        <f t="shared" si="40"/>
        <v>728.7</v>
      </c>
      <c r="M367" s="1108">
        <f>(100/K367)*L367</f>
        <v>43.76576576576577</v>
      </c>
    </row>
    <row r="368" spans="1:13" ht="15" hidden="1">
      <c r="A368" s="958">
        <v>610</v>
      </c>
      <c r="B368" s="878"/>
      <c r="C368" s="879" t="s">
        <v>291</v>
      </c>
      <c r="D368" s="878" t="s">
        <v>92</v>
      </c>
      <c r="E368" s="952">
        <v>0</v>
      </c>
      <c r="F368" s="952">
        <v>0</v>
      </c>
      <c r="G368" s="952"/>
      <c r="H368" s="952"/>
      <c r="I368" s="952"/>
      <c r="J368" s="952"/>
      <c r="K368" s="952"/>
      <c r="L368" s="1160"/>
      <c r="M368" s="1163"/>
    </row>
    <row r="369" spans="1:13" ht="15">
      <c r="A369" s="591">
        <v>62</v>
      </c>
      <c r="B369" s="588"/>
      <c r="C369" s="869"/>
      <c r="D369" s="588" t="s">
        <v>93</v>
      </c>
      <c r="E369" s="995">
        <f>SUM(E370:E376)</f>
        <v>347</v>
      </c>
      <c r="F369" s="995">
        <f aca="true" t="shared" si="41" ref="F369:K369">SUM(F370:F376)</f>
        <v>378</v>
      </c>
      <c r="G369" s="995">
        <f t="shared" si="41"/>
        <v>315.6</v>
      </c>
      <c r="H369" s="995">
        <f t="shared" si="41"/>
        <v>315.6</v>
      </c>
      <c r="I369" s="995">
        <f t="shared" si="41"/>
        <v>316</v>
      </c>
      <c r="J369" s="995">
        <f t="shared" si="41"/>
        <v>395</v>
      </c>
      <c r="K369" s="995">
        <f t="shared" si="41"/>
        <v>395</v>
      </c>
      <c r="L369" s="1162">
        <f>SUM(L370:L376)</f>
        <v>188.7</v>
      </c>
      <c r="M369" s="1165">
        <f aca="true" t="shared" si="42" ref="M369:M376">(100/K369)*L369</f>
        <v>47.77215189873418</v>
      </c>
    </row>
    <row r="370" spans="1:13" ht="15">
      <c r="A370" s="615">
        <v>621000</v>
      </c>
      <c r="B370" s="616">
        <v>1</v>
      </c>
      <c r="C370" s="834" t="s">
        <v>291</v>
      </c>
      <c r="D370" s="616" t="s">
        <v>307</v>
      </c>
      <c r="E370" s="898">
        <v>99</v>
      </c>
      <c r="F370" s="898">
        <v>108</v>
      </c>
      <c r="G370" s="898">
        <v>90</v>
      </c>
      <c r="H370" s="898">
        <v>90</v>
      </c>
      <c r="I370" s="898">
        <v>90</v>
      </c>
      <c r="J370" s="898">
        <v>110</v>
      </c>
      <c r="K370" s="898">
        <v>110</v>
      </c>
      <c r="L370" s="1099">
        <v>54</v>
      </c>
      <c r="M370" s="1134">
        <f t="shared" si="42"/>
        <v>49.090909090909086</v>
      </c>
    </row>
    <row r="371" spans="1:13" ht="15">
      <c r="A371" s="602">
        <v>625001</v>
      </c>
      <c r="B371" s="603">
        <v>1</v>
      </c>
      <c r="C371" s="817" t="s">
        <v>291</v>
      </c>
      <c r="D371" s="603" t="s">
        <v>96</v>
      </c>
      <c r="E371" s="620">
        <v>14</v>
      </c>
      <c r="F371" s="620">
        <v>15</v>
      </c>
      <c r="G371" s="620">
        <v>12.6</v>
      </c>
      <c r="H371" s="620">
        <v>12.6</v>
      </c>
      <c r="I371" s="620">
        <v>13</v>
      </c>
      <c r="J371" s="620">
        <v>16</v>
      </c>
      <c r="K371" s="620">
        <v>16</v>
      </c>
      <c r="L371" s="761">
        <v>7.56</v>
      </c>
      <c r="M371" s="788">
        <f t="shared" si="42"/>
        <v>47.25</v>
      </c>
    </row>
    <row r="372" spans="1:13" ht="15">
      <c r="A372" s="598">
        <v>625002</v>
      </c>
      <c r="B372" s="599">
        <v>1</v>
      </c>
      <c r="C372" s="819" t="s">
        <v>291</v>
      </c>
      <c r="D372" s="603" t="s">
        <v>97</v>
      </c>
      <c r="E372" s="620">
        <v>139</v>
      </c>
      <c r="F372" s="620">
        <v>151</v>
      </c>
      <c r="G372" s="620">
        <v>126</v>
      </c>
      <c r="H372" s="620">
        <v>126</v>
      </c>
      <c r="I372" s="620">
        <v>126</v>
      </c>
      <c r="J372" s="620">
        <v>160</v>
      </c>
      <c r="K372" s="620">
        <v>160</v>
      </c>
      <c r="L372" s="761">
        <v>75.6</v>
      </c>
      <c r="M372" s="788">
        <f t="shared" si="42"/>
        <v>47.25</v>
      </c>
    </row>
    <row r="373" spans="1:13" ht="15">
      <c r="A373" s="602">
        <v>625003</v>
      </c>
      <c r="B373" s="603">
        <v>1</v>
      </c>
      <c r="C373" s="819" t="s">
        <v>291</v>
      </c>
      <c r="D373" s="603" t="s">
        <v>98</v>
      </c>
      <c r="E373" s="620">
        <v>9</v>
      </c>
      <c r="F373" s="620">
        <v>9</v>
      </c>
      <c r="G373" s="620">
        <v>8</v>
      </c>
      <c r="H373" s="620">
        <v>8</v>
      </c>
      <c r="I373" s="620">
        <v>8</v>
      </c>
      <c r="J373" s="620">
        <v>10</v>
      </c>
      <c r="K373" s="620">
        <v>10</v>
      </c>
      <c r="L373" s="761">
        <v>4.32</v>
      </c>
      <c r="M373" s="788">
        <f t="shared" si="42"/>
        <v>43.2</v>
      </c>
    </row>
    <row r="374" spans="1:13" ht="15">
      <c r="A374" s="602">
        <v>625004</v>
      </c>
      <c r="B374" s="666">
        <v>1</v>
      </c>
      <c r="C374" s="819" t="s">
        <v>291</v>
      </c>
      <c r="D374" s="603" t="s">
        <v>99</v>
      </c>
      <c r="E374" s="604">
        <v>33</v>
      </c>
      <c r="F374" s="604">
        <v>38</v>
      </c>
      <c r="G374" s="604">
        <v>27</v>
      </c>
      <c r="H374" s="604">
        <v>27</v>
      </c>
      <c r="I374" s="604">
        <v>27</v>
      </c>
      <c r="J374" s="604">
        <v>35</v>
      </c>
      <c r="K374" s="604">
        <v>35</v>
      </c>
      <c r="L374" s="759">
        <v>16.2</v>
      </c>
      <c r="M374" s="786">
        <f t="shared" si="42"/>
        <v>46.285714285714285</v>
      </c>
    </row>
    <row r="375" spans="1:13" ht="15">
      <c r="A375" s="602">
        <v>625005</v>
      </c>
      <c r="B375" s="666">
        <v>1</v>
      </c>
      <c r="C375" s="819" t="s">
        <v>291</v>
      </c>
      <c r="D375" s="603" t="s">
        <v>100</v>
      </c>
      <c r="E375" s="604">
        <v>6</v>
      </c>
      <c r="F375" s="604">
        <v>6</v>
      </c>
      <c r="G375" s="604">
        <v>9</v>
      </c>
      <c r="H375" s="604">
        <v>9</v>
      </c>
      <c r="I375" s="604">
        <v>9</v>
      </c>
      <c r="J375" s="604">
        <v>11</v>
      </c>
      <c r="K375" s="604">
        <v>11</v>
      </c>
      <c r="L375" s="759">
        <v>5.4</v>
      </c>
      <c r="M375" s="786">
        <f t="shared" si="42"/>
        <v>49.0909090909091</v>
      </c>
    </row>
    <row r="376" spans="1:13" ht="15">
      <c r="A376" s="607">
        <v>625007</v>
      </c>
      <c r="B376" s="608">
        <v>1</v>
      </c>
      <c r="C376" s="821" t="s">
        <v>291</v>
      </c>
      <c r="D376" s="820" t="s">
        <v>308</v>
      </c>
      <c r="E376" s="850">
        <v>47</v>
      </c>
      <c r="F376" s="850">
        <v>51</v>
      </c>
      <c r="G376" s="850">
        <v>43</v>
      </c>
      <c r="H376" s="850">
        <v>43</v>
      </c>
      <c r="I376" s="850">
        <v>43</v>
      </c>
      <c r="J376" s="850">
        <v>53</v>
      </c>
      <c r="K376" s="850">
        <v>53</v>
      </c>
      <c r="L376" s="1100">
        <v>25.62</v>
      </c>
      <c r="M376" s="1135">
        <f t="shared" si="42"/>
        <v>48.339622641509436</v>
      </c>
    </row>
    <row r="377" spans="1:13" ht="15">
      <c r="A377" s="591">
        <v>633</v>
      </c>
      <c r="B377" s="822"/>
      <c r="C377" s="844"/>
      <c r="D377" s="588" t="s">
        <v>110</v>
      </c>
      <c r="E377" s="589"/>
      <c r="F377" s="589">
        <f aca="true" t="shared" si="43" ref="F377:K377">SUM(F378:F381)</f>
        <v>31</v>
      </c>
      <c r="G377" s="589">
        <f t="shared" si="43"/>
        <v>332</v>
      </c>
      <c r="H377" s="589">
        <f t="shared" si="43"/>
        <v>402</v>
      </c>
      <c r="I377" s="589">
        <f t="shared" si="43"/>
        <v>70</v>
      </c>
      <c r="J377" s="589">
        <f t="shared" si="43"/>
        <v>170</v>
      </c>
      <c r="K377" s="589">
        <f t="shared" si="43"/>
        <v>170</v>
      </c>
      <c r="L377" s="754">
        <f>SUM(L378:L381)</f>
        <v>0</v>
      </c>
      <c r="M377" s="783">
        <v>0</v>
      </c>
    </row>
    <row r="378" spans="1:13" ht="15">
      <c r="A378" s="598">
        <v>633009</v>
      </c>
      <c r="B378" s="720">
        <v>1</v>
      </c>
      <c r="C378" s="845" t="s">
        <v>291</v>
      </c>
      <c r="D378" s="599" t="s">
        <v>196</v>
      </c>
      <c r="E378" s="600"/>
      <c r="F378" s="600"/>
      <c r="G378" s="600">
        <v>332</v>
      </c>
      <c r="H378" s="600">
        <v>332</v>
      </c>
      <c r="I378" s="600"/>
      <c r="J378" s="600">
        <v>150</v>
      </c>
      <c r="K378" s="600">
        <v>150</v>
      </c>
      <c r="L378" s="758"/>
      <c r="M378" s="785"/>
    </row>
    <row r="379" spans="1:13" ht="0.75" customHeight="1">
      <c r="A379" s="602">
        <v>633006</v>
      </c>
      <c r="B379" s="603">
        <v>1</v>
      </c>
      <c r="C379" s="817" t="s">
        <v>291</v>
      </c>
      <c r="D379" s="603" t="s">
        <v>117</v>
      </c>
      <c r="E379" s="604"/>
      <c r="F379" s="604">
        <v>0</v>
      </c>
      <c r="G379" s="604">
        <v>0</v>
      </c>
      <c r="H379" s="604">
        <v>0</v>
      </c>
      <c r="I379" s="604"/>
      <c r="J379" s="604">
        <v>0</v>
      </c>
      <c r="K379" s="604">
        <v>0</v>
      </c>
      <c r="L379" s="759"/>
      <c r="M379" s="786"/>
    </row>
    <row r="380" spans="1:13" ht="15" hidden="1">
      <c r="A380" s="602">
        <v>633006</v>
      </c>
      <c r="B380" s="603">
        <v>3</v>
      </c>
      <c r="C380" s="819" t="s">
        <v>291</v>
      </c>
      <c r="D380" s="603" t="s">
        <v>119</v>
      </c>
      <c r="E380" s="604">
        <v>0</v>
      </c>
      <c r="F380" s="604">
        <v>0</v>
      </c>
      <c r="G380" s="604">
        <v>0</v>
      </c>
      <c r="H380" s="604">
        <v>0</v>
      </c>
      <c r="I380" s="604"/>
      <c r="J380" s="604">
        <v>0</v>
      </c>
      <c r="K380" s="604">
        <v>0</v>
      </c>
      <c r="L380" s="759"/>
      <c r="M380" s="786"/>
    </row>
    <row r="381" spans="1:13" ht="15">
      <c r="A381" s="638">
        <v>633006</v>
      </c>
      <c r="B381" s="639">
        <v>1</v>
      </c>
      <c r="C381" s="815" t="s">
        <v>291</v>
      </c>
      <c r="D381" s="639" t="s">
        <v>120</v>
      </c>
      <c r="E381" s="640"/>
      <c r="F381" s="640">
        <v>31</v>
      </c>
      <c r="G381" s="640"/>
      <c r="H381" s="640">
        <v>70</v>
      </c>
      <c r="I381" s="640">
        <v>70</v>
      </c>
      <c r="J381" s="640">
        <v>20</v>
      </c>
      <c r="K381" s="640">
        <v>20</v>
      </c>
      <c r="L381" s="1089"/>
      <c r="M381" s="1114"/>
    </row>
    <row r="382" spans="1:13" ht="14.25" customHeight="1">
      <c r="A382" s="813">
        <v>637</v>
      </c>
      <c r="B382" s="814"/>
      <c r="C382" s="844"/>
      <c r="D382" s="814" t="s">
        <v>157</v>
      </c>
      <c r="E382" s="890">
        <f>SUM(E383:E384)</f>
        <v>1065</v>
      </c>
      <c r="F382" s="890">
        <f>SUM(F383:F384)</f>
        <v>1080</v>
      </c>
      <c r="G382" s="890">
        <f>G383+G384</f>
        <v>900</v>
      </c>
      <c r="H382" s="890">
        <f>H383+H384</f>
        <v>900</v>
      </c>
      <c r="I382" s="890">
        <f>I383+I384</f>
        <v>900</v>
      </c>
      <c r="J382" s="890">
        <f>J383+J384</f>
        <v>1100</v>
      </c>
      <c r="K382" s="890">
        <f>K383+K384</f>
        <v>1100</v>
      </c>
      <c r="L382" s="1097">
        <f>L384</f>
        <v>540</v>
      </c>
      <c r="M382" s="1133">
        <f>(100/K382)*L382</f>
        <v>49.09090909090909</v>
      </c>
    </row>
    <row r="383" spans="1:13" ht="15" hidden="1">
      <c r="A383" s="615">
        <v>637016</v>
      </c>
      <c r="B383" s="616"/>
      <c r="C383" s="834" t="s">
        <v>291</v>
      </c>
      <c r="D383" s="616" t="s">
        <v>309</v>
      </c>
      <c r="E383" s="644">
        <v>0</v>
      </c>
      <c r="F383" s="644">
        <v>0</v>
      </c>
      <c r="G383" s="644">
        <v>0</v>
      </c>
      <c r="H383" s="644">
        <v>0</v>
      </c>
      <c r="I383" s="644"/>
      <c r="J383" s="644">
        <v>0</v>
      </c>
      <c r="K383" s="644">
        <v>0</v>
      </c>
      <c r="L383" s="766"/>
      <c r="M383" s="1111"/>
    </row>
    <row r="384" spans="1:13" ht="15">
      <c r="A384" s="638">
        <v>637027</v>
      </c>
      <c r="B384" s="996">
        <v>1</v>
      </c>
      <c r="C384" s="821" t="s">
        <v>291</v>
      </c>
      <c r="D384" s="639" t="s">
        <v>184</v>
      </c>
      <c r="E384" s="640">
        <v>1065</v>
      </c>
      <c r="F384" s="640">
        <v>1080</v>
      </c>
      <c r="G384" s="640">
        <v>900</v>
      </c>
      <c r="H384" s="640">
        <v>900</v>
      </c>
      <c r="I384" s="640">
        <v>900</v>
      </c>
      <c r="J384" s="640">
        <v>1100</v>
      </c>
      <c r="K384" s="640">
        <v>1100</v>
      </c>
      <c r="L384" s="1089">
        <v>540</v>
      </c>
      <c r="M384" s="1114">
        <f>(100/K384)*L384</f>
        <v>49.09090909090909</v>
      </c>
    </row>
    <row r="385" spans="1:13" ht="15.75" thickBot="1">
      <c r="A385" s="635"/>
      <c r="B385" s="997"/>
      <c r="C385" s="817"/>
      <c r="D385" s="636"/>
      <c r="E385" s="637"/>
      <c r="F385" s="637"/>
      <c r="G385" s="637"/>
      <c r="H385" s="637"/>
      <c r="I385" s="637"/>
      <c r="J385" s="637"/>
      <c r="K385" s="637"/>
      <c r="L385" s="765"/>
      <c r="M385" s="1131"/>
    </row>
    <row r="386" spans="1:13" ht="15.75" thickBot="1">
      <c r="A386" s="1254" t="s">
        <v>310</v>
      </c>
      <c r="B386" s="1259"/>
      <c r="C386" s="1258"/>
      <c r="D386" s="1259" t="s">
        <v>311</v>
      </c>
      <c r="E386" s="1254">
        <f>SUM(E387+E396+E399+E405+E407+E410)</f>
        <v>6855</v>
      </c>
      <c r="F386" s="1254">
        <f>SUM(F387+F396+F399+F405+F407+F410)</f>
        <v>5560</v>
      </c>
      <c r="G386" s="1254">
        <f aca="true" t="shared" si="44" ref="G386:L386">G387+G396+G399+G405+G407+G410</f>
        <v>9479</v>
      </c>
      <c r="H386" s="628">
        <f t="shared" si="44"/>
        <v>11079</v>
      </c>
      <c r="I386" s="657">
        <f t="shared" si="44"/>
        <v>10514</v>
      </c>
      <c r="J386" s="626">
        <f t="shared" si="44"/>
        <v>11764</v>
      </c>
      <c r="K386" s="628">
        <f t="shared" si="44"/>
        <v>11764</v>
      </c>
      <c r="L386" s="768">
        <f t="shared" si="44"/>
        <v>7119.34</v>
      </c>
      <c r="M386" s="1255">
        <f>(100/K386)*L386</f>
        <v>60.51802108126488</v>
      </c>
    </row>
    <row r="387" spans="1:13" ht="15">
      <c r="A387" s="958">
        <v>62</v>
      </c>
      <c r="B387" s="878"/>
      <c r="C387" s="879"/>
      <c r="D387" s="878" t="s">
        <v>93</v>
      </c>
      <c r="E387" s="868">
        <f>SUM(E391+E392+E395)</f>
        <v>324</v>
      </c>
      <c r="F387" s="868">
        <f>SUM(F391+F392+F395)</f>
        <v>291</v>
      </c>
      <c r="G387" s="868">
        <f>SUM(G388:G395)</f>
        <v>294</v>
      </c>
      <c r="H387" s="868">
        <f>SUM(H388:H395)</f>
        <v>430</v>
      </c>
      <c r="I387" s="868">
        <f>SUM(I388:I395)</f>
        <v>430</v>
      </c>
      <c r="J387" s="868">
        <f>SUM(J388:J395)</f>
        <v>379</v>
      </c>
      <c r="K387" s="868">
        <f>SUM(K388:K395)</f>
        <v>379</v>
      </c>
      <c r="L387" s="1093">
        <f>SUM(L391:L395)</f>
        <v>179.84000000000003</v>
      </c>
      <c r="M387" s="1128">
        <f>(100/K387)*L387</f>
        <v>47.45118733509236</v>
      </c>
    </row>
    <row r="388" spans="1:13" ht="1.5" customHeight="1">
      <c r="A388" s="598">
        <v>621000</v>
      </c>
      <c r="B388" s="616"/>
      <c r="C388" s="845" t="s">
        <v>312</v>
      </c>
      <c r="D388" s="720" t="s">
        <v>94</v>
      </c>
      <c r="E388" s="600"/>
      <c r="F388" s="600"/>
      <c r="G388" s="644"/>
      <c r="H388" s="644"/>
      <c r="I388" s="644"/>
      <c r="J388" s="644"/>
      <c r="K388" s="644"/>
      <c r="L388" s="766"/>
      <c r="M388" s="1111"/>
    </row>
    <row r="389" spans="1:13" ht="15" hidden="1">
      <c r="A389" s="602">
        <v>623000</v>
      </c>
      <c r="B389" s="603"/>
      <c r="C389" s="819" t="s">
        <v>312</v>
      </c>
      <c r="D389" s="666" t="s">
        <v>95</v>
      </c>
      <c r="E389" s="604"/>
      <c r="F389" s="604"/>
      <c r="G389" s="604"/>
      <c r="H389" s="604"/>
      <c r="I389" s="604"/>
      <c r="J389" s="604"/>
      <c r="K389" s="604"/>
      <c r="L389" s="759"/>
      <c r="M389" s="786"/>
    </row>
    <row r="390" spans="1:13" ht="15" hidden="1">
      <c r="A390" s="602">
        <v>625001</v>
      </c>
      <c r="B390" s="603"/>
      <c r="C390" s="819" t="s">
        <v>312</v>
      </c>
      <c r="D390" s="666" t="s">
        <v>96</v>
      </c>
      <c r="E390" s="604"/>
      <c r="F390" s="604"/>
      <c r="G390" s="604"/>
      <c r="H390" s="604"/>
      <c r="I390" s="604"/>
      <c r="J390" s="604"/>
      <c r="K390" s="604"/>
      <c r="L390" s="759"/>
      <c r="M390" s="786"/>
    </row>
    <row r="391" spans="1:13" ht="15">
      <c r="A391" s="602">
        <v>625002</v>
      </c>
      <c r="B391" s="603"/>
      <c r="C391" s="817" t="s">
        <v>312</v>
      </c>
      <c r="D391" s="666" t="s">
        <v>97</v>
      </c>
      <c r="E391" s="604">
        <v>232</v>
      </c>
      <c r="F391" s="604">
        <v>208</v>
      </c>
      <c r="G391" s="604">
        <v>210</v>
      </c>
      <c r="H391" s="604">
        <v>300</v>
      </c>
      <c r="I391" s="604">
        <v>300</v>
      </c>
      <c r="J391" s="604">
        <v>270</v>
      </c>
      <c r="K391" s="604">
        <v>270</v>
      </c>
      <c r="L391" s="759">
        <v>128.8</v>
      </c>
      <c r="M391" s="786">
        <f>(100/K391)*L391</f>
        <v>47.7037037037037</v>
      </c>
    </row>
    <row r="392" spans="1:13" ht="15">
      <c r="A392" s="598">
        <v>625003</v>
      </c>
      <c r="B392" s="599"/>
      <c r="C392" s="819" t="s">
        <v>312</v>
      </c>
      <c r="D392" s="720" t="s">
        <v>98</v>
      </c>
      <c r="E392" s="600">
        <v>13</v>
      </c>
      <c r="F392" s="600">
        <v>12</v>
      </c>
      <c r="G392" s="604">
        <v>12</v>
      </c>
      <c r="H392" s="604">
        <v>20</v>
      </c>
      <c r="I392" s="604">
        <v>20</v>
      </c>
      <c r="J392" s="604">
        <v>17</v>
      </c>
      <c r="K392" s="604">
        <v>17</v>
      </c>
      <c r="L392" s="759">
        <v>7.36</v>
      </c>
      <c r="M392" s="786">
        <f>(100/K392)*L392</f>
        <v>43.294117647058826</v>
      </c>
    </row>
    <row r="393" spans="1:13" ht="15" hidden="1">
      <c r="A393" s="602">
        <v>625004</v>
      </c>
      <c r="B393" s="603"/>
      <c r="C393" s="819" t="s">
        <v>312</v>
      </c>
      <c r="D393" s="666" t="s">
        <v>99</v>
      </c>
      <c r="E393" s="604"/>
      <c r="F393" s="604"/>
      <c r="G393" s="604"/>
      <c r="H393" s="604"/>
      <c r="I393" s="604"/>
      <c r="J393" s="604"/>
      <c r="K393" s="604"/>
      <c r="L393" s="759"/>
      <c r="M393" s="786"/>
    </row>
    <row r="394" spans="1:13" ht="15" hidden="1">
      <c r="A394" s="635">
        <v>625005</v>
      </c>
      <c r="B394" s="636"/>
      <c r="C394" s="819" t="s">
        <v>312</v>
      </c>
      <c r="D394" s="670" t="s">
        <v>100</v>
      </c>
      <c r="E394" s="637"/>
      <c r="F394" s="637"/>
      <c r="G394" s="604"/>
      <c r="H394" s="604"/>
      <c r="I394" s="604"/>
      <c r="J394" s="604"/>
      <c r="K394" s="604"/>
      <c r="L394" s="759"/>
      <c r="M394" s="786"/>
    </row>
    <row r="395" spans="1:13" ht="15">
      <c r="A395" s="602">
        <v>625007</v>
      </c>
      <c r="B395" s="639"/>
      <c r="C395" s="817" t="s">
        <v>312</v>
      </c>
      <c r="D395" s="666" t="s">
        <v>101</v>
      </c>
      <c r="E395" s="604">
        <v>79</v>
      </c>
      <c r="F395" s="604">
        <v>71</v>
      </c>
      <c r="G395" s="604">
        <v>72</v>
      </c>
      <c r="H395" s="604">
        <v>110</v>
      </c>
      <c r="I395" s="604">
        <v>110</v>
      </c>
      <c r="J395" s="604">
        <v>92</v>
      </c>
      <c r="K395" s="604">
        <v>92</v>
      </c>
      <c r="L395" s="759">
        <v>43.68</v>
      </c>
      <c r="M395" s="786">
        <f>(100/K396)*L395</f>
        <v>3.3600000000000003</v>
      </c>
    </row>
    <row r="396" spans="1:13" ht="15">
      <c r="A396" s="591">
        <v>632</v>
      </c>
      <c r="B396" s="588"/>
      <c r="C396" s="844"/>
      <c r="D396" s="588" t="s">
        <v>103</v>
      </c>
      <c r="E396" s="589">
        <f>SUM(E397:E398)</f>
        <v>2426</v>
      </c>
      <c r="F396" s="589">
        <f>SUM(F397:F398)</f>
        <v>1372</v>
      </c>
      <c r="G396" s="589">
        <f>G397+G398</f>
        <v>2300</v>
      </c>
      <c r="H396" s="589">
        <f>H397+H398</f>
        <v>2300</v>
      </c>
      <c r="I396" s="589">
        <f>I397+I398</f>
        <v>1800</v>
      </c>
      <c r="J396" s="589">
        <f>J397+J398</f>
        <v>2300</v>
      </c>
      <c r="K396" s="589">
        <f>K397+K398</f>
        <v>1300</v>
      </c>
      <c r="L396" s="754">
        <f>SUM(L397:L398)</f>
        <v>774.49</v>
      </c>
      <c r="M396" s="783">
        <f>(100/K396)*L396</f>
        <v>59.57615384615385</v>
      </c>
    </row>
    <row r="397" spans="1:13" ht="15">
      <c r="A397" s="598">
        <v>632001</v>
      </c>
      <c r="B397" s="599">
        <v>1</v>
      </c>
      <c r="C397" s="845" t="s">
        <v>312</v>
      </c>
      <c r="D397" s="599" t="s">
        <v>313</v>
      </c>
      <c r="E397" s="600">
        <v>147</v>
      </c>
      <c r="F397" s="600">
        <v>292</v>
      </c>
      <c r="G397" s="600">
        <v>300</v>
      </c>
      <c r="H397" s="600">
        <v>300</v>
      </c>
      <c r="I397" s="600">
        <v>300</v>
      </c>
      <c r="J397" s="600">
        <v>300</v>
      </c>
      <c r="K397" s="600">
        <v>300</v>
      </c>
      <c r="L397" s="758">
        <v>270.49</v>
      </c>
      <c r="M397" s="785">
        <f>(100/K397)*L397</f>
        <v>90.16333333333333</v>
      </c>
    </row>
    <row r="398" spans="1:13" ht="15">
      <c r="A398" s="1360">
        <v>632001</v>
      </c>
      <c r="B398" s="1361">
        <v>2</v>
      </c>
      <c r="C398" s="1366" t="s">
        <v>312</v>
      </c>
      <c r="D398" s="1361" t="s">
        <v>106</v>
      </c>
      <c r="E398" s="1325">
        <v>2279</v>
      </c>
      <c r="F398" s="1325">
        <v>1080</v>
      </c>
      <c r="G398" s="1325">
        <v>2000</v>
      </c>
      <c r="H398" s="1325">
        <v>2000</v>
      </c>
      <c r="I398" s="1325">
        <v>1500</v>
      </c>
      <c r="J398" s="1325">
        <v>2000</v>
      </c>
      <c r="K398" s="1325">
        <v>1000</v>
      </c>
      <c r="L398" s="1326">
        <v>504</v>
      </c>
      <c r="M398" s="1327">
        <f>(100/K398)*L398</f>
        <v>50.400000000000006</v>
      </c>
    </row>
    <row r="399" spans="1:13" ht="15">
      <c r="A399" s="1347">
        <v>633</v>
      </c>
      <c r="B399" s="1350"/>
      <c r="C399" s="1349"/>
      <c r="D399" s="1350" t="s">
        <v>110</v>
      </c>
      <c r="E399" s="1351">
        <f>SUM(E400:E404)</f>
        <v>276</v>
      </c>
      <c r="F399" s="1351">
        <f aca="true" t="shared" si="45" ref="F399:K399">SUM(F400:F404)</f>
        <v>815</v>
      </c>
      <c r="G399" s="1351">
        <f t="shared" si="45"/>
        <v>335</v>
      </c>
      <c r="H399" s="1351">
        <f t="shared" si="45"/>
        <v>1665</v>
      </c>
      <c r="I399" s="1351">
        <f t="shared" si="45"/>
        <v>1600</v>
      </c>
      <c r="J399" s="1351">
        <f t="shared" si="45"/>
        <v>285</v>
      </c>
      <c r="K399" s="1351">
        <f t="shared" si="45"/>
        <v>1285</v>
      </c>
      <c r="L399" s="1393">
        <f>SUM(L400:L404)</f>
        <v>1023.73</v>
      </c>
      <c r="M399" s="1354">
        <v>0</v>
      </c>
    </row>
    <row r="400" spans="1:13" ht="15">
      <c r="A400" s="1394">
        <v>633001</v>
      </c>
      <c r="B400" s="1308"/>
      <c r="C400" s="1366" t="s">
        <v>312</v>
      </c>
      <c r="D400" s="1357" t="s">
        <v>220</v>
      </c>
      <c r="E400" s="1311"/>
      <c r="F400" s="1358">
        <v>186</v>
      </c>
      <c r="G400" s="1311">
        <v>100</v>
      </c>
      <c r="H400" s="1317">
        <v>100</v>
      </c>
      <c r="I400" s="1317">
        <v>100</v>
      </c>
      <c r="J400" s="1311">
        <v>50</v>
      </c>
      <c r="K400" s="1311">
        <v>50</v>
      </c>
      <c r="L400" s="1312"/>
      <c r="M400" s="1313"/>
    </row>
    <row r="401" spans="1:13" ht="15">
      <c r="A401" s="1395">
        <v>633003</v>
      </c>
      <c r="B401" s="1301"/>
      <c r="C401" s="1396" t="s">
        <v>312</v>
      </c>
      <c r="D401" s="1372" t="s">
        <v>460</v>
      </c>
      <c r="E401" s="1397"/>
      <c r="F401" s="1368"/>
      <c r="G401" s="1318"/>
      <c r="H401" s="1368">
        <v>1200</v>
      </c>
      <c r="I401" s="1368">
        <v>1200</v>
      </c>
      <c r="J401" s="1318"/>
      <c r="K401" s="1318">
        <v>1000</v>
      </c>
      <c r="L401" s="1398">
        <v>978</v>
      </c>
      <c r="M401" s="1399">
        <f>(100/K401)*L401</f>
        <v>97.80000000000001</v>
      </c>
    </row>
    <row r="402" spans="1:13" ht="15">
      <c r="A402" s="1395">
        <v>633004</v>
      </c>
      <c r="B402" s="1301"/>
      <c r="C402" s="1396" t="s">
        <v>312</v>
      </c>
      <c r="D402" s="1329" t="s">
        <v>461</v>
      </c>
      <c r="E402" s="1318"/>
      <c r="F402" s="1318"/>
      <c r="G402" s="1400"/>
      <c r="H402" s="1318">
        <v>130</v>
      </c>
      <c r="I402" s="1318">
        <v>130</v>
      </c>
      <c r="J402" s="1325"/>
      <c r="K402" s="1401"/>
      <c r="L402" s="1402"/>
      <c r="M402" s="1320"/>
    </row>
    <row r="403" spans="1:13" ht="15">
      <c r="A403" s="602">
        <v>633006</v>
      </c>
      <c r="B403" s="603">
        <v>7</v>
      </c>
      <c r="C403" s="999" t="s">
        <v>312</v>
      </c>
      <c r="D403" s="881" t="s">
        <v>241</v>
      </c>
      <c r="E403" s="1000">
        <v>241</v>
      </c>
      <c r="F403" s="1000">
        <v>629</v>
      </c>
      <c r="G403" s="1000">
        <v>200</v>
      </c>
      <c r="H403" s="1000">
        <v>200</v>
      </c>
      <c r="I403" s="1000">
        <v>150</v>
      </c>
      <c r="J403" s="1000">
        <v>200</v>
      </c>
      <c r="K403" s="1000">
        <v>200</v>
      </c>
      <c r="L403" s="759">
        <v>21.73</v>
      </c>
      <c r="M403" s="786">
        <f aca="true" t="shared" si="46" ref="M403:M408">(100/K403)*L403</f>
        <v>10.865</v>
      </c>
    </row>
    <row r="404" spans="1:13" ht="15">
      <c r="A404" s="598">
        <v>633006</v>
      </c>
      <c r="B404" s="599">
        <v>3</v>
      </c>
      <c r="C404" s="845" t="s">
        <v>312</v>
      </c>
      <c r="D404" s="599" t="s">
        <v>119</v>
      </c>
      <c r="E404" s="600">
        <v>35</v>
      </c>
      <c r="F404" s="600"/>
      <c r="G404" s="600">
        <v>35</v>
      </c>
      <c r="H404" s="600">
        <v>35</v>
      </c>
      <c r="I404" s="600">
        <v>20</v>
      </c>
      <c r="J404" s="600">
        <v>35</v>
      </c>
      <c r="K404" s="600">
        <v>35</v>
      </c>
      <c r="L404" s="758">
        <v>24</v>
      </c>
      <c r="M404" s="785">
        <f t="shared" si="46"/>
        <v>68.57142857142857</v>
      </c>
    </row>
    <row r="405" spans="1:13" ht="15">
      <c r="A405" s="587">
        <v>635</v>
      </c>
      <c r="B405" s="588"/>
      <c r="C405" s="844"/>
      <c r="D405" s="588" t="s">
        <v>314</v>
      </c>
      <c r="E405" s="589">
        <v>9</v>
      </c>
      <c r="F405" s="589"/>
      <c r="G405" s="589">
        <v>50</v>
      </c>
      <c r="H405" s="589">
        <v>50</v>
      </c>
      <c r="I405" s="589">
        <v>50</v>
      </c>
      <c r="J405" s="589">
        <f>J406</f>
        <v>200</v>
      </c>
      <c r="K405" s="589">
        <f>K406</f>
        <v>200</v>
      </c>
      <c r="L405" s="754">
        <f>L406</f>
        <v>75</v>
      </c>
      <c r="M405" s="783">
        <f t="shared" si="46"/>
        <v>37.5</v>
      </c>
    </row>
    <row r="406" spans="1:13" ht="15">
      <c r="A406" s="592">
        <v>635006</v>
      </c>
      <c r="B406" s="593">
        <v>4</v>
      </c>
      <c r="C406" s="844" t="s">
        <v>312</v>
      </c>
      <c r="D406" s="593" t="s">
        <v>315</v>
      </c>
      <c r="E406" s="594">
        <v>9</v>
      </c>
      <c r="F406" s="594"/>
      <c r="G406" s="594">
        <v>50</v>
      </c>
      <c r="H406" s="594">
        <v>50</v>
      </c>
      <c r="I406" s="594">
        <v>50</v>
      </c>
      <c r="J406" s="594">
        <v>200</v>
      </c>
      <c r="K406" s="594">
        <v>200</v>
      </c>
      <c r="L406" s="755">
        <v>75</v>
      </c>
      <c r="M406" s="784">
        <f t="shared" si="46"/>
        <v>37.5</v>
      </c>
    </row>
    <row r="407" spans="1:13" ht="15">
      <c r="A407" s="591">
        <v>637</v>
      </c>
      <c r="B407" s="588"/>
      <c r="C407" s="844"/>
      <c r="D407" s="588" t="s">
        <v>184</v>
      </c>
      <c r="E407" s="589">
        <f>SUM(E408:E409)</f>
        <v>2178</v>
      </c>
      <c r="F407" s="589">
        <f>SUM(F408:F409)</f>
        <v>1485</v>
      </c>
      <c r="G407" s="589">
        <v>1900</v>
      </c>
      <c r="H407" s="589">
        <f>SUM(H408:H409)</f>
        <v>1900</v>
      </c>
      <c r="I407" s="589">
        <f>SUM(I408:I409)</f>
        <v>1900</v>
      </c>
      <c r="J407" s="589">
        <f>J408+J409</f>
        <v>1900</v>
      </c>
      <c r="K407" s="589">
        <f>K408+K409</f>
        <v>1900</v>
      </c>
      <c r="L407" s="754">
        <f>SUM(L408:L409)</f>
        <v>971.38</v>
      </c>
      <c r="M407" s="783">
        <f t="shared" si="46"/>
        <v>51.125263157894736</v>
      </c>
    </row>
    <row r="408" spans="1:13" ht="15">
      <c r="A408" s="638">
        <v>637027</v>
      </c>
      <c r="B408" s="996"/>
      <c r="C408" s="821" t="s">
        <v>312</v>
      </c>
      <c r="D408" s="639" t="s">
        <v>184</v>
      </c>
      <c r="E408" s="640">
        <v>1863</v>
      </c>
      <c r="F408" s="640">
        <v>1485</v>
      </c>
      <c r="G408" s="640">
        <v>1900</v>
      </c>
      <c r="H408" s="640">
        <v>1900</v>
      </c>
      <c r="I408" s="640">
        <v>1900</v>
      </c>
      <c r="J408" s="640">
        <v>1900</v>
      </c>
      <c r="K408" s="640">
        <v>1900</v>
      </c>
      <c r="L408" s="1089">
        <v>971.38</v>
      </c>
      <c r="M408" s="1114">
        <f t="shared" si="46"/>
        <v>51.125263157894736</v>
      </c>
    </row>
    <row r="409" spans="1:13" ht="15">
      <c r="A409" s="592">
        <v>637004</v>
      </c>
      <c r="B409" s="593"/>
      <c r="C409" s="844" t="s">
        <v>312</v>
      </c>
      <c r="D409" s="593" t="s">
        <v>316</v>
      </c>
      <c r="E409" s="594">
        <v>315</v>
      </c>
      <c r="F409" s="594"/>
      <c r="G409" s="594"/>
      <c r="H409" s="594"/>
      <c r="I409" s="594"/>
      <c r="J409" s="594"/>
      <c r="K409" s="594"/>
      <c r="L409" s="755"/>
      <c r="M409" s="784"/>
    </row>
    <row r="410" spans="1:13" ht="15">
      <c r="A410" s="591">
        <v>642</v>
      </c>
      <c r="B410" s="588"/>
      <c r="C410" s="844"/>
      <c r="D410" s="588" t="s">
        <v>317</v>
      </c>
      <c r="E410" s="589">
        <f>SUM(E411:E414)</f>
        <v>1642</v>
      </c>
      <c r="F410" s="589">
        <f aca="true" t="shared" si="47" ref="F410:K410">SUM(F411:F414)</f>
        <v>1597</v>
      </c>
      <c r="G410" s="589">
        <f t="shared" si="47"/>
        <v>4600</v>
      </c>
      <c r="H410" s="589">
        <f t="shared" si="47"/>
        <v>4734</v>
      </c>
      <c r="I410" s="589">
        <f t="shared" si="47"/>
        <v>4734</v>
      </c>
      <c r="J410" s="589">
        <f t="shared" si="47"/>
        <v>6700</v>
      </c>
      <c r="K410" s="589">
        <f t="shared" si="47"/>
        <v>6700</v>
      </c>
      <c r="L410" s="754">
        <f>SUM(L411:L414)</f>
        <v>4094.9</v>
      </c>
      <c r="M410" s="783">
        <f>(100/K410)*L410</f>
        <v>61.1179104477612</v>
      </c>
    </row>
    <row r="411" spans="1:13" ht="15">
      <c r="A411" s="615">
        <v>642002</v>
      </c>
      <c r="B411" s="616">
        <v>3</v>
      </c>
      <c r="C411" s="839" t="s">
        <v>199</v>
      </c>
      <c r="D411" s="872" t="s">
        <v>318</v>
      </c>
      <c r="E411" s="637">
        <v>782</v>
      </c>
      <c r="F411" s="637">
        <v>1090</v>
      </c>
      <c r="G411" s="671">
        <v>900</v>
      </c>
      <c r="H411" s="671">
        <v>814</v>
      </c>
      <c r="I411" s="671">
        <v>814</v>
      </c>
      <c r="J411" s="671">
        <v>900</v>
      </c>
      <c r="K411" s="671">
        <v>900</v>
      </c>
      <c r="L411" s="697">
        <v>794.9</v>
      </c>
      <c r="M411" s="1111">
        <f>(100/K411)*L411</f>
        <v>88.32222222222221</v>
      </c>
    </row>
    <row r="412" spans="1:13" ht="15">
      <c r="A412" s="602">
        <v>642006</v>
      </c>
      <c r="B412" s="603"/>
      <c r="C412" s="1001" t="s">
        <v>199</v>
      </c>
      <c r="D412" s="603" t="s">
        <v>319</v>
      </c>
      <c r="E412" s="1000">
        <v>100</v>
      </c>
      <c r="F412" s="1000">
        <v>100</v>
      </c>
      <c r="G412" s="604">
        <v>100</v>
      </c>
      <c r="H412" s="604">
        <v>450</v>
      </c>
      <c r="I412" s="604">
        <v>450</v>
      </c>
      <c r="J412" s="604">
        <v>450</v>
      </c>
      <c r="K412" s="604">
        <v>450</v>
      </c>
      <c r="L412" s="759">
        <v>300</v>
      </c>
      <c r="M412" s="786">
        <f>(100/K412)*L412</f>
        <v>66.66666666666666</v>
      </c>
    </row>
    <row r="413" spans="1:13" ht="15">
      <c r="A413" s="602">
        <v>642011</v>
      </c>
      <c r="B413" s="603"/>
      <c r="C413" s="1001" t="s">
        <v>199</v>
      </c>
      <c r="D413" s="603" t="s">
        <v>320</v>
      </c>
      <c r="E413" s="1000">
        <v>560</v>
      </c>
      <c r="F413" s="1000">
        <v>407</v>
      </c>
      <c r="G413" s="604">
        <v>600</v>
      </c>
      <c r="H413" s="604">
        <v>470</v>
      </c>
      <c r="I413" s="604">
        <v>470</v>
      </c>
      <c r="J413" s="604">
        <v>350</v>
      </c>
      <c r="K413" s="604">
        <v>350</v>
      </c>
      <c r="L413" s="759"/>
      <c r="M413" s="786"/>
    </row>
    <row r="414" spans="1:13" ht="15">
      <c r="A414" s="635">
        <v>642007</v>
      </c>
      <c r="B414" s="636"/>
      <c r="C414" s="839" t="s">
        <v>199</v>
      </c>
      <c r="D414" s="608" t="s">
        <v>321</v>
      </c>
      <c r="E414" s="640">
        <v>200</v>
      </c>
      <c r="F414" s="640"/>
      <c r="G414" s="671">
        <v>3000</v>
      </c>
      <c r="H414" s="671">
        <v>3000</v>
      </c>
      <c r="I414" s="671">
        <v>3000</v>
      </c>
      <c r="J414" s="1002">
        <v>5000</v>
      </c>
      <c r="K414" s="671">
        <v>5000</v>
      </c>
      <c r="L414" s="697">
        <v>3000</v>
      </c>
      <c r="M414" s="1114">
        <f>(100/K414)*L414</f>
        <v>60</v>
      </c>
    </row>
    <row r="415" spans="1:13" ht="15.75" thickBot="1">
      <c r="A415" s="892"/>
      <c r="B415" s="893"/>
      <c r="C415" s="885"/>
      <c r="D415" s="894"/>
      <c r="E415" s="876"/>
      <c r="F415" s="902"/>
      <c r="G415" s="989"/>
      <c r="H415" s="647"/>
      <c r="I415" s="647"/>
      <c r="J415" s="647"/>
      <c r="K415" s="647"/>
      <c r="L415" s="989"/>
      <c r="M415" s="1003"/>
    </row>
    <row r="416" spans="1:13" ht="15.75" thickBot="1">
      <c r="A416" s="1254" t="s">
        <v>322</v>
      </c>
      <c r="B416" s="1259"/>
      <c r="C416" s="1258"/>
      <c r="D416" s="744" t="s">
        <v>323</v>
      </c>
      <c r="E416" s="628">
        <f>SUM(E417+E419+E421)</f>
        <v>731</v>
      </c>
      <c r="F416" s="658">
        <f>SUM(F417+F419+F421)</f>
        <v>562</v>
      </c>
      <c r="G416" s="1254">
        <f>G417+G419+G421</f>
        <v>1072</v>
      </c>
      <c r="H416" s="656">
        <f>H417+H419+H421</f>
        <v>1072</v>
      </c>
      <c r="I416" s="626">
        <f>I417+I419+I421</f>
        <v>1071.8</v>
      </c>
      <c r="J416" s="1254">
        <f>J417+J419+J421</f>
        <v>1072</v>
      </c>
      <c r="K416" s="1254">
        <f>K417+K419+K421</f>
        <v>1072</v>
      </c>
      <c r="L416" s="1260">
        <v>847.76</v>
      </c>
      <c r="M416" s="1255">
        <f>(100/K416)*L416</f>
        <v>79.08208955223881</v>
      </c>
    </row>
    <row r="417" spans="1:13" ht="15">
      <c r="A417" s="958">
        <v>632</v>
      </c>
      <c r="B417" s="878"/>
      <c r="C417" s="867"/>
      <c r="D417" s="866" t="s">
        <v>261</v>
      </c>
      <c r="E417" s="868">
        <v>659</v>
      </c>
      <c r="F417" s="868">
        <v>562</v>
      </c>
      <c r="G417" s="868">
        <v>1000</v>
      </c>
      <c r="H417" s="868">
        <v>1000</v>
      </c>
      <c r="I417" s="868">
        <v>1000</v>
      </c>
      <c r="J417" s="868">
        <f>J418</f>
        <v>1000</v>
      </c>
      <c r="K417" s="868">
        <f>K418</f>
        <v>1000</v>
      </c>
      <c r="L417" s="1093">
        <v>847.76</v>
      </c>
      <c r="M417" s="1128">
        <f>(100/K417)*L417</f>
        <v>84.77600000000001</v>
      </c>
    </row>
    <row r="418" spans="1:13" ht="15">
      <c r="A418" s="607">
        <v>632001</v>
      </c>
      <c r="B418" s="608">
        <v>1</v>
      </c>
      <c r="C418" s="825" t="s">
        <v>312</v>
      </c>
      <c r="D418" s="820" t="s">
        <v>105</v>
      </c>
      <c r="E418" s="609">
        <v>659</v>
      </c>
      <c r="F418" s="609">
        <v>562</v>
      </c>
      <c r="G418" s="609">
        <v>1000</v>
      </c>
      <c r="H418" s="609">
        <v>1000</v>
      </c>
      <c r="I418" s="609">
        <v>1000</v>
      </c>
      <c r="J418" s="609">
        <v>1000</v>
      </c>
      <c r="K418" s="609">
        <v>1000</v>
      </c>
      <c r="L418" s="760">
        <v>847.76</v>
      </c>
      <c r="M418" s="787">
        <f>(100/K418)*L418</f>
        <v>84.77600000000001</v>
      </c>
    </row>
    <row r="419" spans="1:13" ht="0.75" customHeight="1">
      <c r="A419" s="591">
        <v>635</v>
      </c>
      <c r="B419" s="588"/>
      <c r="C419" s="844"/>
      <c r="D419" s="588" t="s">
        <v>324</v>
      </c>
      <c r="E419" s="589">
        <v>0</v>
      </c>
      <c r="F419" s="589">
        <v>0</v>
      </c>
      <c r="G419" s="589">
        <v>0</v>
      </c>
      <c r="H419" s="589">
        <v>0</v>
      </c>
      <c r="I419" s="589">
        <v>0</v>
      </c>
      <c r="J419" s="589">
        <f>J420</f>
        <v>0</v>
      </c>
      <c r="K419" s="589">
        <f>K420</f>
        <v>0</v>
      </c>
      <c r="L419" s="754"/>
      <c r="M419" s="783">
        <f>M420</f>
        <v>0</v>
      </c>
    </row>
    <row r="420" spans="1:13" ht="15" hidden="1">
      <c r="A420" s="592">
        <v>635006</v>
      </c>
      <c r="B420" s="593"/>
      <c r="C420" s="844" t="s">
        <v>312</v>
      </c>
      <c r="D420" s="593" t="s">
        <v>325</v>
      </c>
      <c r="E420" s="826">
        <v>0</v>
      </c>
      <c r="F420" s="826">
        <v>0</v>
      </c>
      <c r="G420" s="826">
        <v>0</v>
      </c>
      <c r="H420" s="826">
        <v>0</v>
      </c>
      <c r="I420" s="826">
        <v>0</v>
      </c>
      <c r="J420" s="826">
        <v>0</v>
      </c>
      <c r="K420" s="826">
        <v>0</v>
      </c>
      <c r="L420" s="1167"/>
      <c r="M420" s="784"/>
    </row>
    <row r="421" spans="1:13" ht="15">
      <c r="A421" s="587">
        <v>633</v>
      </c>
      <c r="B421" s="588"/>
      <c r="C421" s="844"/>
      <c r="D421" s="588" t="s">
        <v>110</v>
      </c>
      <c r="E421" s="596">
        <v>72</v>
      </c>
      <c r="F421" s="596">
        <v>0</v>
      </c>
      <c r="G421" s="596">
        <v>72</v>
      </c>
      <c r="H421" s="596">
        <v>72</v>
      </c>
      <c r="I421" s="596">
        <v>71.8</v>
      </c>
      <c r="J421" s="596">
        <f>J422</f>
        <v>72</v>
      </c>
      <c r="K421" s="596">
        <v>72</v>
      </c>
      <c r="L421" s="757">
        <v>0</v>
      </c>
      <c r="M421" s="783">
        <v>0</v>
      </c>
    </row>
    <row r="422" spans="1:13" ht="15">
      <c r="A422" s="727">
        <v>633006</v>
      </c>
      <c r="B422" s="670">
        <v>7</v>
      </c>
      <c r="C422" s="844" t="s">
        <v>312</v>
      </c>
      <c r="D422" s="636" t="s">
        <v>241</v>
      </c>
      <c r="E422" s="595">
        <v>72</v>
      </c>
      <c r="F422" s="595">
        <v>0</v>
      </c>
      <c r="G422" s="648">
        <v>72</v>
      </c>
      <c r="H422" s="671">
        <v>72</v>
      </c>
      <c r="I422" s="594">
        <v>71.8</v>
      </c>
      <c r="J422" s="671">
        <v>72</v>
      </c>
      <c r="K422" s="671">
        <v>72</v>
      </c>
      <c r="L422" s="697"/>
      <c r="M422" s="784"/>
    </row>
    <row r="423" spans="1:13" ht="15.75" thickBot="1">
      <c r="A423" s="1004"/>
      <c r="B423" s="893"/>
      <c r="C423" s="842"/>
      <c r="D423" s="893"/>
      <c r="E423" s="876"/>
      <c r="F423" s="861"/>
      <c r="G423" s="989"/>
      <c r="H423" s="989"/>
      <c r="I423" s="631"/>
      <c r="J423" s="989"/>
      <c r="K423" s="989"/>
      <c r="L423" s="989"/>
      <c r="M423" s="634"/>
    </row>
    <row r="424" spans="1:13" ht="15.75" thickBot="1">
      <c r="A424" s="1257" t="s">
        <v>430</v>
      </c>
      <c r="B424" s="738"/>
      <c r="C424" s="1258"/>
      <c r="D424" s="1259" t="s">
        <v>413</v>
      </c>
      <c r="E424" s="1254">
        <f>E425+E426+E437+E435+E443+E468+E472+E488</f>
        <v>152320</v>
      </c>
      <c r="F424" s="1254">
        <f>F425+F426+F437+F435+F443+F468+F472+F488</f>
        <v>149635</v>
      </c>
      <c r="G424" s="1254">
        <f aca="true" t="shared" si="48" ref="G424:L424">G425+G426+G437+G435+G443+G466+G468+G472+G488</f>
        <v>148257</v>
      </c>
      <c r="H424" s="656">
        <f t="shared" si="48"/>
        <v>159237</v>
      </c>
      <c r="I424" s="626">
        <f t="shared" si="48"/>
        <v>158687.11</v>
      </c>
      <c r="J424" s="1254">
        <f t="shared" si="48"/>
        <v>179393</v>
      </c>
      <c r="K424" s="1254">
        <f t="shared" si="48"/>
        <v>180860</v>
      </c>
      <c r="L424" s="1256">
        <f t="shared" si="48"/>
        <v>83925.17000000001</v>
      </c>
      <c r="M424" s="1108">
        <f>(100/K424)*L424</f>
        <v>46.40338936193742</v>
      </c>
    </row>
    <row r="425" spans="1:13" ht="15">
      <c r="A425" s="958">
        <v>611000</v>
      </c>
      <c r="B425" s="1005"/>
      <c r="C425" s="1006" t="s">
        <v>327</v>
      </c>
      <c r="D425" s="1007" t="s">
        <v>92</v>
      </c>
      <c r="E425" s="868">
        <v>77383</v>
      </c>
      <c r="F425" s="868">
        <v>77612</v>
      </c>
      <c r="G425" s="868">
        <v>76000</v>
      </c>
      <c r="H425" s="868">
        <v>76000</v>
      </c>
      <c r="I425" s="868">
        <v>76000</v>
      </c>
      <c r="J425" s="868">
        <v>90000</v>
      </c>
      <c r="K425" s="868">
        <v>90000</v>
      </c>
      <c r="L425" s="1093">
        <v>43279.8</v>
      </c>
      <c r="M425" s="1128">
        <f>(100/K425)*L425</f>
        <v>48.08866666666667</v>
      </c>
    </row>
    <row r="426" spans="1:13" ht="15">
      <c r="A426" s="813">
        <v>62</v>
      </c>
      <c r="B426" s="889"/>
      <c r="C426" s="842"/>
      <c r="D426" s="889" t="s">
        <v>93</v>
      </c>
      <c r="E426" s="816">
        <f>SUM(E427:E434)</f>
        <v>26826</v>
      </c>
      <c r="F426" s="816">
        <f aca="true" t="shared" si="49" ref="F426:K426">SUM(F427:F434)</f>
        <v>27160</v>
      </c>
      <c r="G426" s="816">
        <f t="shared" si="49"/>
        <v>26250</v>
      </c>
      <c r="H426" s="816">
        <f t="shared" si="49"/>
        <v>26250</v>
      </c>
      <c r="I426" s="816">
        <f t="shared" si="49"/>
        <v>26250</v>
      </c>
      <c r="J426" s="816">
        <f t="shared" si="49"/>
        <v>31900</v>
      </c>
      <c r="K426" s="816">
        <f t="shared" si="49"/>
        <v>31900</v>
      </c>
      <c r="L426" s="1088">
        <f>SUM(L427:L434)</f>
        <v>15237.699999999997</v>
      </c>
      <c r="M426" s="783">
        <f>(100/K426)*L426</f>
        <v>47.76708463949842</v>
      </c>
    </row>
    <row r="427" spans="1:13" ht="15">
      <c r="A427" s="615">
        <v>621000</v>
      </c>
      <c r="B427" s="616"/>
      <c r="C427" s="954" t="s">
        <v>327</v>
      </c>
      <c r="D427" s="616" t="s">
        <v>94</v>
      </c>
      <c r="E427" s="644">
        <v>1705</v>
      </c>
      <c r="F427" s="644">
        <v>1629</v>
      </c>
      <c r="G427" s="644">
        <v>1400</v>
      </c>
      <c r="H427" s="644">
        <v>1400</v>
      </c>
      <c r="I427" s="644">
        <v>1400</v>
      </c>
      <c r="J427" s="644">
        <v>1800</v>
      </c>
      <c r="K427" s="644">
        <v>1800</v>
      </c>
      <c r="L427" s="766">
        <v>1132.98</v>
      </c>
      <c r="M427" s="1111">
        <f>(100/K427)*L427</f>
        <v>62.94333333333333</v>
      </c>
    </row>
    <row r="428" spans="1:13" ht="15">
      <c r="A428" s="598">
        <v>623000</v>
      </c>
      <c r="B428" s="720"/>
      <c r="C428" s="845" t="s">
        <v>327</v>
      </c>
      <c r="D428" s="599" t="s">
        <v>95</v>
      </c>
      <c r="E428" s="604">
        <v>6071</v>
      </c>
      <c r="F428" s="604">
        <v>6221</v>
      </c>
      <c r="G428" s="604">
        <v>6000</v>
      </c>
      <c r="H428" s="604">
        <v>6000</v>
      </c>
      <c r="I428" s="604">
        <v>6000</v>
      </c>
      <c r="J428" s="604">
        <v>7200</v>
      </c>
      <c r="K428" s="604">
        <v>7200</v>
      </c>
      <c r="L428" s="759">
        <v>3171.81</v>
      </c>
      <c r="M428" s="786">
        <f>(100/K428)*L428</f>
        <v>44.05291666666666</v>
      </c>
    </row>
    <row r="429" spans="1:13" ht="15">
      <c r="A429" s="602">
        <v>625001</v>
      </c>
      <c r="B429" s="603"/>
      <c r="C429" s="819" t="s">
        <v>327</v>
      </c>
      <c r="D429" s="603" t="s">
        <v>96</v>
      </c>
      <c r="E429" s="604">
        <v>1088</v>
      </c>
      <c r="F429" s="604">
        <v>1099</v>
      </c>
      <c r="G429" s="637">
        <v>1070</v>
      </c>
      <c r="H429" s="637">
        <v>1070</v>
      </c>
      <c r="I429" s="637">
        <v>1070</v>
      </c>
      <c r="J429" s="637">
        <v>1300</v>
      </c>
      <c r="K429" s="637">
        <v>1300</v>
      </c>
      <c r="L429" s="765">
        <v>613.32</v>
      </c>
      <c r="M429" s="1131">
        <f>(100/K129)*L429</f>
        <v>15.448866498740555</v>
      </c>
    </row>
    <row r="430" spans="1:13" ht="15">
      <c r="A430" s="602">
        <v>625002</v>
      </c>
      <c r="B430" s="603"/>
      <c r="C430" s="838" t="s">
        <v>327</v>
      </c>
      <c r="D430" s="603" t="s">
        <v>97</v>
      </c>
      <c r="E430" s="637">
        <v>10885</v>
      </c>
      <c r="F430" s="637">
        <v>10979</v>
      </c>
      <c r="G430" s="643">
        <v>10700</v>
      </c>
      <c r="H430" s="643">
        <v>10700</v>
      </c>
      <c r="I430" s="643">
        <v>10700</v>
      </c>
      <c r="J430" s="643">
        <v>12600</v>
      </c>
      <c r="K430" s="643">
        <v>12600</v>
      </c>
      <c r="L430" s="1090">
        <v>6135.33</v>
      </c>
      <c r="M430" s="1116">
        <f aca="true" t="shared" si="50" ref="M430:M440">(100/K430)*L430</f>
        <v>48.69309523809523</v>
      </c>
    </row>
    <row r="431" spans="1:13" ht="15">
      <c r="A431" s="602">
        <v>625003</v>
      </c>
      <c r="B431" s="603"/>
      <c r="C431" s="819" t="s">
        <v>327</v>
      </c>
      <c r="D431" s="603" t="s">
        <v>98</v>
      </c>
      <c r="E431" s="604">
        <v>622</v>
      </c>
      <c r="F431" s="604">
        <v>627</v>
      </c>
      <c r="G431" s="643">
        <v>610</v>
      </c>
      <c r="H431" s="643">
        <v>610</v>
      </c>
      <c r="I431" s="643">
        <v>610</v>
      </c>
      <c r="J431" s="643">
        <v>750</v>
      </c>
      <c r="K431" s="643">
        <v>750</v>
      </c>
      <c r="L431" s="1090">
        <v>350.31</v>
      </c>
      <c r="M431" s="1116">
        <f t="shared" si="50"/>
        <v>46.708</v>
      </c>
    </row>
    <row r="432" spans="1:13" ht="15">
      <c r="A432" s="602">
        <v>625004</v>
      </c>
      <c r="B432" s="603"/>
      <c r="C432" s="819" t="s">
        <v>327</v>
      </c>
      <c r="D432" s="603" t="s">
        <v>99</v>
      </c>
      <c r="E432" s="604">
        <v>2073</v>
      </c>
      <c r="F432" s="604">
        <v>2157</v>
      </c>
      <c r="G432" s="643">
        <v>2000</v>
      </c>
      <c r="H432" s="643">
        <v>2000</v>
      </c>
      <c r="I432" s="643">
        <v>2000</v>
      </c>
      <c r="J432" s="643">
        <v>2800</v>
      </c>
      <c r="K432" s="643">
        <v>2800</v>
      </c>
      <c r="L432" s="1090">
        <v>1314.54</v>
      </c>
      <c r="M432" s="1116">
        <f t="shared" si="50"/>
        <v>46.94785714285714</v>
      </c>
    </row>
    <row r="433" spans="1:13" ht="15">
      <c r="A433" s="602">
        <v>625005</v>
      </c>
      <c r="B433" s="603"/>
      <c r="C433" s="819" t="s">
        <v>327</v>
      </c>
      <c r="D433" s="603" t="s">
        <v>100</v>
      </c>
      <c r="E433" s="604">
        <v>691</v>
      </c>
      <c r="F433" s="604">
        <v>719</v>
      </c>
      <c r="G433" s="604">
        <v>770</v>
      </c>
      <c r="H433" s="604">
        <v>770</v>
      </c>
      <c r="I433" s="604">
        <v>770</v>
      </c>
      <c r="J433" s="604">
        <v>950</v>
      </c>
      <c r="K433" s="604">
        <v>950</v>
      </c>
      <c r="L433" s="759">
        <v>438.09</v>
      </c>
      <c r="M433" s="786">
        <f t="shared" si="50"/>
        <v>46.11473684210526</v>
      </c>
    </row>
    <row r="434" spans="1:13" ht="15">
      <c r="A434" s="638">
        <v>625007</v>
      </c>
      <c r="B434" s="608"/>
      <c r="C434" s="818" t="s">
        <v>327</v>
      </c>
      <c r="D434" s="608" t="s">
        <v>101</v>
      </c>
      <c r="E434" s="637">
        <v>3691</v>
      </c>
      <c r="F434" s="637">
        <v>3729</v>
      </c>
      <c r="G434" s="637">
        <v>3700</v>
      </c>
      <c r="H434" s="637">
        <v>3700</v>
      </c>
      <c r="I434" s="637">
        <v>3700</v>
      </c>
      <c r="J434" s="637">
        <v>4500</v>
      </c>
      <c r="K434" s="637">
        <v>4500</v>
      </c>
      <c r="L434" s="765">
        <v>2081.32</v>
      </c>
      <c r="M434" s="1131">
        <f t="shared" si="50"/>
        <v>46.25155555555556</v>
      </c>
    </row>
    <row r="435" spans="1:13" ht="15">
      <c r="A435" s="813">
        <v>631</v>
      </c>
      <c r="B435" s="889"/>
      <c r="C435" s="844" t="s">
        <v>327</v>
      </c>
      <c r="D435" s="588" t="s">
        <v>328</v>
      </c>
      <c r="E435" s="589">
        <v>0</v>
      </c>
      <c r="F435" s="589">
        <v>0</v>
      </c>
      <c r="G435" s="589">
        <v>0</v>
      </c>
      <c r="H435" s="589">
        <v>0</v>
      </c>
      <c r="I435" s="589">
        <v>0</v>
      </c>
      <c r="J435" s="589">
        <v>0</v>
      </c>
      <c r="K435" s="589">
        <v>50</v>
      </c>
      <c r="L435" s="754">
        <v>48.8</v>
      </c>
      <c r="M435" s="783">
        <f t="shared" si="50"/>
        <v>97.6</v>
      </c>
    </row>
    <row r="436" spans="1:13" ht="15">
      <c r="A436" s="607">
        <v>631001</v>
      </c>
      <c r="B436" s="820"/>
      <c r="C436" s="844" t="s">
        <v>327</v>
      </c>
      <c r="D436" s="824" t="s">
        <v>485</v>
      </c>
      <c r="E436" s="594"/>
      <c r="F436" s="594"/>
      <c r="G436" s="594"/>
      <c r="H436" s="594"/>
      <c r="I436" s="594"/>
      <c r="J436" s="594"/>
      <c r="K436" s="594">
        <v>50</v>
      </c>
      <c r="L436" s="755">
        <v>48.8</v>
      </c>
      <c r="M436" s="784">
        <f t="shared" si="50"/>
        <v>97.6</v>
      </c>
    </row>
    <row r="437" spans="1:13" ht="15">
      <c r="A437" s="587">
        <v>632</v>
      </c>
      <c r="B437" s="822"/>
      <c r="C437" s="844"/>
      <c r="D437" s="822" t="s">
        <v>103</v>
      </c>
      <c r="E437" s="589">
        <f>SUM(E438:E442)</f>
        <v>37409</v>
      </c>
      <c r="F437" s="589">
        <f aca="true" t="shared" si="51" ref="F437:K437">SUM(F438:F442)</f>
        <v>31036</v>
      </c>
      <c r="G437" s="589">
        <f t="shared" si="51"/>
        <v>35000</v>
      </c>
      <c r="H437" s="589">
        <f t="shared" si="51"/>
        <v>35100</v>
      </c>
      <c r="I437" s="589">
        <f t="shared" si="51"/>
        <v>35100</v>
      </c>
      <c r="J437" s="589">
        <f t="shared" si="51"/>
        <v>35500</v>
      </c>
      <c r="K437" s="589">
        <f t="shared" si="51"/>
        <v>35500</v>
      </c>
      <c r="L437" s="754">
        <f>SUM(L438:L442)</f>
        <v>14845.940000000002</v>
      </c>
      <c r="M437" s="783">
        <f t="shared" si="50"/>
        <v>41.81954929577466</v>
      </c>
    </row>
    <row r="438" spans="1:13" ht="15">
      <c r="A438" s="615">
        <v>632001</v>
      </c>
      <c r="B438" s="616">
        <v>1</v>
      </c>
      <c r="C438" s="845" t="s">
        <v>327</v>
      </c>
      <c r="D438" s="616" t="s">
        <v>105</v>
      </c>
      <c r="E438" s="644">
        <v>3419</v>
      </c>
      <c r="F438" s="644">
        <v>3021</v>
      </c>
      <c r="G438" s="648">
        <v>3500</v>
      </c>
      <c r="H438" s="648">
        <v>3500</v>
      </c>
      <c r="I438" s="648">
        <v>3500</v>
      </c>
      <c r="J438" s="648">
        <v>3500</v>
      </c>
      <c r="K438" s="648">
        <v>3500</v>
      </c>
      <c r="L438" s="1094">
        <v>1746.43</v>
      </c>
      <c r="M438" s="1129">
        <f t="shared" si="50"/>
        <v>49.898</v>
      </c>
    </row>
    <row r="439" spans="1:13" ht="15">
      <c r="A439" s="602">
        <v>632001</v>
      </c>
      <c r="B439" s="603">
        <v>3</v>
      </c>
      <c r="C439" s="819" t="s">
        <v>327</v>
      </c>
      <c r="D439" s="603" t="s">
        <v>218</v>
      </c>
      <c r="E439" s="604">
        <v>32264</v>
      </c>
      <c r="F439" s="604">
        <v>26091</v>
      </c>
      <c r="G439" s="643">
        <v>30000</v>
      </c>
      <c r="H439" s="643">
        <v>30000</v>
      </c>
      <c r="I439" s="643">
        <v>30000</v>
      </c>
      <c r="J439" s="643">
        <v>30000</v>
      </c>
      <c r="K439" s="643">
        <v>30000</v>
      </c>
      <c r="L439" s="1090">
        <v>12248.52</v>
      </c>
      <c r="M439" s="1116">
        <f t="shared" si="50"/>
        <v>40.8284</v>
      </c>
    </row>
    <row r="440" spans="1:13" ht="14.25" customHeight="1">
      <c r="A440" s="602">
        <v>632002</v>
      </c>
      <c r="B440" s="603"/>
      <c r="C440" s="819" t="s">
        <v>327</v>
      </c>
      <c r="D440" s="603" t="s">
        <v>329</v>
      </c>
      <c r="E440" s="600">
        <v>1175</v>
      </c>
      <c r="F440" s="600">
        <v>1469</v>
      </c>
      <c r="G440" s="604">
        <v>1200</v>
      </c>
      <c r="H440" s="604">
        <v>1200</v>
      </c>
      <c r="I440" s="604">
        <v>1200</v>
      </c>
      <c r="J440" s="604">
        <v>1500</v>
      </c>
      <c r="K440" s="604">
        <v>1500</v>
      </c>
      <c r="L440" s="759">
        <v>627.95</v>
      </c>
      <c r="M440" s="786">
        <f t="shared" si="50"/>
        <v>41.86333333333334</v>
      </c>
    </row>
    <row r="441" spans="1:13" ht="15" hidden="1">
      <c r="A441" s="602">
        <v>632003</v>
      </c>
      <c r="B441" s="603">
        <v>2</v>
      </c>
      <c r="C441" s="925" t="s">
        <v>327</v>
      </c>
      <c r="D441" s="603" t="s">
        <v>330</v>
      </c>
      <c r="E441" s="604"/>
      <c r="F441" s="604"/>
      <c r="G441" s="604">
        <v>0</v>
      </c>
      <c r="H441" s="604">
        <v>0</v>
      </c>
      <c r="I441" s="604"/>
      <c r="J441" s="604">
        <v>0</v>
      </c>
      <c r="K441" s="604">
        <v>0</v>
      </c>
      <c r="L441" s="759"/>
      <c r="M441" s="786"/>
    </row>
    <row r="442" spans="1:13" ht="15">
      <c r="A442" s="607">
        <v>632003</v>
      </c>
      <c r="B442" s="820">
        <v>1</v>
      </c>
      <c r="C442" s="821" t="s">
        <v>327</v>
      </c>
      <c r="D442" s="820" t="s">
        <v>107</v>
      </c>
      <c r="E442" s="850">
        <v>551</v>
      </c>
      <c r="F442" s="850">
        <v>455</v>
      </c>
      <c r="G442" s="833">
        <v>300</v>
      </c>
      <c r="H442" s="833">
        <v>400</v>
      </c>
      <c r="I442" s="833">
        <v>400</v>
      </c>
      <c r="J442" s="833">
        <v>500</v>
      </c>
      <c r="K442" s="833">
        <v>500</v>
      </c>
      <c r="L442" s="1092">
        <v>223.04</v>
      </c>
      <c r="M442" s="1114">
        <f>(100/K442)*L442</f>
        <v>44.608000000000004</v>
      </c>
    </row>
    <row r="443" spans="1:13" ht="15">
      <c r="A443" s="587">
        <v>633</v>
      </c>
      <c r="B443" s="822"/>
      <c r="C443" s="883"/>
      <c r="D443" s="822" t="s">
        <v>110</v>
      </c>
      <c r="E443" s="906">
        <f>SUM(E444:E465)</f>
        <v>6599</v>
      </c>
      <c r="F443" s="906">
        <f aca="true" t="shared" si="52" ref="F443:K443">SUM(F444:F465)</f>
        <v>7833</v>
      </c>
      <c r="G443" s="589">
        <f t="shared" si="52"/>
        <v>6064</v>
      </c>
      <c r="H443" s="589">
        <f t="shared" si="52"/>
        <v>7454</v>
      </c>
      <c r="I443" s="589">
        <f t="shared" si="52"/>
        <v>6904</v>
      </c>
      <c r="J443" s="589">
        <f t="shared" si="52"/>
        <v>7450</v>
      </c>
      <c r="K443" s="589">
        <f t="shared" si="52"/>
        <v>7650</v>
      </c>
      <c r="L443" s="754">
        <f>SUM(L444:L465)</f>
        <v>3178.9899999999993</v>
      </c>
      <c r="M443" s="783">
        <f>(100/K443)*L443</f>
        <v>41.5554248366013</v>
      </c>
    </row>
    <row r="444" spans="1:13" ht="15">
      <c r="A444" s="615">
        <v>633001</v>
      </c>
      <c r="B444" s="616">
        <v>16</v>
      </c>
      <c r="C444" s="834" t="s">
        <v>327</v>
      </c>
      <c r="D444" s="872" t="s">
        <v>331</v>
      </c>
      <c r="E444" s="911"/>
      <c r="F444" s="911">
        <v>2833</v>
      </c>
      <c r="G444" s="644">
        <v>500</v>
      </c>
      <c r="H444" s="644">
        <v>500</v>
      </c>
      <c r="I444" s="644">
        <v>500</v>
      </c>
      <c r="J444" s="644">
        <v>500</v>
      </c>
      <c r="K444" s="644">
        <v>500</v>
      </c>
      <c r="L444" s="766">
        <v>462.5</v>
      </c>
      <c r="M444" s="1111">
        <f>(100/K444)*L444</f>
        <v>92.5</v>
      </c>
    </row>
    <row r="445" spans="1:13" ht="15">
      <c r="A445" s="598">
        <v>633004</v>
      </c>
      <c r="B445" s="599"/>
      <c r="C445" s="838" t="s">
        <v>327</v>
      </c>
      <c r="D445" s="666" t="s">
        <v>462</v>
      </c>
      <c r="E445" s="604">
        <v>430</v>
      </c>
      <c r="F445" s="604"/>
      <c r="G445" s="604"/>
      <c r="H445" s="604">
        <v>50</v>
      </c>
      <c r="I445" s="604">
        <v>50</v>
      </c>
      <c r="J445" s="604"/>
      <c r="K445" s="604"/>
      <c r="L445" s="759"/>
      <c r="M445" s="786"/>
    </row>
    <row r="446" spans="1:13" ht="15">
      <c r="A446" s="1300">
        <v>633004</v>
      </c>
      <c r="B446" s="1301">
        <v>2</v>
      </c>
      <c r="C446" s="1322" t="s">
        <v>327</v>
      </c>
      <c r="D446" s="1321" t="s">
        <v>532</v>
      </c>
      <c r="E446" s="1318">
        <v>145</v>
      </c>
      <c r="F446" s="1318"/>
      <c r="G446" s="1318">
        <v>50</v>
      </c>
      <c r="H446" s="1318">
        <v>50</v>
      </c>
      <c r="I446" s="1318">
        <v>50</v>
      </c>
      <c r="J446" s="1318">
        <v>50</v>
      </c>
      <c r="K446" s="1318">
        <v>160</v>
      </c>
      <c r="L446" s="1328">
        <v>159.8</v>
      </c>
      <c r="M446" s="1320">
        <f>(100/K446)*L446</f>
        <v>99.875</v>
      </c>
    </row>
    <row r="447" spans="1:13" ht="15">
      <c r="A447" s="1300">
        <v>633004</v>
      </c>
      <c r="B447" s="1301">
        <v>3</v>
      </c>
      <c r="C447" s="1322" t="s">
        <v>327</v>
      </c>
      <c r="D447" s="1321" t="s">
        <v>333</v>
      </c>
      <c r="E447" s="1318"/>
      <c r="F447" s="1403"/>
      <c r="G447" s="1318">
        <v>150</v>
      </c>
      <c r="H447" s="1318">
        <v>150</v>
      </c>
      <c r="I447" s="1318">
        <v>150</v>
      </c>
      <c r="J447" s="1318">
        <v>150</v>
      </c>
      <c r="K447" s="1318">
        <v>150</v>
      </c>
      <c r="L447" s="1328"/>
      <c r="M447" s="1320"/>
    </row>
    <row r="448" spans="1:13" ht="15">
      <c r="A448" s="1300">
        <v>633004</v>
      </c>
      <c r="B448" s="1301">
        <v>2</v>
      </c>
      <c r="C448" s="1322" t="s">
        <v>327</v>
      </c>
      <c r="D448" s="1321" t="s">
        <v>533</v>
      </c>
      <c r="E448" s="1318">
        <v>144</v>
      </c>
      <c r="F448" s="1318"/>
      <c r="G448" s="1318"/>
      <c r="H448" s="1318"/>
      <c r="I448" s="1318"/>
      <c r="J448" s="1318"/>
      <c r="K448" s="1318"/>
      <c r="L448" s="1328"/>
      <c r="M448" s="1320"/>
    </row>
    <row r="449" spans="1:13" ht="15">
      <c r="A449" s="1314">
        <v>633006</v>
      </c>
      <c r="B449" s="1329">
        <v>1</v>
      </c>
      <c r="C449" s="1322" t="s">
        <v>327</v>
      </c>
      <c r="D449" s="1321" t="s">
        <v>335</v>
      </c>
      <c r="E449" s="1318">
        <v>354</v>
      </c>
      <c r="F449" s="1318">
        <v>123</v>
      </c>
      <c r="G449" s="1318">
        <v>200</v>
      </c>
      <c r="H449" s="1318">
        <v>200</v>
      </c>
      <c r="I449" s="1318">
        <v>200</v>
      </c>
      <c r="J449" s="1318">
        <v>200</v>
      </c>
      <c r="K449" s="1318">
        <v>300</v>
      </c>
      <c r="L449" s="1328">
        <v>277.57</v>
      </c>
      <c r="M449" s="1320">
        <f>(100/K449)*L449</f>
        <v>92.52333333333333</v>
      </c>
    </row>
    <row r="450" spans="1:13" ht="15">
      <c r="A450" s="602">
        <v>633006</v>
      </c>
      <c r="B450" s="603">
        <v>2</v>
      </c>
      <c r="C450" s="838" t="s">
        <v>327</v>
      </c>
      <c r="D450" s="666" t="s">
        <v>118</v>
      </c>
      <c r="E450" s="604">
        <v>56</v>
      </c>
      <c r="F450" s="604"/>
      <c r="G450" s="604">
        <v>30</v>
      </c>
      <c r="H450" s="604">
        <v>30</v>
      </c>
      <c r="I450" s="604">
        <v>30</v>
      </c>
      <c r="J450" s="604">
        <v>30</v>
      </c>
      <c r="K450" s="604">
        <v>30</v>
      </c>
      <c r="L450" s="759">
        <v>8.4</v>
      </c>
      <c r="M450" s="786">
        <f>(100/K450)*L450</f>
        <v>28.000000000000004</v>
      </c>
    </row>
    <row r="451" spans="1:13" ht="15">
      <c r="A451" s="602">
        <v>633006</v>
      </c>
      <c r="B451" s="603">
        <v>3</v>
      </c>
      <c r="C451" s="838" t="s">
        <v>327</v>
      </c>
      <c r="D451" s="666" t="s">
        <v>463</v>
      </c>
      <c r="E451" s="604">
        <v>873</v>
      </c>
      <c r="F451" s="604">
        <v>718</v>
      </c>
      <c r="G451" s="604">
        <v>1000</v>
      </c>
      <c r="H451" s="604">
        <v>500</v>
      </c>
      <c r="I451" s="604">
        <v>500</v>
      </c>
      <c r="J451" s="604">
        <v>1000</v>
      </c>
      <c r="K451" s="604">
        <v>1000</v>
      </c>
      <c r="L451" s="759">
        <v>267.93</v>
      </c>
      <c r="M451" s="786">
        <f>(100/K451)*L451</f>
        <v>26.793000000000003</v>
      </c>
    </row>
    <row r="452" spans="1:13" ht="15">
      <c r="A452" s="602">
        <v>633006</v>
      </c>
      <c r="B452" s="603">
        <v>4</v>
      </c>
      <c r="C452" s="838" t="s">
        <v>327</v>
      </c>
      <c r="D452" s="666" t="s">
        <v>120</v>
      </c>
      <c r="E452" s="604">
        <v>16</v>
      </c>
      <c r="F452" s="604">
        <v>24</v>
      </c>
      <c r="G452" s="604">
        <v>20</v>
      </c>
      <c r="H452" s="604">
        <v>20</v>
      </c>
      <c r="I452" s="604">
        <v>20</v>
      </c>
      <c r="J452" s="604">
        <v>20</v>
      </c>
      <c r="K452" s="604">
        <v>20</v>
      </c>
      <c r="L452" s="759"/>
      <c r="M452" s="786"/>
    </row>
    <row r="453" spans="1:13" ht="15">
      <c r="A453" s="602">
        <v>633006</v>
      </c>
      <c r="B453" s="603">
        <v>5</v>
      </c>
      <c r="C453" s="838" t="s">
        <v>327</v>
      </c>
      <c r="D453" s="666" t="s">
        <v>121</v>
      </c>
      <c r="E453" s="620"/>
      <c r="F453" s="620"/>
      <c r="G453" s="620">
        <v>20</v>
      </c>
      <c r="H453" s="620">
        <v>20</v>
      </c>
      <c r="I453" s="1009">
        <v>20</v>
      </c>
      <c r="J453" s="620">
        <v>20</v>
      </c>
      <c r="K453" s="620">
        <v>20</v>
      </c>
      <c r="L453" s="1168"/>
      <c r="M453" s="1172"/>
    </row>
    <row r="454" spans="1:13" ht="15">
      <c r="A454" s="602">
        <v>633006</v>
      </c>
      <c r="B454" s="603">
        <v>7</v>
      </c>
      <c r="C454" s="838" t="s">
        <v>327</v>
      </c>
      <c r="D454" s="666" t="s">
        <v>337</v>
      </c>
      <c r="E454" s="604">
        <v>830</v>
      </c>
      <c r="F454" s="604">
        <v>2070</v>
      </c>
      <c r="G454" s="620">
        <v>1000</v>
      </c>
      <c r="H454" s="620">
        <v>1500</v>
      </c>
      <c r="I454" s="620">
        <v>1500</v>
      </c>
      <c r="J454" s="620">
        <v>1000</v>
      </c>
      <c r="K454" s="620">
        <v>950</v>
      </c>
      <c r="L454" s="761">
        <v>595.08</v>
      </c>
      <c r="M454" s="788">
        <f>(100/K454)*L454</f>
        <v>62.64</v>
      </c>
    </row>
    <row r="455" spans="1:13" ht="15">
      <c r="A455" s="602">
        <v>633006</v>
      </c>
      <c r="B455" s="603">
        <v>8</v>
      </c>
      <c r="C455" s="838" t="s">
        <v>327</v>
      </c>
      <c r="D455" s="666" t="s">
        <v>450</v>
      </c>
      <c r="E455" s="604"/>
      <c r="F455" s="604"/>
      <c r="G455" s="620"/>
      <c r="H455" s="620">
        <v>100</v>
      </c>
      <c r="I455" s="620">
        <v>50</v>
      </c>
      <c r="J455" s="620">
        <v>150</v>
      </c>
      <c r="K455" s="620">
        <v>150</v>
      </c>
      <c r="L455" s="761"/>
      <c r="M455" s="788"/>
    </row>
    <row r="456" spans="1:13" ht="15">
      <c r="A456" s="602">
        <v>633006</v>
      </c>
      <c r="B456" s="603">
        <v>10</v>
      </c>
      <c r="C456" s="838" t="s">
        <v>327</v>
      </c>
      <c r="D456" s="666" t="s">
        <v>464</v>
      </c>
      <c r="E456" s="604"/>
      <c r="F456" s="604"/>
      <c r="G456" s="620"/>
      <c r="H456" s="620">
        <v>240</v>
      </c>
      <c r="I456" s="620">
        <v>240</v>
      </c>
      <c r="J456" s="620"/>
      <c r="K456" s="620"/>
      <c r="L456" s="761"/>
      <c r="M456" s="788"/>
    </row>
    <row r="457" spans="1:13" ht="15">
      <c r="A457" s="602">
        <v>633006</v>
      </c>
      <c r="B457" s="603">
        <v>12</v>
      </c>
      <c r="C457" s="838" t="s">
        <v>327</v>
      </c>
      <c r="D457" s="666" t="s">
        <v>338</v>
      </c>
      <c r="E457" s="604"/>
      <c r="F457" s="604">
        <v>16</v>
      </c>
      <c r="G457" s="604"/>
      <c r="H457" s="604"/>
      <c r="I457" s="620"/>
      <c r="J457" s="604"/>
      <c r="K457" s="604"/>
      <c r="L457" s="759"/>
      <c r="M457" s="788"/>
    </row>
    <row r="458" spans="1:13" ht="15">
      <c r="A458" s="602">
        <v>633009</v>
      </c>
      <c r="B458" s="603">
        <v>1</v>
      </c>
      <c r="C458" s="838" t="s">
        <v>327</v>
      </c>
      <c r="D458" s="666" t="s">
        <v>339</v>
      </c>
      <c r="E458" s="604">
        <v>34</v>
      </c>
      <c r="F458" s="604">
        <v>7</v>
      </c>
      <c r="G458" s="604">
        <v>290</v>
      </c>
      <c r="H458" s="604">
        <v>440</v>
      </c>
      <c r="I458" s="604">
        <v>440</v>
      </c>
      <c r="J458" s="604">
        <v>200</v>
      </c>
      <c r="K458" s="604">
        <v>200</v>
      </c>
      <c r="L458" s="759">
        <v>63.31</v>
      </c>
      <c r="M458" s="786">
        <f>(100/K458)*L458</f>
        <v>31.655</v>
      </c>
    </row>
    <row r="459" spans="1:13" ht="15">
      <c r="A459" s="602">
        <v>633009</v>
      </c>
      <c r="B459" s="603">
        <v>16</v>
      </c>
      <c r="C459" s="838" t="s">
        <v>327</v>
      </c>
      <c r="D459" s="666" t="s">
        <v>340</v>
      </c>
      <c r="E459" s="604">
        <v>3308</v>
      </c>
      <c r="F459" s="604">
        <v>2030</v>
      </c>
      <c r="G459" s="604">
        <v>1874</v>
      </c>
      <c r="H459" s="604">
        <v>2724</v>
      </c>
      <c r="I459" s="604">
        <v>2724</v>
      </c>
      <c r="J459" s="604">
        <v>3500</v>
      </c>
      <c r="K459" s="604">
        <v>3500</v>
      </c>
      <c r="L459" s="759">
        <v>1257.05</v>
      </c>
      <c r="M459" s="786">
        <f>(100/K459)*L459</f>
        <v>35.91571428571428</v>
      </c>
    </row>
    <row r="460" spans="1:13" ht="15">
      <c r="A460" s="641">
        <v>633010</v>
      </c>
      <c r="B460" s="642"/>
      <c r="C460" s="818" t="s">
        <v>327</v>
      </c>
      <c r="D460" s="837" t="s">
        <v>341</v>
      </c>
      <c r="E460" s="604">
        <v>337</v>
      </c>
      <c r="F460" s="604"/>
      <c r="G460" s="643">
        <v>300</v>
      </c>
      <c r="H460" s="643">
        <v>300</v>
      </c>
      <c r="I460" s="643">
        <v>300</v>
      </c>
      <c r="J460" s="643">
        <v>500</v>
      </c>
      <c r="K460" s="643">
        <v>500</v>
      </c>
      <c r="L460" s="1090"/>
      <c r="M460" s="1116"/>
    </row>
    <row r="461" spans="1:13" ht="14.25" customHeight="1">
      <c r="A461" s="1314">
        <v>633011</v>
      </c>
      <c r="B461" s="1321"/>
      <c r="C461" s="1330" t="s">
        <v>327</v>
      </c>
      <c r="D461" s="1321" t="s">
        <v>342</v>
      </c>
      <c r="E461" s="1318"/>
      <c r="F461" s="1318"/>
      <c r="G461" s="1318">
        <v>50</v>
      </c>
      <c r="H461" s="1318">
        <v>50</v>
      </c>
      <c r="I461" s="1404">
        <v>50</v>
      </c>
      <c r="J461" s="1318">
        <v>50</v>
      </c>
      <c r="K461" s="1318">
        <v>90</v>
      </c>
      <c r="L461" s="1328">
        <v>87.35</v>
      </c>
      <c r="M461" s="1405">
        <f>(100/K461)*L461</f>
        <v>97.05555555555556</v>
      </c>
    </row>
    <row r="462" spans="1:13" ht="15" hidden="1">
      <c r="A462" s="1314">
        <v>633006</v>
      </c>
      <c r="B462" s="1321">
        <v>13</v>
      </c>
      <c r="C462" s="1330" t="s">
        <v>327</v>
      </c>
      <c r="D462" s="1321" t="s">
        <v>110</v>
      </c>
      <c r="E462" s="1403">
        <v>0</v>
      </c>
      <c r="F462" s="1403">
        <v>0</v>
      </c>
      <c r="G462" s="1318">
        <v>0</v>
      </c>
      <c r="H462" s="1318">
        <v>0</v>
      </c>
      <c r="I462" s="1318"/>
      <c r="J462" s="1318">
        <v>0</v>
      </c>
      <c r="K462" s="1318">
        <v>0</v>
      </c>
      <c r="L462" s="1328"/>
      <c r="M462" s="1320"/>
    </row>
    <row r="463" spans="1:13" ht="15">
      <c r="A463" s="1314">
        <v>633004</v>
      </c>
      <c r="B463" s="1321"/>
      <c r="C463" s="1330" t="s">
        <v>327</v>
      </c>
      <c r="D463" s="1321" t="s">
        <v>343</v>
      </c>
      <c r="E463" s="1318"/>
      <c r="F463" s="1318"/>
      <c r="G463" s="1318">
        <v>500</v>
      </c>
      <c r="H463" s="1318">
        <v>500</v>
      </c>
      <c r="I463" s="1318"/>
      <c r="J463" s="1318"/>
      <c r="K463" s="1318"/>
      <c r="L463" s="1328"/>
      <c r="M463" s="1320"/>
    </row>
    <row r="464" spans="1:13" ht="15">
      <c r="A464" s="1314">
        <v>633015</v>
      </c>
      <c r="B464" s="1321"/>
      <c r="C464" s="1330" t="s">
        <v>327</v>
      </c>
      <c r="D464" s="1321" t="s">
        <v>344</v>
      </c>
      <c r="E464" s="1318">
        <v>72</v>
      </c>
      <c r="F464" s="1318">
        <v>12</v>
      </c>
      <c r="G464" s="1318">
        <v>80</v>
      </c>
      <c r="H464" s="1318">
        <v>80</v>
      </c>
      <c r="I464" s="1318">
        <v>80</v>
      </c>
      <c r="J464" s="1318">
        <v>80</v>
      </c>
      <c r="K464" s="1318">
        <v>80</v>
      </c>
      <c r="L464" s="1328"/>
      <c r="M464" s="1320"/>
    </row>
    <row r="465" spans="1:13" ht="15" hidden="1">
      <c r="A465" s="1365">
        <v>633006</v>
      </c>
      <c r="B465" s="1392">
        <v>9</v>
      </c>
      <c r="C465" s="1375" t="s">
        <v>327</v>
      </c>
      <c r="D465" s="1406" t="s">
        <v>345</v>
      </c>
      <c r="E465" s="1362"/>
      <c r="F465" s="1362"/>
      <c r="G465" s="1362">
        <v>0</v>
      </c>
      <c r="H465" s="1362">
        <v>0</v>
      </c>
      <c r="I465" s="1362"/>
      <c r="J465" s="1362">
        <v>0</v>
      </c>
      <c r="K465" s="1362">
        <v>0</v>
      </c>
      <c r="L465" s="1407"/>
      <c r="M465" s="1378"/>
    </row>
    <row r="466" spans="1:13" ht="15">
      <c r="A466" s="1347">
        <v>634</v>
      </c>
      <c r="B466" s="1350"/>
      <c r="C466" s="1408"/>
      <c r="D466" s="1350" t="s">
        <v>346</v>
      </c>
      <c r="E466" s="1352">
        <v>8</v>
      </c>
      <c r="F466" s="1352">
        <v>220</v>
      </c>
      <c r="G466" s="1352">
        <v>10</v>
      </c>
      <c r="H466" s="1352">
        <v>10</v>
      </c>
      <c r="I466" s="1352">
        <v>10</v>
      </c>
      <c r="J466" s="1352">
        <f>J467</f>
        <v>10</v>
      </c>
      <c r="K466" s="1352">
        <f>K467</f>
        <v>10</v>
      </c>
      <c r="L466" s="1353">
        <v>0</v>
      </c>
      <c r="M466" s="1354">
        <v>0</v>
      </c>
    </row>
    <row r="467" spans="1:13" ht="15">
      <c r="A467" s="1409">
        <v>634005</v>
      </c>
      <c r="B467" s="1344">
        <v>16</v>
      </c>
      <c r="C467" s="1349" t="s">
        <v>327</v>
      </c>
      <c r="D467" s="1410" t="s">
        <v>347</v>
      </c>
      <c r="E467" s="1411"/>
      <c r="F467" s="1411">
        <v>220</v>
      </c>
      <c r="G467" s="1411">
        <v>10</v>
      </c>
      <c r="H467" s="1411">
        <v>10</v>
      </c>
      <c r="I467" s="1411">
        <v>10</v>
      </c>
      <c r="J467" s="1411">
        <v>10</v>
      </c>
      <c r="K467" s="1411">
        <v>10</v>
      </c>
      <c r="L467" s="1412"/>
      <c r="M467" s="1388"/>
    </row>
    <row r="468" spans="1:13" ht="13.5" customHeight="1">
      <c r="A468" s="1347">
        <v>635</v>
      </c>
      <c r="B468" s="1350"/>
      <c r="C468" s="1413"/>
      <c r="D468" s="1350" t="s">
        <v>144</v>
      </c>
      <c r="E468" s="1351">
        <f>SUM(E469:E471)</f>
        <v>96</v>
      </c>
      <c r="F468" s="1351">
        <f>SUM(F469:F471)</f>
        <v>35</v>
      </c>
      <c r="G468" s="1351">
        <f>SUM(G469:G471)</f>
        <v>1600</v>
      </c>
      <c r="H468" s="1351">
        <f>SUM(H469:H471)</f>
        <v>1600</v>
      </c>
      <c r="I468" s="1351">
        <v>1600</v>
      </c>
      <c r="J468" s="1351">
        <f>SUM(J469:J471)</f>
        <v>500</v>
      </c>
      <c r="K468" s="1351">
        <f>SUM(K469:K471)</f>
        <v>500</v>
      </c>
      <c r="L468" s="1393">
        <f>SUM(L469:L471)</f>
        <v>0</v>
      </c>
      <c r="M468" s="1354">
        <v>0</v>
      </c>
    </row>
    <row r="469" spans="1:13" ht="15" hidden="1">
      <c r="A469" s="1414">
        <v>635003</v>
      </c>
      <c r="B469" s="1357"/>
      <c r="C469" s="1343" t="s">
        <v>327</v>
      </c>
      <c r="D469" s="1315" t="s">
        <v>348</v>
      </c>
      <c r="E469" s="1358"/>
      <c r="F469" s="1358"/>
      <c r="G469" s="1358">
        <v>0</v>
      </c>
      <c r="H469" s="1358">
        <v>0</v>
      </c>
      <c r="I469" s="1415"/>
      <c r="J469" s="1311">
        <v>0</v>
      </c>
      <c r="K469" s="1358">
        <v>0</v>
      </c>
      <c r="L469" s="1379"/>
      <c r="M469" s="1416"/>
    </row>
    <row r="470" spans="1:13" ht="15" hidden="1">
      <c r="A470" s="1314">
        <v>635004</v>
      </c>
      <c r="B470" s="1329">
        <v>8</v>
      </c>
      <c r="C470" s="1374" t="s">
        <v>327</v>
      </c>
      <c r="D470" s="1406" t="s">
        <v>349</v>
      </c>
      <c r="E470" s="1318"/>
      <c r="F470" s="1318"/>
      <c r="G470" s="1318">
        <v>0</v>
      </c>
      <c r="H470" s="1318">
        <v>0</v>
      </c>
      <c r="I470" s="1318"/>
      <c r="J470" s="1318">
        <v>0</v>
      </c>
      <c r="K470" s="1318">
        <v>0</v>
      </c>
      <c r="L470" s="1328"/>
      <c r="M470" s="1320"/>
    </row>
    <row r="471" spans="1:13" ht="15">
      <c r="A471" s="1360">
        <v>635006</v>
      </c>
      <c r="B471" s="1361">
        <v>3</v>
      </c>
      <c r="C471" s="1343" t="s">
        <v>327</v>
      </c>
      <c r="D471" s="1361" t="s">
        <v>350</v>
      </c>
      <c r="E471" s="1295">
        <v>96</v>
      </c>
      <c r="F471" s="1295">
        <v>35</v>
      </c>
      <c r="G471" s="1295">
        <v>1600</v>
      </c>
      <c r="H471" s="1295">
        <v>1600</v>
      </c>
      <c r="I471" s="1318">
        <v>1600</v>
      </c>
      <c r="J471" s="1295">
        <v>500</v>
      </c>
      <c r="K471" s="1295">
        <v>500</v>
      </c>
      <c r="L471" s="1398"/>
      <c r="M471" s="1320"/>
    </row>
    <row r="472" spans="1:13" ht="15">
      <c r="A472" s="1347">
        <v>637</v>
      </c>
      <c r="B472" s="1350"/>
      <c r="C472" s="1356"/>
      <c r="D472" s="1350" t="s">
        <v>157</v>
      </c>
      <c r="E472" s="1352">
        <f>SUM(E473:E486)</f>
        <v>3657</v>
      </c>
      <c r="F472" s="1352">
        <f>SUM(F473:F486)</f>
        <v>5609</v>
      </c>
      <c r="G472" s="1352">
        <f>SUM(G473:G487)</f>
        <v>2983</v>
      </c>
      <c r="H472" s="1352">
        <f>SUM(H473:H486)</f>
        <v>12473</v>
      </c>
      <c r="I472" s="1352">
        <f>SUM(I473:I486)</f>
        <v>12473.11</v>
      </c>
      <c r="J472" s="1352">
        <f>SUM(J473:J487)</f>
        <v>13683</v>
      </c>
      <c r="K472" s="1352">
        <f>SUM(K473:K487)</f>
        <v>14900</v>
      </c>
      <c r="L472" s="1353">
        <f>SUM(L473:L487)</f>
        <v>7333.94</v>
      </c>
      <c r="M472" s="1354">
        <f>(100/K472)*L472</f>
        <v>49.22107382550335</v>
      </c>
    </row>
    <row r="473" spans="1:13" ht="15">
      <c r="A473" s="1300">
        <v>637002</v>
      </c>
      <c r="B473" s="1301">
        <v>16</v>
      </c>
      <c r="C473" s="1309" t="s">
        <v>327</v>
      </c>
      <c r="D473" s="1301" t="s">
        <v>351</v>
      </c>
      <c r="E473" s="1325">
        <v>220</v>
      </c>
      <c r="F473" s="1325">
        <v>937</v>
      </c>
      <c r="G473" s="1311">
        <v>200</v>
      </c>
      <c r="H473" s="1311">
        <v>200</v>
      </c>
      <c r="I473" s="1311">
        <v>200</v>
      </c>
      <c r="J473" s="1311">
        <v>400</v>
      </c>
      <c r="K473" s="1311">
        <v>560</v>
      </c>
      <c r="L473" s="1312">
        <v>553.8</v>
      </c>
      <c r="M473" s="1313">
        <f>(100/K473)*L473</f>
        <v>98.89285714285714</v>
      </c>
    </row>
    <row r="474" spans="1:13" ht="15">
      <c r="A474" s="1300">
        <v>637002</v>
      </c>
      <c r="B474" s="1301"/>
      <c r="C474" s="1330" t="s">
        <v>327</v>
      </c>
      <c r="D474" s="1301" t="s">
        <v>352</v>
      </c>
      <c r="E474" s="1325">
        <v>211</v>
      </c>
      <c r="F474" s="1325">
        <v>64</v>
      </c>
      <c r="G474" s="1318">
        <v>100</v>
      </c>
      <c r="H474" s="1318">
        <v>230</v>
      </c>
      <c r="I474" s="1318">
        <v>230</v>
      </c>
      <c r="J474" s="1318">
        <v>100</v>
      </c>
      <c r="K474" s="1318">
        <v>250</v>
      </c>
      <c r="L474" s="1328">
        <v>221.7</v>
      </c>
      <c r="M474" s="1320">
        <f>(100/K474)*L474</f>
        <v>88.68</v>
      </c>
    </row>
    <row r="475" spans="1:13" ht="15">
      <c r="A475" s="1300">
        <v>637001</v>
      </c>
      <c r="B475" s="1301"/>
      <c r="C475" s="1330" t="s">
        <v>327</v>
      </c>
      <c r="D475" s="1301" t="s">
        <v>353</v>
      </c>
      <c r="E475" s="1325">
        <v>20</v>
      </c>
      <c r="F475" s="1325"/>
      <c r="G475" s="1318">
        <v>20</v>
      </c>
      <c r="H475" s="1318">
        <v>20</v>
      </c>
      <c r="I475" s="1318">
        <v>20</v>
      </c>
      <c r="J475" s="1318">
        <v>20</v>
      </c>
      <c r="K475" s="1318">
        <v>20</v>
      </c>
      <c r="L475" s="1328"/>
      <c r="M475" s="1320"/>
    </row>
    <row r="476" spans="1:13" ht="15">
      <c r="A476" s="1300">
        <v>637004</v>
      </c>
      <c r="B476" s="1301"/>
      <c r="C476" s="1417" t="s">
        <v>327</v>
      </c>
      <c r="D476" s="1371" t="s">
        <v>465</v>
      </c>
      <c r="E476" s="1325"/>
      <c r="F476" s="1325"/>
      <c r="G476" s="1325"/>
      <c r="H476" s="1325">
        <v>1100</v>
      </c>
      <c r="I476" s="1325">
        <v>1100</v>
      </c>
      <c r="J476" s="1325"/>
      <c r="K476" s="1325"/>
      <c r="L476" s="1326"/>
      <c r="M476" s="1327"/>
    </row>
    <row r="477" spans="1:13" ht="15">
      <c r="A477" s="1300">
        <v>637004</v>
      </c>
      <c r="B477" s="1301"/>
      <c r="C477" s="1418" t="s">
        <v>327</v>
      </c>
      <c r="D477" s="1372" t="s">
        <v>354</v>
      </c>
      <c r="E477" s="1325"/>
      <c r="F477" s="1325">
        <v>1949</v>
      </c>
      <c r="G477" s="1325">
        <v>50</v>
      </c>
      <c r="H477" s="1325">
        <v>50</v>
      </c>
      <c r="I477" s="1325">
        <v>50</v>
      </c>
      <c r="J477" s="1325"/>
      <c r="K477" s="1325"/>
      <c r="L477" s="1326"/>
      <c r="M477" s="1327"/>
    </row>
    <row r="478" spans="1:13" ht="15">
      <c r="A478" s="1314">
        <v>637004</v>
      </c>
      <c r="B478" s="1329">
        <v>1</v>
      </c>
      <c r="C478" s="1419" t="s">
        <v>327</v>
      </c>
      <c r="D478" s="1329" t="s">
        <v>355</v>
      </c>
      <c r="E478" s="1325">
        <v>596</v>
      </c>
      <c r="F478" s="1325">
        <v>527</v>
      </c>
      <c r="G478" s="1325">
        <v>850</v>
      </c>
      <c r="H478" s="1325">
        <v>850</v>
      </c>
      <c r="I478" s="1325">
        <v>850</v>
      </c>
      <c r="J478" s="1325">
        <v>400</v>
      </c>
      <c r="K478" s="1325">
        <v>400</v>
      </c>
      <c r="L478" s="1326">
        <v>101.8</v>
      </c>
      <c r="M478" s="1327">
        <f>(100/K478)*L478</f>
        <v>25.45</v>
      </c>
    </row>
    <row r="479" spans="1:13" ht="15">
      <c r="A479" s="1314">
        <v>637004</v>
      </c>
      <c r="B479" s="1329">
        <v>2</v>
      </c>
      <c r="C479" s="1419" t="s">
        <v>327</v>
      </c>
      <c r="D479" s="1329" t="s">
        <v>514</v>
      </c>
      <c r="E479" s="1325"/>
      <c r="F479" s="1325"/>
      <c r="G479" s="1333"/>
      <c r="H479" s="1333"/>
      <c r="I479" s="1333"/>
      <c r="J479" s="1333"/>
      <c r="K479" s="1333">
        <v>220</v>
      </c>
      <c r="L479" s="1398">
        <v>216.36</v>
      </c>
      <c r="M479" s="1399">
        <f>(100/K479)*L479</f>
        <v>98.34545454545454</v>
      </c>
    </row>
    <row r="480" spans="1:13" ht="15">
      <c r="A480" s="602">
        <v>637004</v>
      </c>
      <c r="B480" s="603">
        <v>5</v>
      </c>
      <c r="C480" s="819" t="s">
        <v>176</v>
      </c>
      <c r="D480" s="603" t="s">
        <v>161</v>
      </c>
      <c r="E480" s="604">
        <v>826</v>
      </c>
      <c r="F480" s="604">
        <v>466</v>
      </c>
      <c r="G480" s="643">
        <v>300</v>
      </c>
      <c r="H480" s="643">
        <v>300</v>
      </c>
      <c r="I480" s="643">
        <v>300</v>
      </c>
      <c r="J480" s="643">
        <v>900</v>
      </c>
      <c r="K480" s="643">
        <v>900</v>
      </c>
      <c r="L480" s="1090">
        <v>56.93</v>
      </c>
      <c r="M480" s="1116">
        <f>(100/K480)*L480</f>
        <v>6.325555555555555</v>
      </c>
    </row>
    <row r="481" spans="1:13" ht="15">
      <c r="A481" s="602">
        <v>637006</v>
      </c>
      <c r="B481" s="603"/>
      <c r="C481" s="819" t="s">
        <v>327</v>
      </c>
      <c r="D481" s="603" t="s">
        <v>353</v>
      </c>
      <c r="E481" s="604"/>
      <c r="F481" s="604">
        <v>240</v>
      </c>
      <c r="G481" s="643"/>
      <c r="H481" s="643"/>
      <c r="I481" s="643"/>
      <c r="J481" s="643"/>
      <c r="K481" s="643"/>
      <c r="L481" s="1090"/>
      <c r="M481" s="1116"/>
    </row>
    <row r="482" spans="1:13" ht="15">
      <c r="A482" s="602">
        <v>637014</v>
      </c>
      <c r="B482" s="603"/>
      <c r="C482" s="819" t="s">
        <v>327</v>
      </c>
      <c r="D482" s="603" t="s">
        <v>175</v>
      </c>
      <c r="E482" s="604"/>
      <c r="F482" s="604"/>
      <c r="G482" s="643"/>
      <c r="H482" s="643">
        <v>8600</v>
      </c>
      <c r="I482" s="643">
        <v>8600</v>
      </c>
      <c r="J482" s="643">
        <v>10600</v>
      </c>
      <c r="K482" s="643">
        <v>10600</v>
      </c>
      <c r="L482" s="1090">
        <v>5136</v>
      </c>
      <c r="M482" s="1116">
        <f>(100/K482)*L482</f>
        <v>48.45283018867924</v>
      </c>
    </row>
    <row r="483" spans="1:13" ht="15">
      <c r="A483" s="1314">
        <v>637015</v>
      </c>
      <c r="B483" s="1329"/>
      <c r="C483" s="1330" t="s">
        <v>327</v>
      </c>
      <c r="D483" s="1329" t="s">
        <v>177</v>
      </c>
      <c r="E483" s="1318">
        <v>263</v>
      </c>
      <c r="F483" s="1318">
        <v>255</v>
      </c>
      <c r="G483" s="1318">
        <v>263</v>
      </c>
      <c r="H483" s="1318">
        <v>263</v>
      </c>
      <c r="I483" s="1318">
        <v>263.11</v>
      </c>
      <c r="J483" s="1318">
        <v>263</v>
      </c>
      <c r="K483" s="1318">
        <v>350</v>
      </c>
      <c r="L483" s="1328">
        <v>335.38</v>
      </c>
      <c r="M483" s="1320">
        <f>(100/K483)*L483</f>
        <v>95.82285714285713</v>
      </c>
    </row>
    <row r="484" spans="1:13" ht="15">
      <c r="A484" s="1314">
        <v>637016</v>
      </c>
      <c r="B484" s="1329"/>
      <c r="C484" s="1330" t="s">
        <v>327</v>
      </c>
      <c r="D484" s="1329" t="s">
        <v>179</v>
      </c>
      <c r="E484" s="1318">
        <v>1021</v>
      </c>
      <c r="F484" s="1318">
        <v>1171</v>
      </c>
      <c r="G484" s="1318">
        <v>1200</v>
      </c>
      <c r="H484" s="1333">
        <v>860</v>
      </c>
      <c r="I484" s="1318">
        <v>860</v>
      </c>
      <c r="J484" s="1318">
        <v>1000</v>
      </c>
      <c r="K484" s="1333">
        <v>1000</v>
      </c>
      <c r="L484" s="1398">
        <v>563.4</v>
      </c>
      <c r="M484" s="1320">
        <f>(100/K484)*L484</f>
        <v>56.34</v>
      </c>
    </row>
    <row r="485" spans="1:13" ht="15">
      <c r="A485" s="1420">
        <v>637011</v>
      </c>
      <c r="B485" s="1372"/>
      <c r="C485" s="1417" t="s">
        <v>327</v>
      </c>
      <c r="D485" s="1372" t="s">
        <v>356</v>
      </c>
      <c r="E485" s="1318">
        <v>500</v>
      </c>
      <c r="F485" s="1318"/>
      <c r="G485" s="1333"/>
      <c r="H485" s="1318"/>
      <c r="I485" s="1333"/>
      <c r="J485" s="1333"/>
      <c r="K485" s="1318"/>
      <c r="L485" s="1402"/>
      <c r="M485" s="1399"/>
    </row>
    <row r="486" spans="1:13" ht="15" hidden="1">
      <c r="A486" s="1420">
        <v>637006</v>
      </c>
      <c r="B486" s="1372"/>
      <c r="C486" s="1417" t="s">
        <v>327</v>
      </c>
      <c r="D486" s="1372" t="s">
        <v>357</v>
      </c>
      <c r="E486" s="1318"/>
      <c r="F486" s="1318"/>
      <c r="G486" s="1368">
        <v>0</v>
      </c>
      <c r="H486" s="1368"/>
      <c r="I486" s="1318"/>
      <c r="J486" s="1368">
        <v>0</v>
      </c>
      <c r="K486" s="1368">
        <v>0</v>
      </c>
      <c r="L486" s="1369"/>
      <c r="M486" s="1320"/>
    </row>
    <row r="487" spans="1:13" ht="15">
      <c r="A487" s="1365">
        <v>637027</v>
      </c>
      <c r="B487" s="1367"/>
      <c r="C487" s="1375" t="s">
        <v>327</v>
      </c>
      <c r="D487" s="1367" t="s">
        <v>358</v>
      </c>
      <c r="E487" s="1295"/>
      <c r="F487" s="1295"/>
      <c r="G487" s="1368"/>
      <c r="H487" s="1368">
        <v>0</v>
      </c>
      <c r="I487" s="1368"/>
      <c r="J487" s="1368"/>
      <c r="K487" s="1368">
        <v>600</v>
      </c>
      <c r="L487" s="1369">
        <v>148.57</v>
      </c>
      <c r="M487" s="1370">
        <f>(100/K487)*L487</f>
        <v>24.761666666666663</v>
      </c>
    </row>
    <row r="488" spans="1:13" ht="15">
      <c r="A488" s="591">
        <v>642</v>
      </c>
      <c r="B488" s="588"/>
      <c r="C488" s="844"/>
      <c r="D488" s="588" t="s">
        <v>317</v>
      </c>
      <c r="E488" s="589">
        <v>350</v>
      </c>
      <c r="F488" s="589">
        <v>350</v>
      </c>
      <c r="G488" s="990">
        <v>350</v>
      </c>
      <c r="H488" s="990">
        <v>350</v>
      </c>
      <c r="I488" s="990">
        <v>350</v>
      </c>
      <c r="J488" s="990">
        <f>J489</f>
        <v>350</v>
      </c>
      <c r="K488" s="990">
        <f>K489</f>
        <v>350</v>
      </c>
      <c r="L488" s="1170">
        <f>L489</f>
        <v>0</v>
      </c>
      <c r="M488" s="1175">
        <v>0</v>
      </c>
    </row>
    <row r="489" spans="1:13" ht="15">
      <c r="A489" s="882">
        <v>642011</v>
      </c>
      <c r="B489" s="872"/>
      <c r="C489" s="869" t="s">
        <v>327</v>
      </c>
      <c r="D489" s="603" t="s">
        <v>320</v>
      </c>
      <c r="E489" s="594">
        <v>350</v>
      </c>
      <c r="F489" s="594">
        <v>350</v>
      </c>
      <c r="G489" s="1019">
        <v>350</v>
      </c>
      <c r="H489" s="722">
        <v>350</v>
      </c>
      <c r="I489" s="1020">
        <v>350</v>
      </c>
      <c r="J489" s="722">
        <v>350</v>
      </c>
      <c r="K489" s="722">
        <v>350</v>
      </c>
      <c r="L489" s="1168"/>
      <c r="M489" s="1176"/>
    </row>
    <row r="490" spans="1:13" ht="15.75" thickBot="1">
      <c r="A490" s="884"/>
      <c r="B490" s="860"/>
      <c r="C490" s="875"/>
      <c r="D490" s="860"/>
      <c r="E490" s="861"/>
      <c r="F490" s="861"/>
      <c r="G490" s="631"/>
      <c r="H490" s="989"/>
      <c r="I490" s="1021"/>
      <c r="J490" s="989"/>
      <c r="K490" s="989"/>
      <c r="L490" s="1171"/>
      <c r="M490" s="1022"/>
    </row>
    <row r="491" spans="1:13" ht="15.75" thickBot="1">
      <c r="A491" s="1257" t="s">
        <v>502</v>
      </c>
      <c r="B491" s="738"/>
      <c r="C491" s="1258"/>
      <c r="D491" s="1259" t="s">
        <v>414</v>
      </c>
      <c r="E491" s="1254">
        <f>E492+E493+E502+E511+E514+E518</f>
        <v>19599</v>
      </c>
      <c r="F491" s="628">
        <f aca="true" t="shared" si="53" ref="F491:K491">F492+F493+F502+F511+F514+F518</f>
        <v>20879</v>
      </c>
      <c r="G491" s="658">
        <f t="shared" si="53"/>
        <v>20353</v>
      </c>
      <c r="H491" s="656">
        <f t="shared" si="53"/>
        <v>20553</v>
      </c>
      <c r="I491" s="658">
        <f t="shared" si="53"/>
        <v>20195</v>
      </c>
      <c r="J491" s="1254">
        <f t="shared" si="53"/>
        <v>21333</v>
      </c>
      <c r="K491" s="1254">
        <f t="shared" si="53"/>
        <v>21923</v>
      </c>
      <c r="L491" s="1260">
        <f>L492+L493+L502+L511+L514+L518</f>
        <v>10597.48</v>
      </c>
      <c r="M491" s="1255">
        <f aca="true" t="shared" si="54" ref="M491:M502">(100/K491)*L491</f>
        <v>48.33955206860375</v>
      </c>
    </row>
    <row r="492" spans="1:13" ht="15">
      <c r="A492" s="904">
        <v>611000</v>
      </c>
      <c r="B492" s="814"/>
      <c r="C492" s="815" t="s">
        <v>359</v>
      </c>
      <c r="D492" s="814" t="s">
        <v>92</v>
      </c>
      <c r="E492" s="890">
        <v>13332</v>
      </c>
      <c r="F492" s="890">
        <v>13261</v>
      </c>
      <c r="G492" s="890">
        <v>13200</v>
      </c>
      <c r="H492" s="890">
        <v>13200</v>
      </c>
      <c r="I492" s="890">
        <v>13200</v>
      </c>
      <c r="J492" s="890">
        <v>14600</v>
      </c>
      <c r="K492" s="890">
        <v>14600</v>
      </c>
      <c r="L492" s="1097">
        <v>7092.69</v>
      </c>
      <c r="M492" s="1133">
        <f t="shared" si="54"/>
        <v>48.58006849315068</v>
      </c>
    </row>
    <row r="493" spans="1:13" ht="15">
      <c r="A493" s="587">
        <v>62</v>
      </c>
      <c r="B493" s="588"/>
      <c r="C493" s="844"/>
      <c r="D493" s="588" t="s">
        <v>93</v>
      </c>
      <c r="E493" s="596">
        <f>SUM(E494:E501)</f>
        <v>4689</v>
      </c>
      <c r="F493" s="596">
        <f aca="true" t="shared" si="55" ref="F493:K493">SUM(F494:F501)</f>
        <v>4777</v>
      </c>
      <c r="G493" s="596">
        <f t="shared" si="55"/>
        <v>4730</v>
      </c>
      <c r="H493" s="596">
        <f t="shared" si="55"/>
        <v>4730</v>
      </c>
      <c r="I493" s="596">
        <f t="shared" si="55"/>
        <v>4730</v>
      </c>
      <c r="J493" s="596">
        <f t="shared" si="55"/>
        <v>5270</v>
      </c>
      <c r="K493" s="596">
        <f t="shared" si="55"/>
        <v>5270</v>
      </c>
      <c r="L493" s="757">
        <f>SUM(L494:L501)</f>
        <v>2505.54</v>
      </c>
      <c r="M493" s="783">
        <f t="shared" si="54"/>
        <v>47.54345351043643</v>
      </c>
    </row>
    <row r="494" spans="1:13" ht="15">
      <c r="A494" s="615">
        <v>621000</v>
      </c>
      <c r="B494" s="616"/>
      <c r="C494" s="817" t="s">
        <v>359</v>
      </c>
      <c r="D494" s="616" t="s">
        <v>94</v>
      </c>
      <c r="E494" s="644">
        <v>318</v>
      </c>
      <c r="F494" s="644">
        <v>341</v>
      </c>
      <c r="G494" s="648">
        <v>400</v>
      </c>
      <c r="H494" s="648">
        <v>400</v>
      </c>
      <c r="I494" s="648">
        <v>400</v>
      </c>
      <c r="J494" s="648">
        <v>380</v>
      </c>
      <c r="K494" s="648">
        <v>380</v>
      </c>
      <c r="L494" s="1094">
        <v>178.55</v>
      </c>
      <c r="M494" s="1129">
        <f t="shared" si="54"/>
        <v>46.98684210526316</v>
      </c>
    </row>
    <row r="495" spans="1:13" ht="15">
      <c r="A495" s="598">
        <v>623000</v>
      </c>
      <c r="B495" s="599"/>
      <c r="C495" s="818" t="s">
        <v>359</v>
      </c>
      <c r="D495" s="599" t="s">
        <v>95</v>
      </c>
      <c r="E495" s="637">
        <v>1024</v>
      </c>
      <c r="F495" s="637">
        <v>1026</v>
      </c>
      <c r="G495" s="643">
        <v>920</v>
      </c>
      <c r="H495" s="643">
        <v>920</v>
      </c>
      <c r="I495" s="643">
        <v>920</v>
      </c>
      <c r="J495" s="643">
        <v>1100</v>
      </c>
      <c r="K495" s="643">
        <v>1100</v>
      </c>
      <c r="L495" s="1090">
        <v>538.46</v>
      </c>
      <c r="M495" s="1116">
        <f t="shared" si="54"/>
        <v>48.95090909090909</v>
      </c>
    </row>
    <row r="496" spans="1:13" ht="15">
      <c r="A496" s="602">
        <v>625001</v>
      </c>
      <c r="B496" s="603"/>
      <c r="C496" s="819" t="s">
        <v>359</v>
      </c>
      <c r="D496" s="603" t="s">
        <v>96</v>
      </c>
      <c r="E496" s="1023">
        <v>188</v>
      </c>
      <c r="F496" s="1023">
        <v>191</v>
      </c>
      <c r="G496" s="643">
        <v>190</v>
      </c>
      <c r="H496" s="643">
        <v>190</v>
      </c>
      <c r="I496" s="643">
        <v>190</v>
      </c>
      <c r="J496" s="643">
        <v>220</v>
      </c>
      <c r="K496" s="643">
        <v>220</v>
      </c>
      <c r="L496" s="1090">
        <v>100.3</v>
      </c>
      <c r="M496" s="1116">
        <f t="shared" si="54"/>
        <v>45.590909090909086</v>
      </c>
    </row>
    <row r="497" spans="1:13" ht="15">
      <c r="A497" s="598">
        <v>625002</v>
      </c>
      <c r="B497" s="599"/>
      <c r="C497" s="817" t="s">
        <v>359</v>
      </c>
      <c r="D497" s="603" t="s">
        <v>97</v>
      </c>
      <c r="E497" s="643">
        <v>1879</v>
      </c>
      <c r="F497" s="643">
        <v>1914</v>
      </c>
      <c r="G497" s="604">
        <v>1900</v>
      </c>
      <c r="H497" s="604">
        <v>1900</v>
      </c>
      <c r="I497" s="604">
        <v>1900</v>
      </c>
      <c r="J497" s="604">
        <v>2100</v>
      </c>
      <c r="K497" s="604">
        <v>2100</v>
      </c>
      <c r="L497" s="759">
        <v>1003.81</v>
      </c>
      <c r="M497" s="786">
        <f t="shared" si="54"/>
        <v>47.80047619047618</v>
      </c>
    </row>
    <row r="498" spans="1:13" ht="15">
      <c r="A498" s="602">
        <v>625003</v>
      </c>
      <c r="B498" s="666"/>
      <c r="C498" s="818" t="s">
        <v>359</v>
      </c>
      <c r="D498" s="603" t="s">
        <v>98</v>
      </c>
      <c r="E498" s="643">
        <v>107</v>
      </c>
      <c r="F498" s="643">
        <v>109</v>
      </c>
      <c r="G498" s="604">
        <v>120</v>
      </c>
      <c r="H498" s="604">
        <v>120</v>
      </c>
      <c r="I498" s="604">
        <v>120</v>
      </c>
      <c r="J498" s="604">
        <v>150</v>
      </c>
      <c r="K498" s="604">
        <v>150</v>
      </c>
      <c r="L498" s="759">
        <v>57.27</v>
      </c>
      <c r="M498" s="786">
        <f t="shared" si="54"/>
        <v>38.18</v>
      </c>
    </row>
    <row r="499" spans="1:13" ht="15">
      <c r="A499" s="602">
        <v>625004</v>
      </c>
      <c r="B499" s="666"/>
      <c r="C499" s="819" t="s">
        <v>359</v>
      </c>
      <c r="D499" s="603" t="s">
        <v>99</v>
      </c>
      <c r="E499" s="604">
        <v>403</v>
      </c>
      <c r="F499" s="604">
        <v>410</v>
      </c>
      <c r="G499" s="604">
        <v>400</v>
      </c>
      <c r="H499" s="604">
        <v>400</v>
      </c>
      <c r="I499" s="604">
        <v>400</v>
      </c>
      <c r="J499" s="604">
        <v>450</v>
      </c>
      <c r="K499" s="604">
        <v>450</v>
      </c>
      <c r="L499" s="759">
        <v>215.04</v>
      </c>
      <c r="M499" s="786">
        <f t="shared" si="54"/>
        <v>47.78666666666666</v>
      </c>
    </row>
    <row r="500" spans="1:13" ht="15">
      <c r="A500" s="598">
        <v>625005</v>
      </c>
      <c r="B500" s="720"/>
      <c r="C500" s="817" t="s">
        <v>359</v>
      </c>
      <c r="D500" s="599" t="s">
        <v>100</v>
      </c>
      <c r="E500" s="637">
        <v>134</v>
      </c>
      <c r="F500" s="637">
        <v>137</v>
      </c>
      <c r="G500" s="637">
        <v>150</v>
      </c>
      <c r="H500" s="637">
        <v>150</v>
      </c>
      <c r="I500" s="637">
        <v>150</v>
      </c>
      <c r="J500" s="637">
        <v>150</v>
      </c>
      <c r="K500" s="637">
        <v>150</v>
      </c>
      <c r="L500" s="765">
        <v>71.64</v>
      </c>
      <c r="M500" s="1131">
        <f t="shared" si="54"/>
        <v>47.76</v>
      </c>
    </row>
    <row r="501" spans="1:13" ht="15">
      <c r="A501" s="638">
        <v>625007</v>
      </c>
      <c r="B501" s="639"/>
      <c r="C501" s="821" t="s">
        <v>359</v>
      </c>
      <c r="D501" s="642" t="s">
        <v>101</v>
      </c>
      <c r="E501" s="640">
        <v>636</v>
      </c>
      <c r="F501" s="640">
        <v>649</v>
      </c>
      <c r="G501" s="640">
        <v>650</v>
      </c>
      <c r="H501" s="640">
        <v>650</v>
      </c>
      <c r="I501" s="640">
        <v>650</v>
      </c>
      <c r="J501" s="640">
        <v>720</v>
      </c>
      <c r="K501" s="640">
        <v>720</v>
      </c>
      <c r="L501" s="1089">
        <v>340.47</v>
      </c>
      <c r="M501" s="1114">
        <f t="shared" si="54"/>
        <v>47.28750000000001</v>
      </c>
    </row>
    <row r="502" spans="1:13" ht="15">
      <c r="A502" s="591">
        <v>633</v>
      </c>
      <c r="B502" s="1024"/>
      <c r="C502" s="844"/>
      <c r="D502" s="822" t="s">
        <v>110</v>
      </c>
      <c r="E502" s="589">
        <f>SUM(E504:E510)</f>
        <v>617</v>
      </c>
      <c r="F502" s="589">
        <f>SUM(F504:F510)</f>
        <v>1838</v>
      </c>
      <c r="G502" s="589">
        <f>SUM(G503:G510)</f>
        <v>1585</v>
      </c>
      <c r="H502" s="589">
        <f>SUM(H503:H510)</f>
        <v>1575</v>
      </c>
      <c r="I502" s="589">
        <f>SUM(I503:I511)</f>
        <v>1660</v>
      </c>
      <c r="J502" s="589">
        <f>SUM(J503:J510)</f>
        <v>465</v>
      </c>
      <c r="K502" s="589">
        <f>SUM(K503:K510)</f>
        <v>465</v>
      </c>
      <c r="L502" s="754">
        <f>SUM(L503:L510)</f>
        <v>113.93</v>
      </c>
      <c r="M502" s="783">
        <f t="shared" si="54"/>
        <v>24.501075268817207</v>
      </c>
    </row>
    <row r="503" spans="1:13" ht="15">
      <c r="A503" s="635">
        <v>633003</v>
      </c>
      <c r="B503" s="616">
        <v>1</v>
      </c>
      <c r="C503" s="817" t="s">
        <v>359</v>
      </c>
      <c r="D503" s="702" t="s">
        <v>360</v>
      </c>
      <c r="E503" s="644"/>
      <c r="F503" s="644"/>
      <c r="G503" s="637">
        <v>80</v>
      </c>
      <c r="H503" s="637">
        <v>80</v>
      </c>
      <c r="I503" s="1025"/>
      <c r="J503" s="637">
        <v>80</v>
      </c>
      <c r="K503" s="637">
        <v>80</v>
      </c>
      <c r="L503" s="765"/>
      <c r="M503" s="1177"/>
    </row>
    <row r="504" spans="1:13" ht="15">
      <c r="A504" s="635">
        <v>633004</v>
      </c>
      <c r="B504" s="636"/>
      <c r="C504" s="818" t="s">
        <v>359</v>
      </c>
      <c r="D504" s="670" t="s">
        <v>361</v>
      </c>
      <c r="E504" s="637"/>
      <c r="F504" s="637">
        <v>1371</v>
      </c>
      <c r="G504" s="604">
        <v>1000</v>
      </c>
      <c r="H504" s="604">
        <v>1000</v>
      </c>
      <c r="I504" s="637">
        <v>1000</v>
      </c>
      <c r="J504" s="604"/>
      <c r="K504" s="604"/>
      <c r="L504" s="1121"/>
      <c r="M504" s="1131"/>
    </row>
    <row r="505" spans="1:13" ht="15">
      <c r="A505" s="598">
        <v>633006</v>
      </c>
      <c r="B505" s="603">
        <v>1</v>
      </c>
      <c r="C505" s="818" t="s">
        <v>359</v>
      </c>
      <c r="D505" s="666" t="s">
        <v>335</v>
      </c>
      <c r="E505" s="604">
        <v>110</v>
      </c>
      <c r="F505" s="604">
        <v>41</v>
      </c>
      <c r="G505" s="604">
        <v>60</v>
      </c>
      <c r="H505" s="604">
        <v>60</v>
      </c>
      <c r="I505" s="604">
        <v>60</v>
      </c>
      <c r="J505" s="604">
        <v>50</v>
      </c>
      <c r="K505" s="604">
        <v>50</v>
      </c>
      <c r="L505" s="759">
        <v>24</v>
      </c>
      <c r="M505" s="786">
        <f>(100/K505)*L505</f>
        <v>48</v>
      </c>
    </row>
    <row r="506" spans="1:13" ht="15">
      <c r="A506" s="602">
        <v>633006</v>
      </c>
      <c r="B506" s="603">
        <v>3</v>
      </c>
      <c r="C506" s="845" t="s">
        <v>359</v>
      </c>
      <c r="D506" s="666" t="s">
        <v>336</v>
      </c>
      <c r="E506" s="604">
        <v>102</v>
      </c>
      <c r="F506" s="604">
        <v>233</v>
      </c>
      <c r="G506" s="604">
        <v>200</v>
      </c>
      <c r="H506" s="604">
        <v>200</v>
      </c>
      <c r="I506" s="604">
        <v>200</v>
      </c>
      <c r="J506" s="604">
        <v>150</v>
      </c>
      <c r="K506" s="604">
        <v>150</v>
      </c>
      <c r="L506" s="759">
        <v>89.93</v>
      </c>
      <c r="M506" s="786">
        <f>(100/K506)*L506</f>
        <v>59.95333333333333</v>
      </c>
    </row>
    <row r="507" spans="1:13" ht="15">
      <c r="A507" s="602">
        <v>633006</v>
      </c>
      <c r="B507" s="603">
        <v>4</v>
      </c>
      <c r="C507" s="819" t="s">
        <v>359</v>
      </c>
      <c r="D507" s="720" t="s">
        <v>120</v>
      </c>
      <c r="E507" s="604">
        <v>14</v>
      </c>
      <c r="F507" s="604">
        <v>14</v>
      </c>
      <c r="G507" s="604">
        <v>10</v>
      </c>
      <c r="H507" s="604">
        <v>30</v>
      </c>
      <c r="I507" s="1009">
        <v>30</v>
      </c>
      <c r="J507" s="604">
        <v>20</v>
      </c>
      <c r="K507" s="604">
        <v>20</v>
      </c>
      <c r="L507" s="759"/>
      <c r="M507" s="1172"/>
    </row>
    <row r="508" spans="1:13" ht="15">
      <c r="A508" s="602">
        <v>633006</v>
      </c>
      <c r="B508" s="603">
        <v>7</v>
      </c>
      <c r="C508" s="819" t="s">
        <v>359</v>
      </c>
      <c r="D508" s="720" t="s">
        <v>110</v>
      </c>
      <c r="E508" s="604">
        <v>64</v>
      </c>
      <c r="F508" s="604">
        <v>10</v>
      </c>
      <c r="G508" s="604">
        <v>70</v>
      </c>
      <c r="H508" s="604">
        <v>70</v>
      </c>
      <c r="I508" s="604">
        <v>70</v>
      </c>
      <c r="J508" s="604">
        <v>50</v>
      </c>
      <c r="K508" s="604">
        <v>50</v>
      </c>
      <c r="L508" s="759"/>
      <c r="M508" s="786"/>
    </row>
    <row r="509" spans="1:13" ht="15">
      <c r="A509" s="602">
        <v>633006</v>
      </c>
      <c r="B509" s="603">
        <v>10</v>
      </c>
      <c r="C509" s="819" t="s">
        <v>359</v>
      </c>
      <c r="D509" s="666" t="s">
        <v>362</v>
      </c>
      <c r="E509" s="604">
        <v>190</v>
      </c>
      <c r="F509" s="604">
        <v>45</v>
      </c>
      <c r="G509" s="604">
        <v>100</v>
      </c>
      <c r="H509" s="604">
        <v>70</v>
      </c>
      <c r="I509" s="604">
        <v>70</v>
      </c>
      <c r="J509" s="604">
        <v>50</v>
      </c>
      <c r="K509" s="604">
        <v>50</v>
      </c>
      <c r="L509" s="759"/>
      <c r="M509" s="786"/>
    </row>
    <row r="510" spans="1:13" ht="15">
      <c r="A510" s="638">
        <v>633010</v>
      </c>
      <c r="B510" s="639"/>
      <c r="C510" s="815" t="s">
        <v>359</v>
      </c>
      <c r="D510" s="837" t="s">
        <v>363</v>
      </c>
      <c r="E510" s="640">
        <v>137</v>
      </c>
      <c r="F510" s="640">
        <v>124</v>
      </c>
      <c r="G510" s="609">
        <v>65</v>
      </c>
      <c r="H510" s="609">
        <v>65</v>
      </c>
      <c r="I510" s="722"/>
      <c r="J510" s="609">
        <v>65</v>
      </c>
      <c r="K510" s="609">
        <v>65</v>
      </c>
      <c r="L510" s="697"/>
      <c r="M510" s="1178"/>
    </row>
    <row r="511" spans="1:13" ht="15">
      <c r="A511" s="591">
        <v>635</v>
      </c>
      <c r="B511" s="588"/>
      <c r="C511" s="844"/>
      <c r="D511" s="588" t="s">
        <v>144</v>
      </c>
      <c r="E511" s="589">
        <f>SUM(E512:E513)</f>
        <v>698</v>
      </c>
      <c r="F511" s="589">
        <f>SUM(F512:F513)</f>
        <v>434</v>
      </c>
      <c r="G511" s="589">
        <f>G512+G513</f>
        <v>550</v>
      </c>
      <c r="H511" s="589">
        <f>H512+H513</f>
        <v>230</v>
      </c>
      <c r="I511" s="589">
        <f>I513+I512</f>
        <v>230</v>
      </c>
      <c r="J511" s="589">
        <f>J512+J513</f>
        <v>210</v>
      </c>
      <c r="K511" s="589">
        <f>K512+K513</f>
        <v>500</v>
      </c>
      <c r="L511" s="754">
        <f>SUM(L512:L513)</f>
        <v>489.82</v>
      </c>
      <c r="M511" s="783">
        <v>0</v>
      </c>
    </row>
    <row r="512" spans="1:13" ht="15">
      <c r="A512" s="615">
        <v>635004</v>
      </c>
      <c r="B512" s="616">
        <v>5</v>
      </c>
      <c r="C512" s="834" t="s">
        <v>359</v>
      </c>
      <c r="D512" s="616" t="s">
        <v>364</v>
      </c>
      <c r="E512" s="644">
        <v>206</v>
      </c>
      <c r="F512" s="644"/>
      <c r="G512" s="644">
        <v>50</v>
      </c>
      <c r="H512" s="644">
        <v>110</v>
      </c>
      <c r="I512" s="1009">
        <v>110</v>
      </c>
      <c r="J512" s="644">
        <v>110</v>
      </c>
      <c r="K512" s="644">
        <v>110</v>
      </c>
      <c r="L512" s="766">
        <v>102.7</v>
      </c>
      <c r="M512" s="1177">
        <f aca="true" t="shared" si="56" ref="M512:M517">(100/K512)*L512</f>
        <v>93.36363636363636</v>
      </c>
    </row>
    <row r="513" spans="1:13" ht="15">
      <c r="A513" s="1360">
        <v>635005</v>
      </c>
      <c r="B513" s="1361">
        <v>6</v>
      </c>
      <c r="C513" s="1343" t="s">
        <v>359</v>
      </c>
      <c r="D513" s="1361" t="s">
        <v>365</v>
      </c>
      <c r="E513" s="1295">
        <v>492</v>
      </c>
      <c r="F513" s="1295">
        <v>434</v>
      </c>
      <c r="G513" s="1295">
        <v>500</v>
      </c>
      <c r="H513" s="1295">
        <v>120</v>
      </c>
      <c r="I513" s="1362">
        <v>120</v>
      </c>
      <c r="J513" s="1295">
        <v>100</v>
      </c>
      <c r="K513" s="1295">
        <v>390</v>
      </c>
      <c r="L513" s="1298">
        <v>387.12</v>
      </c>
      <c r="M513" s="1378">
        <f t="shared" si="56"/>
        <v>99.26153846153845</v>
      </c>
    </row>
    <row r="514" spans="1:13" ht="15">
      <c r="A514" s="1347">
        <v>637</v>
      </c>
      <c r="B514" s="1350"/>
      <c r="C514" s="1349"/>
      <c r="D514" s="1350" t="s">
        <v>157</v>
      </c>
      <c r="E514" s="1352">
        <f>SUM(E516:E517)</f>
        <v>175</v>
      </c>
      <c r="F514" s="1352">
        <f>SUM(F515:F517)</f>
        <v>481</v>
      </c>
      <c r="G514" s="1352">
        <f>SUM(G516:G517)</f>
        <v>200</v>
      </c>
      <c r="H514" s="1352">
        <f>SUM(H515:H517)</f>
        <v>730</v>
      </c>
      <c r="I514" s="1352">
        <f>SUM(I517:I518)</f>
        <v>287.5</v>
      </c>
      <c r="J514" s="1352">
        <f>SUM(J515:J517)</f>
        <v>700</v>
      </c>
      <c r="K514" s="1352">
        <f>SUM(K515:K517)</f>
        <v>1000</v>
      </c>
      <c r="L514" s="1353">
        <f>SUM(L515:L517)</f>
        <v>395.5</v>
      </c>
      <c r="M514" s="1354">
        <f t="shared" si="56"/>
        <v>39.550000000000004</v>
      </c>
    </row>
    <row r="515" spans="1:13" ht="15">
      <c r="A515" s="1307">
        <v>637004</v>
      </c>
      <c r="B515" s="1357"/>
      <c r="C515" s="1309" t="s">
        <v>359</v>
      </c>
      <c r="D515" s="1308" t="s">
        <v>366</v>
      </c>
      <c r="E515" s="1311"/>
      <c r="F515" s="1311">
        <v>278</v>
      </c>
      <c r="G515" s="1311"/>
      <c r="H515" s="1311">
        <v>500</v>
      </c>
      <c r="I515" s="1401">
        <v>400</v>
      </c>
      <c r="J515" s="1296">
        <v>500</v>
      </c>
      <c r="K515" s="1296">
        <v>500</v>
      </c>
      <c r="L515" s="1319">
        <v>144</v>
      </c>
      <c r="M515" s="1313">
        <f t="shared" si="56"/>
        <v>28.8</v>
      </c>
    </row>
    <row r="516" spans="1:13" ht="15">
      <c r="A516" s="1355">
        <v>637014</v>
      </c>
      <c r="B516" s="1329"/>
      <c r="C516" s="1316" t="s">
        <v>359</v>
      </c>
      <c r="D516" s="1329" t="s">
        <v>175</v>
      </c>
      <c r="E516" s="1333"/>
      <c r="F516" s="1333"/>
      <c r="G516" s="1333"/>
      <c r="H516" s="1318">
        <v>30</v>
      </c>
      <c r="I516" s="1421">
        <v>30</v>
      </c>
      <c r="J516" s="1368">
        <v>50</v>
      </c>
      <c r="K516" s="1368">
        <v>350</v>
      </c>
      <c r="L516" s="1369">
        <v>157.28</v>
      </c>
      <c r="M516" s="1422">
        <f t="shared" si="56"/>
        <v>44.93714285714285</v>
      </c>
    </row>
    <row r="517" spans="1:13" ht="15">
      <c r="A517" s="638">
        <v>637016</v>
      </c>
      <c r="B517" s="599"/>
      <c r="C517" s="821" t="s">
        <v>359</v>
      </c>
      <c r="D517" s="599" t="s">
        <v>179</v>
      </c>
      <c r="E517" s="640">
        <v>175</v>
      </c>
      <c r="F517" s="640">
        <v>203</v>
      </c>
      <c r="G517" s="640">
        <v>200</v>
      </c>
      <c r="H517" s="600">
        <v>200</v>
      </c>
      <c r="I517" s="640">
        <v>200</v>
      </c>
      <c r="J517" s="640">
        <v>150</v>
      </c>
      <c r="K517" s="640">
        <v>150</v>
      </c>
      <c r="L517" s="1089">
        <v>94.22</v>
      </c>
      <c r="M517" s="1114">
        <f t="shared" si="56"/>
        <v>62.81333333333333</v>
      </c>
    </row>
    <row r="518" spans="1:13" ht="15">
      <c r="A518" s="587">
        <v>642</v>
      </c>
      <c r="B518" s="588"/>
      <c r="C518" s="815"/>
      <c r="D518" s="588" t="s">
        <v>317</v>
      </c>
      <c r="E518" s="589">
        <v>88</v>
      </c>
      <c r="F518" s="589">
        <v>88</v>
      </c>
      <c r="G518" s="589">
        <v>88</v>
      </c>
      <c r="H518" s="589">
        <v>88</v>
      </c>
      <c r="I518" s="589">
        <v>87.5</v>
      </c>
      <c r="J518" s="589">
        <f>J519</f>
        <v>88</v>
      </c>
      <c r="K518" s="589">
        <f>K519</f>
        <v>88</v>
      </c>
      <c r="L518" s="754">
        <f>L519</f>
        <v>0</v>
      </c>
      <c r="M518" s="783">
        <v>0</v>
      </c>
    </row>
    <row r="519" spans="1:13" ht="15">
      <c r="A519" s="882">
        <v>642011</v>
      </c>
      <c r="B519" s="872"/>
      <c r="C519" s="869" t="s">
        <v>327</v>
      </c>
      <c r="D519" s="603" t="s">
        <v>320</v>
      </c>
      <c r="E519" s="594">
        <v>88</v>
      </c>
      <c r="F519" s="594">
        <v>88</v>
      </c>
      <c r="G519" s="648">
        <v>88</v>
      </c>
      <c r="H519" s="648">
        <v>88</v>
      </c>
      <c r="I519" s="672">
        <v>87.5</v>
      </c>
      <c r="J519" s="648">
        <v>88</v>
      </c>
      <c r="K519" s="648">
        <v>88</v>
      </c>
      <c r="L519" s="697"/>
      <c r="M519" s="784"/>
    </row>
    <row r="520" spans="1:13" ht="15.75" thickBot="1">
      <c r="A520" s="884"/>
      <c r="B520" s="860"/>
      <c r="C520" s="875"/>
      <c r="D520" s="860"/>
      <c r="E520" s="861"/>
      <c r="F520" s="861"/>
      <c r="G520" s="862"/>
      <c r="H520" s="862"/>
      <c r="I520" s="1021"/>
      <c r="J520" s="862"/>
      <c r="K520" s="862"/>
      <c r="L520" s="1105"/>
      <c r="M520" s="1022"/>
    </row>
    <row r="521" spans="1:13" ht="15.75" thickBot="1">
      <c r="A521" s="1254" t="s">
        <v>367</v>
      </c>
      <c r="B521" s="1259"/>
      <c r="C521" s="1258"/>
      <c r="D521" s="1259" t="s">
        <v>432</v>
      </c>
      <c r="E521" s="628">
        <f>E522</f>
        <v>480</v>
      </c>
      <c r="F521" s="658">
        <f>F522</f>
        <v>614</v>
      </c>
      <c r="G521" s="1254">
        <v>400</v>
      </c>
      <c r="H521" s="656">
        <v>1000</v>
      </c>
      <c r="I521" s="626">
        <v>1000</v>
      </c>
      <c r="J521" s="1254">
        <f>J522</f>
        <v>1000</v>
      </c>
      <c r="K521" s="1254">
        <v>20900</v>
      </c>
      <c r="L521" s="1260">
        <v>10712</v>
      </c>
      <c r="M521" s="1255">
        <f>(100/K521)*L521</f>
        <v>51.25358851674641</v>
      </c>
    </row>
    <row r="522" spans="1:13" ht="15">
      <c r="A522" s="958">
        <v>637</v>
      </c>
      <c r="B522" s="878"/>
      <c r="C522" s="879"/>
      <c r="D522" s="878" t="s">
        <v>157</v>
      </c>
      <c r="E522" s="868">
        <v>480</v>
      </c>
      <c r="F522" s="868">
        <v>614</v>
      </c>
      <c r="G522" s="868">
        <v>400</v>
      </c>
      <c r="H522" s="868">
        <v>1000</v>
      </c>
      <c r="I522" s="868">
        <v>1000</v>
      </c>
      <c r="J522" s="868">
        <f>J523</f>
        <v>1000</v>
      </c>
      <c r="K522" s="868">
        <f>K523</f>
        <v>1000</v>
      </c>
      <c r="L522" s="1093">
        <v>758</v>
      </c>
      <c r="M522" s="1128">
        <f>(100/K522)*L522</f>
        <v>75.8</v>
      </c>
    </row>
    <row r="523" spans="1:13" ht="15">
      <c r="A523" s="592">
        <v>637001</v>
      </c>
      <c r="B523" s="593"/>
      <c r="C523" s="844" t="s">
        <v>368</v>
      </c>
      <c r="D523" s="593" t="s">
        <v>369</v>
      </c>
      <c r="E523" s="594">
        <v>480</v>
      </c>
      <c r="F523" s="594">
        <v>614</v>
      </c>
      <c r="G523" s="594">
        <v>400</v>
      </c>
      <c r="H523" s="594">
        <v>1000</v>
      </c>
      <c r="I523" s="672">
        <v>1000</v>
      </c>
      <c r="J523" s="594">
        <v>1000</v>
      </c>
      <c r="K523" s="637">
        <v>1000</v>
      </c>
      <c r="L523" s="765">
        <v>758</v>
      </c>
      <c r="M523" s="784">
        <f>(100/K523)*L523</f>
        <v>75.8</v>
      </c>
    </row>
    <row r="524" spans="1:13" ht="15">
      <c r="A524" s="587">
        <v>642</v>
      </c>
      <c r="B524" s="588"/>
      <c r="C524" s="815"/>
      <c r="D524" s="588" t="s">
        <v>486</v>
      </c>
      <c r="E524" s="594"/>
      <c r="F524" s="637"/>
      <c r="G524" s="637"/>
      <c r="H524" s="637"/>
      <c r="I524" s="672"/>
      <c r="J524" s="645"/>
      <c r="K524" s="590">
        <v>19900</v>
      </c>
      <c r="L524" s="754">
        <v>9954</v>
      </c>
      <c r="M524" s="783">
        <f>(100/K524)*L524</f>
        <v>50.02010050251256</v>
      </c>
    </row>
    <row r="525" spans="1:13" ht="15">
      <c r="A525" s="635">
        <v>642002</v>
      </c>
      <c r="B525" s="593"/>
      <c r="C525" s="817" t="s">
        <v>488</v>
      </c>
      <c r="D525" s="593" t="s">
        <v>487</v>
      </c>
      <c r="E525" s="594"/>
      <c r="F525" s="648"/>
      <c r="G525" s="648"/>
      <c r="H525" s="648"/>
      <c r="I525" s="672"/>
      <c r="J525" s="594"/>
      <c r="K525" s="637">
        <v>19000</v>
      </c>
      <c r="L525" s="765">
        <v>9954</v>
      </c>
      <c r="M525" s="1129">
        <f>(100/K525)*L525</f>
        <v>52.38947368421052</v>
      </c>
    </row>
    <row r="526" spans="1:13" ht="15.75" thickBot="1">
      <c r="A526" s="884"/>
      <c r="B526" s="729"/>
      <c r="C526" s="875"/>
      <c r="D526" s="729"/>
      <c r="E526" s="953"/>
      <c r="F526" s="862"/>
      <c r="G526" s="862"/>
      <c r="H526" s="862"/>
      <c r="I526" s="1021"/>
      <c r="J526" s="953"/>
      <c r="K526" s="862"/>
      <c r="L526" s="1086"/>
      <c r="M526" s="1022"/>
    </row>
    <row r="527" spans="1:13" ht="15.75" thickBot="1">
      <c r="A527" s="1267" t="s">
        <v>433</v>
      </c>
      <c r="B527" s="744"/>
      <c r="C527" s="1067"/>
      <c r="D527" s="1259" t="s">
        <v>370</v>
      </c>
      <c r="E527" s="1269">
        <f>E529+E540+E543+E528</f>
        <v>25196</v>
      </c>
      <c r="F527" s="1269">
        <f>F529+F540+F543+F528</f>
        <v>26837</v>
      </c>
      <c r="G527" s="1269">
        <f aca="true" t="shared" si="57" ref="G527:L527">G528+G529+G538+G540+G543</f>
        <v>25261</v>
      </c>
      <c r="H527" s="1268">
        <f t="shared" si="57"/>
        <v>25261</v>
      </c>
      <c r="I527" s="1270">
        <f t="shared" si="57"/>
        <v>26561</v>
      </c>
      <c r="J527" s="1269">
        <f t="shared" si="57"/>
        <v>119000</v>
      </c>
      <c r="K527" s="1269">
        <f t="shared" si="57"/>
        <v>116763</v>
      </c>
      <c r="L527" s="1271">
        <f t="shared" si="57"/>
        <v>13499.23</v>
      </c>
      <c r="M527" s="1272">
        <f aca="true" t="shared" si="58" ref="M527:M537">(100/K527)*L527</f>
        <v>11.561222305011004</v>
      </c>
    </row>
    <row r="528" spans="1:13" ht="15">
      <c r="A528" s="1423">
        <v>611000</v>
      </c>
      <c r="B528" s="1337"/>
      <c r="C528" s="1338" t="s">
        <v>371</v>
      </c>
      <c r="D528" s="1337" t="s">
        <v>92</v>
      </c>
      <c r="E528" s="1340">
        <v>15716</v>
      </c>
      <c r="F528" s="1340">
        <v>16689</v>
      </c>
      <c r="G528" s="1340">
        <v>16116</v>
      </c>
      <c r="H528" s="1340">
        <v>15016</v>
      </c>
      <c r="I528" s="1340">
        <v>15016</v>
      </c>
      <c r="J528" s="1340">
        <v>77800</v>
      </c>
      <c r="K528" s="1340">
        <v>75363</v>
      </c>
      <c r="L528" s="1341">
        <v>7557.37</v>
      </c>
      <c r="M528" s="1342">
        <f t="shared" si="58"/>
        <v>10.027958016533312</v>
      </c>
    </row>
    <row r="529" spans="1:13" ht="15">
      <c r="A529" s="1424">
        <v>62</v>
      </c>
      <c r="B529" s="1389"/>
      <c r="C529" s="1349"/>
      <c r="D529" s="1350" t="s">
        <v>93</v>
      </c>
      <c r="E529" s="1425">
        <f>SUM(E530:E537)</f>
        <v>5393</v>
      </c>
      <c r="F529" s="1425">
        <f aca="true" t="shared" si="59" ref="F529:K529">SUM(F530:F537)</f>
        <v>5834</v>
      </c>
      <c r="G529" s="1425">
        <f t="shared" si="59"/>
        <v>5685</v>
      </c>
      <c r="H529" s="1425">
        <f t="shared" si="59"/>
        <v>5685</v>
      </c>
      <c r="I529" s="1425">
        <f t="shared" si="59"/>
        <v>5685</v>
      </c>
      <c r="J529" s="1425">
        <f t="shared" si="59"/>
        <v>27380</v>
      </c>
      <c r="K529" s="1425">
        <f t="shared" si="59"/>
        <v>27380</v>
      </c>
      <c r="L529" s="1426">
        <f>SUM(L530:L537)</f>
        <v>2552.11</v>
      </c>
      <c r="M529" s="1354">
        <f t="shared" si="58"/>
        <v>9.321073776479183</v>
      </c>
    </row>
    <row r="530" spans="1:13" ht="15">
      <c r="A530" s="615">
        <v>621000</v>
      </c>
      <c r="B530" s="616"/>
      <c r="C530" s="869" t="s">
        <v>371</v>
      </c>
      <c r="D530" s="720" t="s">
        <v>94</v>
      </c>
      <c r="E530" s="644">
        <v>824</v>
      </c>
      <c r="F530" s="644">
        <v>1081</v>
      </c>
      <c r="G530" s="648">
        <v>760</v>
      </c>
      <c r="H530" s="648">
        <v>950</v>
      </c>
      <c r="I530" s="648">
        <v>950</v>
      </c>
      <c r="J530" s="648">
        <v>3000</v>
      </c>
      <c r="K530" s="648">
        <v>3000</v>
      </c>
      <c r="L530" s="1094">
        <v>346</v>
      </c>
      <c r="M530" s="1129">
        <f t="shared" si="58"/>
        <v>11.533333333333333</v>
      </c>
    </row>
    <row r="531" spans="1:13" ht="15">
      <c r="A531" s="602">
        <v>623000</v>
      </c>
      <c r="B531" s="603"/>
      <c r="C531" s="819" t="s">
        <v>371</v>
      </c>
      <c r="D531" s="666" t="s">
        <v>95</v>
      </c>
      <c r="E531" s="637">
        <v>610</v>
      </c>
      <c r="F531" s="637">
        <v>463</v>
      </c>
      <c r="G531" s="604">
        <v>860</v>
      </c>
      <c r="H531" s="604">
        <v>670</v>
      </c>
      <c r="I531" s="604">
        <v>670</v>
      </c>
      <c r="J531" s="604">
        <v>4780</v>
      </c>
      <c r="K531" s="604">
        <v>4780</v>
      </c>
      <c r="L531" s="759">
        <v>311.92</v>
      </c>
      <c r="M531" s="786">
        <f t="shared" si="58"/>
        <v>6.525523012552301</v>
      </c>
    </row>
    <row r="532" spans="1:13" ht="15">
      <c r="A532" s="602">
        <v>625001</v>
      </c>
      <c r="B532" s="603"/>
      <c r="C532" s="845" t="s">
        <v>371</v>
      </c>
      <c r="D532" s="666" t="s">
        <v>96</v>
      </c>
      <c r="E532" s="643">
        <v>222</v>
      </c>
      <c r="F532" s="643">
        <v>251</v>
      </c>
      <c r="G532" s="637">
        <v>230</v>
      </c>
      <c r="H532" s="637">
        <v>230</v>
      </c>
      <c r="I532" s="637">
        <v>230</v>
      </c>
      <c r="J532" s="637">
        <v>1100</v>
      </c>
      <c r="K532" s="637">
        <v>1100</v>
      </c>
      <c r="L532" s="765">
        <v>105.51</v>
      </c>
      <c r="M532" s="1131">
        <f t="shared" si="58"/>
        <v>9.591818181818182</v>
      </c>
    </row>
    <row r="533" spans="1:13" ht="15">
      <c r="A533" s="602">
        <v>625002</v>
      </c>
      <c r="B533" s="603"/>
      <c r="C533" s="817" t="s">
        <v>371</v>
      </c>
      <c r="D533" s="666" t="s">
        <v>97</v>
      </c>
      <c r="E533" s="643">
        <v>2221</v>
      </c>
      <c r="F533" s="643">
        <v>2401</v>
      </c>
      <c r="G533" s="643">
        <v>2270</v>
      </c>
      <c r="H533" s="643">
        <v>2270</v>
      </c>
      <c r="I533" s="643">
        <v>2270</v>
      </c>
      <c r="J533" s="643">
        <v>10900</v>
      </c>
      <c r="K533" s="643">
        <v>10900</v>
      </c>
      <c r="L533" s="1090">
        <v>1055.77</v>
      </c>
      <c r="M533" s="1116">
        <f t="shared" si="58"/>
        <v>9.685963302752294</v>
      </c>
    </row>
    <row r="534" spans="1:13" ht="15">
      <c r="A534" s="598">
        <v>625003</v>
      </c>
      <c r="B534" s="599"/>
      <c r="C534" s="819" t="s">
        <v>371</v>
      </c>
      <c r="D534" s="720" t="s">
        <v>98</v>
      </c>
      <c r="E534" s="643">
        <v>127</v>
      </c>
      <c r="F534" s="643">
        <v>137</v>
      </c>
      <c r="G534" s="643">
        <v>130</v>
      </c>
      <c r="H534" s="643">
        <v>130</v>
      </c>
      <c r="I534" s="643">
        <v>130</v>
      </c>
      <c r="J534" s="643">
        <v>700</v>
      </c>
      <c r="K534" s="643">
        <v>700</v>
      </c>
      <c r="L534" s="1090">
        <v>60.27</v>
      </c>
      <c r="M534" s="1116">
        <f t="shared" si="58"/>
        <v>8.61</v>
      </c>
    </row>
    <row r="535" spans="1:13" ht="15">
      <c r="A535" s="602">
        <v>625004</v>
      </c>
      <c r="B535" s="603"/>
      <c r="C535" s="819" t="s">
        <v>371</v>
      </c>
      <c r="D535" s="666" t="s">
        <v>99</v>
      </c>
      <c r="E535" s="604">
        <v>476</v>
      </c>
      <c r="F535" s="604">
        <v>515</v>
      </c>
      <c r="G535" s="604">
        <v>490</v>
      </c>
      <c r="H535" s="604">
        <v>490</v>
      </c>
      <c r="I535" s="604">
        <v>490</v>
      </c>
      <c r="J535" s="604">
        <v>2400</v>
      </c>
      <c r="K535" s="604">
        <v>2400</v>
      </c>
      <c r="L535" s="759">
        <v>226.2</v>
      </c>
      <c r="M535" s="786">
        <f t="shared" si="58"/>
        <v>9.424999999999999</v>
      </c>
    </row>
    <row r="536" spans="1:13" ht="15">
      <c r="A536" s="602">
        <v>625005</v>
      </c>
      <c r="B536" s="603"/>
      <c r="C536" s="819" t="s">
        <v>371</v>
      </c>
      <c r="D536" s="666" t="s">
        <v>100</v>
      </c>
      <c r="E536" s="604">
        <v>159</v>
      </c>
      <c r="F536" s="604">
        <v>171</v>
      </c>
      <c r="G536" s="600">
        <v>165</v>
      </c>
      <c r="H536" s="600">
        <v>165</v>
      </c>
      <c r="I536" s="600">
        <v>165</v>
      </c>
      <c r="J536" s="600">
        <v>800</v>
      </c>
      <c r="K536" s="600">
        <v>800</v>
      </c>
      <c r="L536" s="758">
        <v>75.38</v>
      </c>
      <c r="M536" s="785">
        <f t="shared" si="58"/>
        <v>9.4225</v>
      </c>
    </row>
    <row r="537" spans="1:13" ht="15">
      <c r="A537" s="638">
        <v>625007</v>
      </c>
      <c r="B537" s="639"/>
      <c r="C537" s="815" t="s">
        <v>371</v>
      </c>
      <c r="D537" s="837" t="s">
        <v>101</v>
      </c>
      <c r="E537" s="637">
        <v>754</v>
      </c>
      <c r="F537" s="637">
        <v>815</v>
      </c>
      <c r="G537" s="640">
        <v>780</v>
      </c>
      <c r="H537" s="640">
        <v>780</v>
      </c>
      <c r="I537" s="640">
        <v>780</v>
      </c>
      <c r="J537" s="640">
        <v>3700</v>
      </c>
      <c r="K537" s="640">
        <v>3700</v>
      </c>
      <c r="L537" s="1089">
        <v>371.06</v>
      </c>
      <c r="M537" s="1114">
        <f t="shared" si="58"/>
        <v>10.02864864864865</v>
      </c>
    </row>
    <row r="538" spans="1:13" ht="15">
      <c r="A538" s="591">
        <v>633</v>
      </c>
      <c r="B538" s="1024"/>
      <c r="C538" s="844"/>
      <c r="D538" s="588" t="s">
        <v>110</v>
      </c>
      <c r="E538" s="589"/>
      <c r="F538" s="589"/>
      <c r="G538" s="589">
        <v>80</v>
      </c>
      <c r="H538" s="589">
        <v>80</v>
      </c>
      <c r="I538" s="589">
        <v>80</v>
      </c>
      <c r="J538" s="589">
        <f>J539</f>
        <v>300</v>
      </c>
      <c r="K538" s="589">
        <f>K539</f>
        <v>300</v>
      </c>
      <c r="L538" s="754">
        <f>L539</f>
        <v>0</v>
      </c>
      <c r="M538" s="783">
        <v>0</v>
      </c>
    </row>
    <row r="539" spans="1:13" ht="15">
      <c r="A539" s="592">
        <v>633006</v>
      </c>
      <c r="B539" s="853">
        <v>3</v>
      </c>
      <c r="C539" s="844" t="s">
        <v>371</v>
      </c>
      <c r="D539" s="593" t="s">
        <v>372</v>
      </c>
      <c r="E539" s="594"/>
      <c r="F539" s="594"/>
      <c r="G539" s="594">
        <v>80</v>
      </c>
      <c r="H539" s="594">
        <v>80</v>
      </c>
      <c r="I539" s="594">
        <v>80</v>
      </c>
      <c r="J539" s="594">
        <v>300</v>
      </c>
      <c r="K539" s="594">
        <v>300</v>
      </c>
      <c r="L539" s="755"/>
      <c r="M539" s="784"/>
    </row>
    <row r="540" spans="1:13" ht="15">
      <c r="A540" s="591">
        <v>637</v>
      </c>
      <c r="B540" s="588"/>
      <c r="C540" s="844"/>
      <c r="D540" s="588" t="s">
        <v>157</v>
      </c>
      <c r="E540" s="990">
        <f>SUM(E541:E542)</f>
        <v>2808</v>
      </c>
      <c r="F540" s="990">
        <f>SUM(F541:F542)</f>
        <v>2998</v>
      </c>
      <c r="G540" s="589">
        <f>SUM(G541:G542)</f>
        <v>2080</v>
      </c>
      <c r="H540" s="589">
        <f>SUM(H541:H542)</f>
        <v>3180</v>
      </c>
      <c r="I540" s="589">
        <f>SUM(I541:I543)</f>
        <v>4480</v>
      </c>
      <c r="J540" s="589">
        <f>SUM(J541:J542)</f>
        <v>11720</v>
      </c>
      <c r="K540" s="589">
        <f>SUM(K541:K542)</f>
        <v>11720</v>
      </c>
      <c r="L540" s="754">
        <f>SUM(L541:L542)</f>
        <v>1437.69</v>
      </c>
      <c r="M540" s="783">
        <f>(100/K540)*L540</f>
        <v>12.266979522184302</v>
      </c>
    </row>
    <row r="541" spans="1:13" ht="15">
      <c r="A541" s="602">
        <v>637014</v>
      </c>
      <c r="B541" s="603"/>
      <c r="C541" s="819" t="s">
        <v>371</v>
      </c>
      <c r="D541" s="603" t="s">
        <v>175</v>
      </c>
      <c r="E541" s="604">
        <v>2584</v>
      </c>
      <c r="F541" s="604">
        <v>2743</v>
      </c>
      <c r="G541" s="604">
        <v>1900</v>
      </c>
      <c r="H541" s="600">
        <v>3000</v>
      </c>
      <c r="I541" s="604">
        <v>3000</v>
      </c>
      <c r="J541" s="604">
        <v>10820</v>
      </c>
      <c r="K541" s="600">
        <v>10820</v>
      </c>
      <c r="L541" s="758">
        <v>1340</v>
      </c>
      <c r="M541" s="786">
        <f>(100/K541)*L541</f>
        <v>12.384473197781887</v>
      </c>
    </row>
    <row r="542" spans="1:13" ht="15">
      <c r="A542" s="607">
        <v>637016</v>
      </c>
      <c r="B542" s="608"/>
      <c r="C542" s="821" t="s">
        <v>371</v>
      </c>
      <c r="D542" s="670" t="s">
        <v>179</v>
      </c>
      <c r="E542" s="664">
        <v>224</v>
      </c>
      <c r="F542" s="664">
        <v>255</v>
      </c>
      <c r="G542" s="833">
        <v>180</v>
      </c>
      <c r="H542" s="833">
        <v>180</v>
      </c>
      <c r="I542" s="722">
        <v>180</v>
      </c>
      <c r="J542" s="833">
        <v>900</v>
      </c>
      <c r="K542" s="833">
        <v>900</v>
      </c>
      <c r="L542" s="697">
        <v>97.69</v>
      </c>
      <c r="M542" s="1115">
        <f>(100/K542)*L542</f>
        <v>10.854444444444443</v>
      </c>
    </row>
    <row r="543" spans="1:13" ht="15">
      <c r="A543" s="591">
        <v>641</v>
      </c>
      <c r="B543" s="588"/>
      <c r="C543" s="827"/>
      <c r="D543" s="822" t="s">
        <v>186</v>
      </c>
      <c r="E543" s="589">
        <v>1279</v>
      </c>
      <c r="F543" s="589">
        <v>1316</v>
      </c>
      <c r="G543" s="589">
        <v>1300</v>
      </c>
      <c r="H543" s="589">
        <v>1300</v>
      </c>
      <c r="I543" s="589">
        <v>1300</v>
      </c>
      <c r="J543" s="589">
        <f>J544</f>
        <v>1800</v>
      </c>
      <c r="K543" s="589">
        <f>K544</f>
        <v>2000</v>
      </c>
      <c r="L543" s="754">
        <f>L544</f>
        <v>1952.06</v>
      </c>
      <c r="M543" s="783">
        <f>(100/K543)*L543</f>
        <v>97.60300000000001</v>
      </c>
    </row>
    <row r="544" spans="1:13" ht="15">
      <c r="A544" s="592">
        <v>641012</v>
      </c>
      <c r="B544" s="636"/>
      <c r="C544" s="844" t="s">
        <v>371</v>
      </c>
      <c r="D544" s="593" t="s">
        <v>373</v>
      </c>
      <c r="E544" s="594">
        <v>1279</v>
      </c>
      <c r="F544" s="594">
        <v>1316</v>
      </c>
      <c r="G544" s="637">
        <v>1300</v>
      </c>
      <c r="H544" s="594">
        <v>1300</v>
      </c>
      <c r="I544" s="594">
        <v>1300</v>
      </c>
      <c r="J544" s="594">
        <v>1800</v>
      </c>
      <c r="K544" s="637">
        <v>2000</v>
      </c>
      <c r="L544" s="765">
        <v>1952.06</v>
      </c>
      <c r="M544" s="784">
        <f>(100/K544)*L544</f>
        <v>97.60300000000001</v>
      </c>
    </row>
    <row r="545" spans="1:13" ht="15.75" thickBot="1">
      <c r="A545" s="923"/>
      <c r="B545" s="860"/>
      <c r="C545" s="905"/>
      <c r="D545" s="729"/>
      <c r="E545" s="922"/>
      <c r="F545" s="922"/>
      <c r="G545" s="862"/>
      <c r="H545" s="637"/>
      <c r="I545" s="1009"/>
      <c r="J545" s="637"/>
      <c r="K545" s="862"/>
      <c r="L545" s="1086"/>
      <c r="M545" s="1022"/>
    </row>
    <row r="546" spans="1:13" ht="15.75" thickBot="1">
      <c r="A546" s="1267" t="s">
        <v>434</v>
      </c>
      <c r="B546" s="744"/>
      <c r="C546" s="1067"/>
      <c r="D546" s="1259" t="s">
        <v>374</v>
      </c>
      <c r="E546" s="1254">
        <v>553</v>
      </c>
      <c r="F546" s="1254">
        <v>46</v>
      </c>
      <c r="G546" s="1254">
        <f>G547</f>
        <v>500</v>
      </c>
      <c r="H546" s="628">
        <f>H547</f>
        <v>500</v>
      </c>
      <c r="I546" s="657">
        <f>I547</f>
        <v>100</v>
      </c>
      <c r="J546" s="626">
        <v>500</v>
      </c>
      <c r="K546" s="1254">
        <v>500</v>
      </c>
      <c r="L546" s="1260">
        <v>211.68</v>
      </c>
      <c r="M546" s="1255">
        <f>(100/K546)*L546</f>
        <v>42.336000000000006</v>
      </c>
    </row>
    <row r="547" spans="1:13" ht="15">
      <c r="A547" s="633">
        <v>642</v>
      </c>
      <c r="B547" s="630"/>
      <c r="C547" s="1027"/>
      <c r="D547" s="588" t="s">
        <v>317</v>
      </c>
      <c r="E547" s="631">
        <v>553</v>
      </c>
      <c r="F547" s="631">
        <v>46</v>
      </c>
      <c r="G547" s="631">
        <v>500</v>
      </c>
      <c r="H547" s="631">
        <v>500</v>
      </c>
      <c r="I547" s="631">
        <v>100</v>
      </c>
      <c r="J547" s="631">
        <v>500</v>
      </c>
      <c r="K547" s="631">
        <v>500</v>
      </c>
      <c r="L547" s="763">
        <v>211.68</v>
      </c>
      <c r="M547" s="1139">
        <f>(100/K547)*L547</f>
        <v>42.336000000000006</v>
      </c>
    </row>
    <row r="548" spans="1:13" ht="15">
      <c r="A548" s="592">
        <v>642014</v>
      </c>
      <c r="B548" s="616"/>
      <c r="C548" s="1028" t="s">
        <v>375</v>
      </c>
      <c r="D548" s="636" t="s">
        <v>376</v>
      </c>
      <c r="E548" s="921">
        <v>553</v>
      </c>
      <c r="F548" s="644">
        <v>46</v>
      </c>
      <c r="G548" s="644">
        <v>500</v>
      </c>
      <c r="H548" s="648">
        <v>500</v>
      </c>
      <c r="I548" s="644">
        <v>100</v>
      </c>
      <c r="J548" s="644">
        <v>500</v>
      </c>
      <c r="K548" s="644">
        <v>500</v>
      </c>
      <c r="L548" s="1094">
        <v>211.68</v>
      </c>
      <c r="M548" s="1129">
        <f>(100/K548)*L548</f>
        <v>42.336000000000006</v>
      </c>
    </row>
    <row r="549" spans="1:13" ht="15.75" thickBot="1">
      <c r="A549" s="923"/>
      <c r="B549" s="860"/>
      <c r="C549" s="875"/>
      <c r="D549" s="860"/>
      <c r="E549" s="902"/>
      <c r="F549" s="902"/>
      <c r="G549" s="862"/>
      <c r="H549" s="862"/>
      <c r="I549" s="1029"/>
      <c r="J549" s="862"/>
      <c r="K549" s="862"/>
      <c r="L549" s="862"/>
      <c r="M549" s="1022"/>
    </row>
    <row r="550" spans="1:13" ht="15.75" thickBot="1">
      <c r="A550" s="1267" t="s">
        <v>435</v>
      </c>
      <c r="B550" s="1259"/>
      <c r="C550" s="1258"/>
      <c r="D550" s="744" t="s">
        <v>378</v>
      </c>
      <c r="E550" s="628">
        <f aca="true" t="shared" si="60" ref="E550:J550">E551</f>
        <v>408</v>
      </c>
      <c r="F550" s="628">
        <f t="shared" si="60"/>
        <v>357</v>
      </c>
      <c r="G550" s="658">
        <f t="shared" si="60"/>
        <v>1100</v>
      </c>
      <c r="H550" s="628">
        <f t="shared" si="60"/>
        <v>1100</v>
      </c>
      <c r="I550" s="657">
        <f t="shared" si="60"/>
        <v>350</v>
      </c>
      <c r="J550" s="626">
        <f t="shared" si="60"/>
        <v>2700</v>
      </c>
      <c r="K550" s="1254">
        <v>2700</v>
      </c>
      <c r="L550" s="1260">
        <f>L551</f>
        <v>762.31</v>
      </c>
      <c r="M550" s="1255">
        <f>(100/K550)*L550</f>
        <v>28.2337037037037</v>
      </c>
    </row>
    <row r="551" spans="1:13" ht="15">
      <c r="A551" s="958">
        <v>642</v>
      </c>
      <c r="B551" s="878"/>
      <c r="C551" s="879"/>
      <c r="D551" s="878" t="s">
        <v>317</v>
      </c>
      <c r="E551" s="868">
        <f>SUM(E552:E555)</f>
        <v>408</v>
      </c>
      <c r="F551" s="868">
        <f>SUM(F552:F555)</f>
        <v>357</v>
      </c>
      <c r="G551" s="868">
        <f>G552+G554+G555</f>
        <v>1100</v>
      </c>
      <c r="H551" s="868">
        <f>H552+H554+H555</f>
        <v>1100</v>
      </c>
      <c r="I551" s="868">
        <f>I552+I554+I556</f>
        <v>350</v>
      </c>
      <c r="J551" s="868">
        <v>2700</v>
      </c>
      <c r="K551" s="868">
        <f>K552+K554+K555</f>
        <v>1200</v>
      </c>
      <c r="L551" s="1093">
        <f>SUM(L552:L555)</f>
        <v>762.31</v>
      </c>
      <c r="M551" s="1128">
        <f>(100/K551)*L551</f>
        <v>63.525833333333324</v>
      </c>
    </row>
    <row r="552" spans="1:13" ht="15">
      <c r="A552" s="602">
        <v>642026</v>
      </c>
      <c r="B552" s="603">
        <v>2</v>
      </c>
      <c r="C552" s="819" t="s">
        <v>375</v>
      </c>
      <c r="D552" s="603" t="s">
        <v>79</v>
      </c>
      <c r="E552" s="604">
        <v>308</v>
      </c>
      <c r="F552" s="604">
        <v>241</v>
      </c>
      <c r="G552" s="620">
        <v>1000</v>
      </c>
      <c r="H552" s="620">
        <v>1000</v>
      </c>
      <c r="I552" s="620">
        <v>300</v>
      </c>
      <c r="J552" s="620">
        <v>1000</v>
      </c>
      <c r="K552" s="620">
        <v>1000</v>
      </c>
      <c r="L552" s="761"/>
      <c r="M552" s="788"/>
    </row>
    <row r="553" spans="1:13" ht="15">
      <c r="A553" s="641">
        <v>642026</v>
      </c>
      <c r="B553" s="603">
        <v>4</v>
      </c>
      <c r="C553" s="819" t="s">
        <v>375</v>
      </c>
      <c r="D553" s="642" t="s">
        <v>468</v>
      </c>
      <c r="E553" s="643"/>
      <c r="F553" s="643"/>
      <c r="G553" s="985"/>
      <c r="H553" s="620"/>
      <c r="I553" s="620"/>
      <c r="J553" s="620">
        <v>1500</v>
      </c>
      <c r="K553" s="985">
        <v>1500</v>
      </c>
      <c r="L553" s="1155">
        <v>695.91</v>
      </c>
      <c r="M553" s="788">
        <f>(100/K553)*L553</f>
        <v>46.394</v>
      </c>
    </row>
    <row r="554" spans="1:13" ht="15">
      <c r="A554" s="641">
        <v>642026</v>
      </c>
      <c r="B554" s="603">
        <v>3</v>
      </c>
      <c r="C554" s="819" t="s">
        <v>375</v>
      </c>
      <c r="D554" s="603" t="s">
        <v>340</v>
      </c>
      <c r="E554" s="643">
        <v>100</v>
      </c>
      <c r="F554" s="640">
        <v>116</v>
      </c>
      <c r="G554" s="620">
        <v>100</v>
      </c>
      <c r="H554" s="620">
        <v>100</v>
      </c>
      <c r="I554" s="620">
        <v>50</v>
      </c>
      <c r="J554" s="620">
        <v>200</v>
      </c>
      <c r="K554" s="901">
        <v>200</v>
      </c>
      <c r="L554" s="1155">
        <v>66.4</v>
      </c>
      <c r="M554" s="788">
        <f>(100/K554)*L554</f>
        <v>33.2</v>
      </c>
    </row>
    <row r="555" spans="1:13" ht="15" hidden="1">
      <c r="A555" s="638">
        <v>642026</v>
      </c>
      <c r="B555" s="639">
        <v>4</v>
      </c>
      <c r="C555" s="842" t="s">
        <v>375</v>
      </c>
      <c r="D555" s="670" t="s">
        <v>379</v>
      </c>
      <c r="E555" s="640"/>
      <c r="F555" s="609"/>
      <c r="G555" s="850"/>
      <c r="H555" s="901"/>
      <c r="I555" s="1009"/>
      <c r="J555" s="901"/>
      <c r="K555" s="850"/>
      <c r="L555" s="1180"/>
      <c r="M555" s="1030"/>
    </row>
    <row r="556" spans="1:13" ht="15.75" thickBot="1">
      <c r="A556" s="884"/>
      <c r="B556" s="860"/>
      <c r="C556" s="875"/>
      <c r="D556" s="860"/>
      <c r="E556" s="1289"/>
      <c r="F556" s="922"/>
      <c r="G556" s="862"/>
      <c r="H556" s="862"/>
      <c r="I556" s="1031"/>
      <c r="J556" s="862"/>
      <c r="K556" s="637"/>
      <c r="L556" s="1290"/>
      <c r="M556" s="1032"/>
    </row>
    <row r="557" spans="1:13" ht="15.75" thickBot="1">
      <c r="A557" s="1267" t="s">
        <v>435</v>
      </c>
      <c r="B557" s="744"/>
      <c r="C557" s="1067"/>
      <c r="D557" s="1259" t="s">
        <v>380</v>
      </c>
      <c r="E557" s="1254">
        <v>20</v>
      </c>
      <c r="F557" s="1254">
        <v>224</v>
      </c>
      <c r="G557" s="1254">
        <f>G558</f>
        <v>200</v>
      </c>
      <c r="H557" s="656">
        <f>H558</f>
        <v>200</v>
      </c>
      <c r="I557" s="626">
        <f>I558</f>
        <v>100</v>
      </c>
      <c r="J557" s="1254">
        <f>J558</f>
        <v>2000</v>
      </c>
      <c r="K557" s="1254">
        <f>K558</f>
        <v>2000</v>
      </c>
      <c r="L557" s="1260">
        <v>358.57</v>
      </c>
      <c r="M557" s="1255">
        <f>(100/K557)*L557</f>
        <v>17.9285</v>
      </c>
    </row>
    <row r="558" spans="1:13" ht="15">
      <c r="A558" s="865">
        <v>642</v>
      </c>
      <c r="B558" s="878"/>
      <c r="C558" s="879"/>
      <c r="D558" s="1033" t="s">
        <v>317</v>
      </c>
      <c r="E558" s="880">
        <v>20</v>
      </c>
      <c r="F558" s="880">
        <v>224</v>
      </c>
      <c r="G558" s="868">
        <v>200</v>
      </c>
      <c r="H558" s="868">
        <v>200</v>
      </c>
      <c r="I558" s="868">
        <v>100</v>
      </c>
      <c r="J558" s="868">
        <f>J559</f>
        <v>2000</v>
      </c>
      <c r="K558" s="868">
        <v>2000</v>
      </c>
      <c r="L558" s="1093">
        <v>358.57</v>
      </c>
      <c r="M558" s="1128">
        <f>(100/K558)*L558</f>
        <v>17.9285</v>
      </c>
    </row>
    <row r="559" spans="1:13" ht="15">
      <c r="A559" s="592">
        <v>642026</v>
      </c>
      <c r="B559" s="593"/>
      <c r="C559" s="844" t="s">
        <v>375</v>
      </c>
      <c r="D559" s="593" t="s">
        <v>317</v>
      </c>
      <c r="E559" s="594">
        <v>20</v>
      </c>
      <c r="F559" s="594">
        <v>224</v>
      </c>
      <c r="G559" s="637">
        <v>200</v>
      </c>
      <c r="H559" s="637">
        <v>200</v>
      </c>
      <c r="I559" s="672">
        <v>100</v>
      </c>
      <c r="J559" s="637">
        <v>2000</v>
      </c>
      <c r="K559" s="594">
        <v>2000</v>
      </c>
      <c r="L559" s="697">
        <v>358.57</v>
      </c>
      <c r="M559" s="784">
        <f>(100/K559)*L559</f>
        <v>17.9285</v>
      </c>
    </row>
    <row r="560" spans="1:13" ht="17.25" thickBot="1">
      <c r="A560" s="1034"/>
      <c r="B560" s="580"/>
      <c r="C560" s="905"/>
      <c r="D560" s="1035"/>
      <c r="E560" s="1036"/>
      <c r="F560" s="1036"/>
      <c r="G560" s="1037"/>
      <c r="H560" s="1037"/>
      <c r="I560" s="1021"/>
      <c r="J560" s="1037"/>
      <c r="K560" s="1038"/>
      <c r="L560" s="1037"/>
      <c r="M560" s="1022"/>
    </row>
    <row r="561" spans="1:19" ht="15.75" thickBot="1">
      <c r="A561" s="1257" t="s">
        <v>436</v>
      </c>
      <c r="B561" s="744"/>
      <c r="C561" s="1273"/>
      <c r="D561" s="1259" t="s">
        <v>415</v>
      </c>
      <c r="E561" s="628">
        <f>SUM(E562:E565)</f>
        <v>2463</v>
      </c>
      <c r="F561" s="658">
        <f>SUM(F562:F565)</f>
        <v>627</v>
      </c>
      <c r="G561" s="628">
        <f>G562+G563+G564+G565</f>
        <v>1550</v>
      </c>
      <c r="H561" s="657">
        <f>H562+H563+H564+H565</f>
        <v>1610</v>
      </c>
      <c r="I561" s="1265">
        <f>I562+I563+I564+I565</f>
        <v>1030</v>
      </c>
      <c r="J561" s="1254">
        <f>J562+J563+J564+J565</f>
        <v>1550</v>
      </c>
      <c r="K561" s="1254">
        <f>K562+K563+K564+K565</f>
        <v>1550</v>
      </c>
      <c r="L561" s="1260">
        <v>171.95</v>
      </c>
      <c r="M561" s="1255">
        <v>0</v>
      </c>
      <c r="S561" s="363"/>
    </row>
    <row r="562" spans="1:13" ht="15">
      <c r="A562" s="865">
        <v>635</v>
      </c>
      <c r="B562" s="1039"/>
      <c r="C562" s="879" t="s">
        <v>381</v>
      </c>
      <c r="D562" s="878" t="s">
        <v>350</v>
      </c>
      <c r="E562" s="952">
        <v>38</v>
      </c>
      <c r="F562" s="995"/>
      <c r="G562" s="995"/>
      <c r="H562" s="995"/>
      <c r="I562" s="952"/>
      <c r="J562" s="995"/>
      <c r="K562" s="995"/>
      <c r="L562" s="1087"/>
      <c r="M562" s="1165"/>
    </row>
    <row r="563" spans="1:13" ht="15">
      <c r="A563" s="904">
        <v>633006</v>
      </c>
      <c r="B563" s="1040">
        <v>7</v>
      </c>
      <c r="C563" s="844" t="s">
        <v>381</v>
      </c>
      <c r="D563" s="588" t="s">
        <v>241</v>
      </c>
      <c r="E563" s="990"/>
      <c r="F563" s="990">
        <v>27</v>
      </c>
      <c r="G563" s="990">
        <v>50</v>
      </c>
      <c r="H563" s="990">
        <v>110</v>
      </c>
      <c r="I563" s="990">
        <v>30</v>
      </c>
      <c r="J563" s="990">
        <v>50</v>
      </c>
      <c r="K563" s="990">
        <v>50</v>
      </c>
      <c r="L563" s="1170">
        <v>0</v>
      </c>
      <c r="M563" s="1175"/>
    </row>
    <row r="564" spans="1:13" ht="15">
      <c r="A564" s="587">
        <v>637015</v>
      </c>
      <c r="B564" s="1024"/>
      <c r="C564" s="844" t="s">
        <v>381</v>
      </c>
      <c r="D564" s="588" t="s">
        <v>157</v>
      </c>
      <c r="E564" s="589"/>
      <c r="F564" s="589"/>
      <c r="G564" s="589">
        <v>500</v>
      </c>
      <c r="H564" s="589">
        <v>500</v>
      </c>
      <c r="I564" s="589"/>
      <c r="J564" s="589">
        <v>500</v>
      </c>
      <c r="K564" s="589">
        <v>500</v>
      </c>
      <c r="L564" s="754">
        <v>0</v>
      </c>
      <c r="M564" s="783"/>
    </row>
    <row r="565" spans="1:13" ht="15">
      <c r="A565" s="1041">
        <v>641006</v>
      </c>
      <c r="B565" s="1042"/>
      <c r="C565" s="844" t="s">
        <v>381</v>
      </c>
      <c r="D565" s="588" t="s">
        <v>382</v>
      </c>
      <c r="E565" s="589">
        <v>2425</v>
      </c>
      <c r="F565" s="589">
        <v>600</v>
      </c>
      <c r="G565" s="589">
        <v>1000</v>
      </c>
      <c r="H565" s="589">
        <v>1000</v>
      </c>
      <c r="I565" s="589">
        <v>1000</v>
      </c>
      <c r="J565" s="589">
        <v>1000</v>
      </c>
      <c r="K565" s="589">
        <v>1000</v>
      </c>
      <c r="L565" s="754">
        <v>171.95</v>
      </c>
      <c r="M565" s="783">
        <f>(100/K565)*L565</f>
        <v>17.195</v>
      </c>
    </row>
    <row r="566" spans="1:13" ht="15.75" thickBot="1">
      <c r="A566" s="1205"/>
      <c r="B566" s="1206"/>
      <c r="C566" s="875" t="s">
        <v>381</v>
      </c>
      <c r="D566" s="1207" t="s">
        <v>383</v>
      </c>
      <c r="E566" s="1208">
        <v>390048</v>
      </c>
      <c r="F566" s="1208">
        <v>390048</v>
      </c>
      <c r="G566" s="1209">
        <v>385600</v>
      </c>
      <c r="H566" s="1209">
        <v>400651</v>
      </c>
      <c r="I566" s="1209">
        <v>400561</v>
      </c>
      <c r="J566" s="1209">
        <v>390000</v>
      </c>
      <c r="K566" s="1209">
        <v>425158</v>
      </c>
      <c r="L566" s="1210">
        <v>187972.5</v>
      </c>
      <c r="M566" s="1211">
        <f>(100/K566)*L566</f>
        <v>44.212386924390465</v>
      </c>
    </row>
    <row r="567" spans="1:13" ht="15.75" thickBot="1">
      <c r="A567" s="679"/>
      <c r="B567" s="679"/>
      <c r="C567" s="1076"/>
      <c r="D567" s="712" t="s">
        <v>384</v>
      </c>
      <c r="E567" s="1212">
        <v>736077</v>
      </c>
      <c r="F567" s="700">
        <v>704022</v>
      </c>
      <c r="G567" s="700">
        <f>G4+G114+G129+G149+G152+G159+G171+G196+G200+G211+G229+G249+G252+G263+G282+G313+G328+G367+G386+G416+G424+G491+G521+G527+G546+G550+G557+G561</f>
        <v>722097.6</v>
      </c>
      <c r="H567" s="1068">
        <f>H4+H114+H129+H149+H152+H159+H171+H196+H200+H211+H229+H249+H252+H263+H282+H313+H328+H367+H386+H416+H424+H491+H521+H527+H546+H550+H557+H561</f>
        <v>830330.6</v>
      </c>
      <c r="I567" s="1216">
        <f>I4+I114+I129+I149+I152+I159+I171+I196+I200+I211+I229+I249+I252+I263+I282+I313+I328+I367+I386+I416+I424+I491+I521+I527+I546+I550+I557+I561</f>
        <v>803040.67</v>
      </c>
      <c r="J567" s="700">
        <f>J4+J114+J129+J149+J152+J159+J171+J196+J200+J211+J229+J252+J263+J282+J313+J328+J367+J386+J416+J424+J491+J521+J527+J546+J550+J557+J561</f>
        <v>1130990</v>
      </c>
      <c r="K567" s="700">
        <v>1113402</v>
      </c>
      <c r="L567" s="701">
        <v>446107.16</v>
      </c>
      <c r="M567" s="1219">
        <f>(100/K567)*L567</f>
        <v>40.067034188909304</v>
      </c>
    </row>
    <row r="568" spans="1:13" ht="15.75" thickBot="1">
      <c r="A568" s="747"/>
      <c r="B568" s="747"/>
      <c r="C568" s="1076"/>
      <c r="D568" s="1045" t="s">
        <v>385</v>
      </c>
      <c r="E568" s="1046">
        <v>390048</v>
      </c>
      <c r="F568" s="1046">
        <v>390048</v>
      </c>
      <c r="G568" s="1215">
        <f>G566</f>
        <v>385600</v>
      </c>
      <c r="H568" s="1213">
        <v>385600</v>
      </c>
      <c r="I568" s="1217">
        <f>I566</f>
        <v>400561</v>
      </c>
      <c r="J568" s="1215">
        <f>J566</f>
        <v>390000</v>
      </c>
      <c r="K568" s="1215">
        <f>K566</f>
        <v>425158</v>
      </c>
      <c r="L568" s="1222">
        <v>187972.5</v>
      </c>
      <c r="M568" s="1220">
        <f>(100/K568)*L568</f>
        <v>44.212386924390465</v>
      </c>
    </row>
    <row r="569" spans="1:13" ht="15.75" thickBot="1">
      <c r="A569" s="713"/>
      <c r="B569" s="713"/>
      <c r="C569" s="1076"/>
      <c r="D569" s="1047" t="s">
        <v>386</v>
      </c>
      <c r="E569" s="1048">
        <v>1033447</v>
      </c>
      <c r="F569" s="1048">
        <v>1033447</v>
      </c>
      <c r="G569" s="1048">
        <f>G567+G568</f>
        <v>1107697.6</v>
      </c>
      <c r="H569" s="1214">
        <f>H567+H568</f>
        <v>1215930.6</v>
      </c>
      <c r="I569" s="1218">
        <f>I567+I568</f>
        <v>1203601.67</v>
      </c>
      <c r="J569" s="1048">
        <f>J567+J568</f>
        <v>1520990</v>
      </c>
      <c r="K569" s="1048">
        <f>K567+K568</f>
        <v>1538560</v>
      </c>
      <c r="L569" s="1223">
        <v>634079.66</v>
      </c>
      <c r="M569" s="1221">
        <f>(100/K569)*L569</f>
        <v>41.212540297420965</v>
      </c>
    </row>
    <row r="570" spans="1:13" ht="15.75" thickBot="1">
      <c r="A570" s="713"/>
      <c r="B570" s="713"/>
      <c r="C570" s="925"/>
      <c r="D570" s="1049"/>
      <c r="E570" s="876"/>
      <c r="F570" s="876"/>
      <c r="G570" s="1050"/>
      <c r="H570" s="1050"/>
      <c r="I570" s="1009"/>
      <c r="J570" s="1050"/>
      <c r="K570" s="1050"/>
      <c r="L570" s="1050"/>
      <c r="M570" s="1051"/>
    </row>
    <row r="571" spans="1:13" ht="15.75" thickBot="1">
      <c r="A571" s="1052"/>
      <c r="B571" s="1053"/>
      <c r="C571" s="1014"/>
      <c r="D571" s="704" t="s">
        <v>387</v>
      </c>
      <c r="E571" s="876"/>
      <c r="F571" s="876"/>
      <c r="G571" s="1054"/>
      <c r="H571" s="1054"/>
      <c r="I571" s="1050"/>
      <c r="J571" s="1054"/>
      <c r="K571" s="1054"/>
      <c r="L571" s="1054"/>
      <c r="M571" s="1055"/>
    </row>
    <row r="572" spans="1:13" ht="15.75" thickBot="1">
      <c r="A572" s="1274" t="s">
        <v>388</v>
      </c>
      <c r="B572" s="699"/>
      <c r="C572" s="1067"/>
      <c r="D572" s="1275" t="s">
        <v>389</v>
      </c>
      <c r="E572" s="1212"/>
      <c r="F572" s="1212"/>
      <c r="G572" s="700">
        <f>G573+G574</f>
        <v>13000</v>
      </c>
      <c r="H572" s="676">
        <f>H573+H574</f>
        <v>31900</v>
      </c>
      <c r="I572" s="677"/>
      <c r="J572" s="700">
        <v>17632</v>
      </c>
      <c r="K572" s="677">
        <v>17632</v>
      </c>
      <c r="L572" s="1276">
        <v>0</v>
      </c>
      <c r="M572" s="1277">
        <v>0</v>
      </c>
    </row>
    <row r="573" spans="1:13" ht="15">
      <c r="A573" s="660">
        <v>716000</v>
      </c>
      <c r="B573" s="661"/>
      <c r="C573" s="1059" t="s">
        <v>390</v>
      </c>
      <c r="D573" s="661" t="s">
        <v>391</v>
      </c>
      <c r="E573" s="662"/>
      <c r="F573" s="662"/>
      <c r="G573" s="835">
        <v>7500</v>
      </c>
      <c r="H573" s="663">
        <v>7500</v>
      </c>
      <c r="I573" s="1060">
        <v>2400</v>
      </c>
      <c r="J573" s="663">
        <v>15000</v>
      </c>
      <c r="K573" s="663">
        <v>15000</v>
      </c>
      <c r="L573" s="663"/>
      <c r="M573" s="1191"/>
    </row>
    <row r="574" spans="1:13" ht="15" customHeight="1" thickBot="1">
      <c r="A574" s="1427">
        <v>717001</v>
      </c>
      <c r="B574" s="1371"/>
      <c r="C574" s="1428" t="s">
        <v>390</v>
      </c>
      <c r="D574" s="1429" t="s">
        <v>392</v>
      </c>
      <c r="E574" s="1430"/>
      <c r="F574" s="1431"/>
      <c r="G574" s="1432">
        <v>5500</v>
      </c>
      <c r="H574" s="1432">
        <v>24400</v>
      </c>
      <c r="I574" s="1433"/>
      <c r="J574" s="1434">
        <v>2632</v>
      </c>
      <c r="K574" s="1434">
        <v>2382</v>
      </c>
      <c r="L574" s="1434"/>
      <c r="M574" s="1435"/>
    </row>
    <row r="575" spans="1:13" ht="15.75" hidden="1" thickBot="1">
      <c r="A575" s="1436" t="s">
        <v>393</v>
      </c>
      <c r="B575" s="1437"/>
      <c r="C575" s="1438"/>
      <c r="D575" s="1439" t="s">
        <v>394</v>
      </c>
      <c r="E575" s="1440"/>
      <c r="F575" s="1440"/>
      <c r="G575" s="1441">
        <v>0</v>
      </c>
      <c r="H575" s="1441">
        <f>H576+H577</f>
        <v>0</v>
      </c>
      <c r="I575" s="1442"/>
      <c r="J575" s="1441">
        <v>0</v>
      </c>
      <c r="K575" s="1441">
        <f>K576+K577</f>
        <v>0</v>
      </c>
      <c r="L575" s="1441"/>
      <c r="M575" s="1443"/>
    </row>
    <row r="576" spans="1:13" ht="15" hidden="1">
      <c r="A576" s="1300">
        <v>716000</v>
      </c>
      <c r="B576" s="1301"/>
      <c r="C576" s="1302" t="s">
        <v>390</v>
      </c>
      <c r="D576" s="1303" t="s">
        <v>412</v>
      </c>
      <c r="E576" s="1444"/>
      <c r="F576" s="1444"/>
      <c r="G576" s="1325"/>
      <c r="H576" s="1325"/>
      <c r="I576" s="1415"/>
      <c r="J576" s="1325"/>
      <c r="K576" s="1325"/>
      <c r="L576" s="1400"/>
      <c r="M576" s="1445"/>
    </row>
    <row r="577" spans="1:13" ht="15" hidden="1">
      <c r="A577" s="1420">
        <v>717001</v>
      </c>
      <c r="B577" s="1372"/>
      <c r="C577" s="1446" t="s">
        <v>390</v>
      </c>
      <c r="D577" s="1367" t="s">
        <v>395</v>
      </c>
      <c r="E577" s="1333"/>
      <c r="F577" s="1333"/>
      <c r="G577" s="1362"/>
      <c r="H577" s="1362"/>
      <c r="I577" s="1362"/>
      <c r="J577" s="1362"/>
      <c r="K577" s="1362"/>
      <c r="L577" s="1447"/>
      <c r="M577" s="1378"/>
    </row>
    <row r="578" spans="1:13" ht="15.75" thickBot="1">
      <c r="A578" s="1448"/>
      <c r="B578" s="1449"/>
      <c r="C578" s="1450"/>
      <c r="D578" s="1451"/>
      <c r="E578" s="1452"/>
      <c r="F578" s="1453"/>
      <c r="G578" s="1454"/>
      <c r="H578" s="1454"/>
      <c r="I578" s="1296"/>
      <c r="J578" s="1454"/>
      <c r="K578" s="1454"/>
      <c r="L578" s="1401"/>
      <c r="M578" s="1346"/>
    </row>
    <row r="579" spans="1:13" ht="15.75" thickBot="1">
      <c r="A579" s="1455" t="s">
        <v>426</v>
      </c>
      <c r="B579" s="1456"/>
      <c r="C579" s="1457"/>
      <c r="D579" s="1458" t="s">
        <v>396</v>
      </c>
      <c r="E579" s="1459">
        <v>3470</v>
      </c>
      <c r="F579" s="1460">
        <v>3610</v>
      </c>
      <c r="G579" s="1461">
        <f>G580+G581</f>
        <v>3470</v>
      </c>
      <c r="H579" s="1436">
        <f>H580+H581</f>
        <v>3470</v>
      </c>
      <c r="I579" s="1442">
        <v>3470</v>
      </c>
      <c r="J579" s="1461"/>
      <c r="K579" s="1461"/>
      <c r="L579" s="1461"/>
      <c r="M579" s="1462"/>
    </row>
    <row r="580" spans="1:13" ht="15">
      <c r="A580" s="1463">
        <v>714001</v>
      </c>
      <c r="B580" s="1464"/>
      <c r="C580" s="1465" t="s">
        <v>134</v>
      </c>
      <c r="D580" s="1464" t="s">
        <v>397</v>
      </c>
      <c r="E580" s="1466">
        <v>3470</v>
      </c>
      <c r="F580" s="1466">
        <v>3470</v>
      </c>
      <c r="G580" s="1466">
        <v>3470</v>
      </c>
      <c r="H580" s="1466">
        <v>3470</v>
      </c>
      <c r="I580" s="1466">
        <v>3470</v>
      </c>
      <c r="J580" s="1466"/>
      <c r="K580" s="1467"/>
      <c r="L580" s="1397"/>
      <c r="M580" s="1399"/>
    </row>
    <row r="581" spans="1:13" ht="15">
      <c r="A581" s="1360">
        <v>711001</v>
      </c>
      <c r="B581" s="1293"/>
      <c r="C581" s="1294" t="s">
        <v>91</v>
      </c>
      <c r="D581" s="1361" t="s">
        <v>398</v>
      </c>
      <c r="E581" s="1362"/>
      <c r="F581" s="1362">
        <v>141</v>
      </c>
      <c r="G581" s="1295"/>
      <c r="H581" s="1295"/>
      <c r="I581" s="1468"/>
      <c r="J581" s="1295"/>
      <c r="K581" s="1362"/>
      <c r="L581" s="1447"/>
      <c r="M581" s="1469"/>
    </row>
    <row r="582" spans="1:13" ht="15.75" thickBot="1">
      <c r="A582" s="1355"/>
      <c r="B582" s="1315"/>
      <c r="C582" s="1470"/>
      <c r="D582" s="1371"/>
      <c r="E582" s="1333"/>
      <c r="F582" s="1333"/>
      <c r="G582" s="1333"/>
      <c r="H582" s="1333"/>
      <c r="I582" s="1471"/>
      <c r="J582" s="1333"/>
      <c r="K582" s="1333"/>
      <c r="L582" s="1398"/>
      <c r="M582" s="1472"/>
    </row>
    <row r="583" spans="1:13" ht="15.75" thickBot="1">
      <c r="A583" s="1455" t="s">
        <v>508</v>
      </c>
      <c r="B583" s="1456"/>
      <c r="C583" s="1457"/>
      <c r="D583" s="1458" t="s">
        <v>238</v>
      </c>
      <c r="E583" s="1459"/>
      <c r="F583" s="1460"/>
      <c r="G583" s="1461"/>
      <c r="H583" s="1436"/>
      <c r="I583" s="1442">
        <v>3470</v>
      </c>
      <c r="J583" s="1461"/>
      <c r="K583" s="1461">
        <v>26510</v>
      </c>
      <c r="L583" s="1473">
        <v>26509.23</v>
      </c>
      <c r="M583" s="1462">
        <f>(100/K583)*L583</f>
        <v>99.99709543568464</v>
      </c>
    </row>
    <row r="584" spans="1:13" ht="15">
      <c r="A584" s="1474" t="s">
        <v>509</v>
      </c>
      <c r="B584" s="1475"/>
      <c r="C584" s="1476"/>
      <c r="D584" s="1477" t="s">
        <v>510</v>
      </c>
      <c r="E584" s="1478"/>
      <c r="F584" s="1401"/>
      <c r="G584" s="1478"/>
      <c r="H584" s="1478"/>
      <c r="I584" s="1397"/>
      <c r="J584" s="1479"/>
      <c r="K584" s="1480">
        <v>26510</v>
      </c>
      <c r="L584" s="1481">
        <v>26509.23</v>
      </c>
      <c r="M584" s="1482">
        <f>(100/K584)*L584</f>
        <v>99.99709543568464</v>
      </c>
    </row>
    <row r="585" spans="1:13" ht="15.75" thickBot="1">
      <c r="A585" s="871"/>
      <c r="B585" s="857"/>
      <c r="C585" s="883"/>
      <c r="D585" s="872"/>
      <c r="E585" s="989"/>
      <c r="F585" s="989"/>
      <c r="G585" s="862"/>
      <c r="H585" s="637"/>
      <c r="I585" s="648"/>
      <c r="J585" s="637"/>
      <c r="K585" s="637"/>
      <c r="L585" s="765"/>
      <c r="M585" s="1129"/>
    </row>
    <row r="586" spans="1:13" ht="15.75" thickBot="1">
      <c r="A586" s="1275" t="s">
        <v>399</v>
      </c>
      <c r="B586" s="1275"/>
      <c r="C586" s="1258"/>
      <c r="D586" s="699" t="s">
        <v>326</v>
      </c>
      <c r="E586" s="1281">
        <f>SUM(E587:E590)</f>
        <v>13588</v>
      </c>
      <c r="F586" s="1282">
        <f>SUM(F587:F590)</f>
        <v>5245</v>
      </c>
      <c r="G586" s="700"/>
      <c r="H586" s="1283">
        <f>H587+H588+H589+H590</f>
        <v>206932</v>
      </c>
      <c r="I586" s="1071">
        <v>205500</v>
      </c>
      <c r="J586" s="1066"/>
      <c r="K586" s="1212"/>
      <c r="L586" s="701">
        <v>0</v>
      </c>
      <c r="M586" s="1190">
        <v>0</v>
      </c>
    </row>
    <row r="587" spans="1:13" ht="15">
      <c r="A587" s="607">
        <v>717002</v>
      </c>
      <c r="B587" s="608"/>
      <c r="C587" s="932" t="s">
        <v>327</v>
      </c>
      <c r="D587" s="608" t="s">
        <v>400</v>
      </c>
      <c r="E587" s="850">
        <v>13588</v>
      </c>
      <c r="F587" s="850">
        <v>3245</v>
      </c>
      <c r="G587" s="609"/>
      <c r="H587" s="609">
        <v>206932</v>
      </c>
      <c r="I587" s="1072">
        <v>206932</v>
      </c>
      <c r="J587" s="609"/>
      <c r="K587" s="609"/>
      <c r="L587" s="645"/>
      <c r="M587" s="1193"/>
    </row>
    <row r="588" spans="1:13" ht="14.25" customHeight="1">
      <c r="A588" s="592">
        <v>716000</v>
      </c>
      <c r="B588" s="593"/>
      <c r="C588" s="1073" t="s">
        <v>327</v>
      </c>
      <c r="D588" s="593" t="s">
        <v>391</v>
      </c>
      <c r="E588" s="594"/>
      <c r="F588" s="594">
        <v>2000</v>
      </c>
      <c r="G588" s="594"/>
      <c r="H588" s="594"/>
      <c r="I588" s="594"/>
      <c r="J588" s="594"/>
      <c r="K588" s="594"/>
      <c r="L588" s="595"/>
      <c r="M588" s="784"/>
    </row>
    <row r="589" spans="1:13" ht="15" hidden="1">
      <c r="A589" s="592">
        <v>717002</v>
      </c>
      <c r="B589" s="593"/>
      <c r="C589" s="844" t="s">
        <v>327</v>
      </c>
      <c r="D589" s="593" t="s">
        <v>401</v>
      </c>
      <c r="E589" s="594"/>
      <c r="F589" s="594"/>
      <c r="G589" s="594"/>
      <c r="H589" s="594"/>
      <c r="I589" s="594"/>
      <c r="J589" s="594"/>
      <c r="K589" s="594"/>
      <c r="L589" s="595"/>
      <c r="M589" s="784"/>
    </row>
    <row r="590" spans="1:13" ht="15" hidden="1">
      <c r="A590" s="592"/>
      <c r="B590" s="593"/>
      <c r="C590" s="844"/>
      <c r="D590" s="593"/>
      <c r="E590" s="594"/>
      <c r="F590" s="594"/>
      <c r="G590" s="594"/>
      <c r="H590" s="594"/>
      <c r="I590" s="594"/>
      <c r="J590" s="594"/>
      <c r="K590" s="594"/>
      <c r="L590" s="595"/>
      <c r="M590" s="784"/>
    </row>
    <row r="591" spans="1:13" ht="15.75" thickBot="1">
      <c r="A591" s="882"/>
      <c r="B591" s="872"/>
      <c r="C591" s="869"/>
      <c r="D591" s="872"/>
      <c r="E591" s="1074"/>
      <c r="F591" s="1074"/>
      <c r="G591" s="648"/>
      <c r="H591" s="648"/>
      <c r="I591" s="594"/>
      <c r="J591" s="648"/>
      <c r="K591" s="648"/>
      <c r="L591" s="921"/>
      <c r="M591" s="784"/>
    </row>
    <row r="592" spans="1:13" ht="15.75" thickBot="1">
      <c r="A592" s="691"/>
      <c r="B592" s="673"/>
      <c r="C592" s="1291"/>
      <c r="D592" s="704" t="s">
        <v>402</v>
      </c>
      <c r="E592" s="709">
        <f>E586+E588+E63</f>
        <v>13708</v>
      </c>
      <c r="F592" s="709">
        <f>F587+F588+F589</f>
        <v>5245</v>
      </c>
      <c r="G592" s="1077"/>
      <c r="H592" s="1077">
        <f>H587+H588+H589</f>
        <v>206932</v>
      </c>
      <c r="I592" s="1077">
        <v>3470</v>
      </c>
      <c r="J592" s="1077">
        <v>17632</v>
      </c>
      <c r="K592" s="1077">
        <v>43892</v>
      </c>
      <c r="L592" s="774">
        <v>26509.23</v>
      </c>
      <c r="M592" s="1194">
        <v>0</v>
      </c>
    </row>
    <row r="593" spans="1:13" ht="15">
      <c r="A593" s="679"/>
      <c r="B593" s="679"/>
      <c r="C593" s="925"/>
      <c r="D593" s="673"/>
      <c r="E593" s="876"/>
      <c r="F593" s="876"/>
      <c r="G593" s="672"/>
      <c r="H593" s="672"/>
      <c r="I593" s="1009"/>
      <c r="J593" s="672"/>
      <c r="K593" s="672"/>
      <c r="L593" s="672"/>
      <c r="M593" s="1051"/>
    </row>
    <row r="594" spans="1:13" ht="15.75" thickBot="1">
      <c r="A594" s="994"/>
      <c r="B594" s="994"/>
      <c r="C594" s="1198"/>
      <c r="D594" s="994"/>
      <c r="E594" s="1202"/>
      <c r="F594" s="876"/>
      <c r="G594" s="672"/>
      <c r="H594" s="672"/>
      <c r="I594" s="672"/>
      <c r="J594" s="672"/>
      <c r="K594" s="672"/>
      <c r="L594" s="672"/>
      <c r="M594" s="672"/>
    </row>
    <row r="595" spans="1:13" ht="15.75" thickBot="1">
      <c r="A595" s="1224" t="s">
        <v>205</v>
      </c>
      <c r="B595" s="1285"/>
      <c r="C595" s="1258"/>
      <c r="D595" s="1224" t="s">
        <v>403</v>
      </c>
      <c r="E595" s="1203"/>
      <c r="F595" s="1201"/>
      <c r="G595" s="1204"/>
      <c r="H595" s="1204"/>
      <c r="I595" s="682"/>
      <c r="J595" s="1204"/>
      <c r="K595" s="1204"/>
      <c r="L595" s="1204"/>
      <c r="M595" s="1085"/>
    </row>
    <row r="596" spans="1:13" ht="14.25" customHeight="1">
      <c r="A596" s="607">
        <v>821005</v>
      </c>
      <c r="B596" s="608"/>
      <c r="C596" s="815" t="s">
        <v>91</v>
      </c>
      <c r="D596" s="1284" t="s">
        <v>404</v>
      </c>
      <c r="E596" s="850">
        <v>47795</v>
      </c>
      <c r="F596" s="850">
        <v>47424</v>
      </c>
      <c r="G596" s="850">
        <v>47424</v>
      </c>
      <c r="H596" s="850">
        <v>47424</v>
      </c>
      <c r="I596" s="850">
        <v>47424</v>
      </c>
      <c r="J596" s="850">
        <v>47424</v>
      </c>
      <c r="K596" s="850">
        <v>47424</v>
      </c>
      <c r="L596" s="1100">
        <v>23712</v>
      </c>
      <c r="M596" s="1135">
        <f>(100/K596)*L596</f>
        <v>50</v>
      </c>
    </row>
    <row r="597" spans="1:13" ht="15" hidden="1">
      <c r="A597" s="592">
        <v>821005</v>
      </c>
      <c r="B597" s="593">
        <v>10</v>
      </c>
      <c r="C597" s="844" t="s">
        <v>91</v>
      </c>
      <c r="D597" s="593" t="s">
        <v>405</v>
      </c>
      <c r="E597" s="1019">
        <v>0</v>
      </c>
      <c r="F597" s="1019">
        <v>0</v>
      </c>
      <c r="G597" s="594"/>
      <c r="H597" s="594"/>
      <c r="I597" s="1009"/>
      <c r="J597" s="594"/>
      <c r="K597" s="594"/>
      <c r="L597" s="697"/>
      <c r="M597" s="1174"/>
    </row>
    <row r="598" spans="1:13" ht="15">
      <c r="A598" s="592">
        <v>821007</v>
      </c>
      <c r="B598" s="593">
        <v>50</v>
      </c>
      <c r="C598" s="844" t="s">
        <v>91</v>
      </c>
      <c r="D598" s="593" t="s">
        <v>406</v>
      </c>
      <c r="E598" s="1078">
        <v>14277</v>
      </c>
      <c r="F598" s="1078">
        <v>14409</v>
      </c>
      <c r="G598" s="1078">
        <v>14944</v>
      </c>
      <c r="H598" s="1078">
        <v>14944</v>
      </c>
      <c r="I598" s="1078">
        <v>14944</v>
      </c>
      <c r="J598" s="1078">
        <v>14944</v>
      </c>
      <c r="K598" s="1078">
        <v>14944</v>
      </c>
      <c r="L598" s="1182">
        <v>7328.48</v>
      </c>
      <c r="M598" s="1186">
        <f>(100/K598)*L598</f>
        <v>49.03961456102783</v>
      </c>
    </row>
    <row r="599" spans="1:13" ht="15">
      <c r="A599" s="592">
        <v>821005</v>
      </c>
      <c r="B599" s="593">
        <v>40</v>
      </c>
      <c r="C599" s="844" t="s">
        <v>91</v>
      </c>
      <c r="D599" s="872" t="s">
        <v>407</v>
      </c>
      <c r="E599" s="1079">
        <v>4070</v>
      </c>
      <c r="F599" s="1079">
        <v>4440</v>
      </c>
      <c r="G599" s="1019">
        <v>3700</v>
      </c>
      <c r="H599" s="1079">
        <v>3700</v>
      </c>
      <c r="I599" s="1019">
        <v>2600</v>
      </c>
      <c r="J599" s="1019"/>
      <c r="K599" s="1079"/>
      <c r="L599" s="1183"/>
      <c r="M599" s="1176"/>
    </row>
    <row r="600" spans="1:13" ht="15.75" thickBot="1">
      <c r="A600" s="884">
        <v>633011</v>
      </c>
      <c r="B600" s="860"/>
      <c r="C600" s="875"/>
      <c r="D600" s="860" t="s">
        <v>79</v>
      </c>
      <c r="E600" s="1031">
        <v>12394</v>
      </c>
      <c r="F600" s="1031">
        <v>11234</v>
      </c>
      <c r="G600" s="1080"/>
      <c r="H600" s="1031"/>
      <c r="I600" s="722">
        <v>12500</v>
      </c>
      <c r="J600" s="1080"/>
      <c r="K600" s="1031"/>
      <c r="L600" s="1185">
        <v>7126.3</v>
      </c>
      <c r="M600" s="1115"/>
    </row>
    <row r="601" spans="1:13" ht="15.75" thickBot="1">
      <c r="A601" s="1199"/>
      <c r="B601" s="673"/>
      <c r="C601" s="1200"/>
      <c r="D601" s="1224" t="s">
        <v>403</v>
      </c>
      <c r="E601" s="1197">
        <f>SUM(E596:E599)</f>
        <v>66142</v>
      </c>
      <c r="F601" s="1226">
        <f>SUM(F596:F599)</f>
        <v>66273</v>
      </c>
      <c r="G601" s="1225">
        <f>G596+G597+G598+G599</f>
        <v>66068</v>
      </c>
      <c r="H601" s="1082">
        <f>H596+H597+H598+H599</f>
        <v>66068</v>
      </c>
      <c r="I601" s="1081">
        <f>I596+I598+I599</f>
        <v>64968</v>
      </c>
      <c r="J601" s="1082">
        <f>J596+J597+J598+J599</f>
        <v>62368</v>
      </c>
      <c r="K601" s="1082">
        <f>K596+K597+K598+K599</f>
        <v>62368</v>
      </c>
      <c r="L601" s="1184">
        <v>31040.48</v>
      </c>
      <c r="M601" s="1181">
        <f>(100/K601)*L601</f>
        <v>49.769881990764496</v>
      </c>
    </row>
    <row r="602" spans="1:13" ht="15">
      <c r="A602" s="679"/>
      <c r="B602" s="679"/>
      <c r="C602" s="925"/>
      <c r="D602" s="713"/>
      <c r="E602" s="876"/>
      <c r="F602" s="876"/>
      <c r="G602" s="1050"/>
      <c r="H602" s="1050"/>
      <c r="I602" s="1009"/>
      <c r="J602" s="1050"/>
      <c r="K602" s="1050"/>
      <c r="L602" s="1050"/>
      <c r="M602" s="1187"/>
    </row>
    <row r="603" spans="1:13" ht="15.75" thickBot="1">
      <c r="A603" s="679"/>
      <c r="B603" s="679"/>
      <c r="C603" s="925"/>
      <c r="D603" s="750" t="s">
        <v>81</v>
      </c>
      <c r="E603" s="876"/>
      <c r="F603" s="876"/>
      <c r="G603" s="1050"/>
      <c r="H603" s="1050"/>
      <c r="I603" s="1050"/>
      <c r="J603" s="1050"/>
      <c r="K603" s="1050"/>
      <c r="L603" s="1050"/>
      <c r="M603" s="1196"/>
    </row>
    <row r="604" spans="1:20" ht="15.75" thickBot="1">
      <c r="A604" s="679"/>
      <c r="B604" s="679"/>
      <c r="C604" s="925"/>
      <c r="D604" s="1247" t="s">
        <v>384</v>
      </c>
      <c r="E604" s="685">
        <f aca="true" t="shared" si="61" ref="E604:K604">E567</f>
        <v>736077</v>
      </c>
      <c r="F604" s="1248">
        <f t="shared" si="61"/>
        <v>704022</v>
      </c>
      <c r="G604" s="628">
        <f t="shared" si="61"/>
        <v>722097.6</v>
      </c>
      <c r="H604" s="628">
        <f t="shared" si="61"/>
        <v>830330.6</v>
      </c>
      <c r="I604" s="1228">
        <f t="shared" si="61"/>
        <v>803040.67</v>
      </c>
      <c r="J604" s="627">
        <f t="shared" si="61"/>
        <v>1130990</v>
      </c>
      <c r="K604" s="1250">
        <f t="shared" si="61"/>
        <v>1113402</v>
      </c>
      <c r="L604" s="1251">
        <v>446107.16</v>
      </c>
      <c r="M604" s="1252">
        <f>(100/K604)*L604</f>
        <v>40.067034188909304</v>
      </c>
      <c r="T604" s="425"/>
    </row>
    <row r="605" spans="1:13" ht="15.75" thickBot="1">
      <c r="A605" s="679"/>
      <c r="B605" s="679"/>
      <c r="C605" s="925"/>
      <c r="D605" s="745" t="s">
        <v>385</v>
      </c>
      <c r="E605" s="1241">
        <f>E568</f>
        <v>390048</v>
      </c>
      <c r="F605" s="709">
        <f>F568</f>
        <v>390048</v>
      </c>
      <c r="G605" s="1215">
        <f>G568</f>
        <v>385600</v>
      </c>
      <c r="H605" s="1215">
        <v>385600</v>
      </c>
      <c r="I605" s="1246">
        <f>I566</f>
        <v>400561</v>
      </c>
      <c r="J605" s="1249">
        <f>J568</f>
        <v>390000</v>
      </c>
      <c r="K605" s="685">
        <v>425158</v>
      </c>
      <c r="L605" s="1222">
        <v>187972.5</v>
      </c>
      <c r="M605" s="1253">
        <f>(100/K605)*L605</f>
        <v>44.212386924390465</v>
      </c>
    </row>
    <row r="606" spans="1:13" ht="15.75" thickBot="1">
      <c r="A606" s="679"/>
      <c r="B606" s="679"/>
      <c r="C606" s="925"/>
      <c r="D606" s="1240" t="s">
        <v>402</v>
      </c>
      <c r="E606" s="1235">
        <v>17057</v>
      </c>
      <c r="F606" s="1235">
        <v>17057</v>
      </c>
      <c r="G606" s="1241"/>
      <c r="H606" s="1241">
        <f>H592</f>
        <v>206932</v>
      </c>
      <c r="I606" s="1242">
        <v>3470</v>
      </c>
      <c r="J606" s="1243">
        <f>J592</f>
        <v>17632</v>
      </c>
      <c r="K606" s="1241">
        <v>43892</v>
      </c>
      <c r="L606" s="1244">
        <v>26509.23</v>
      </c>
      <c r="M606" s="1245">
        <v>0</v>
      </c>
    </row>
    <row r="607" spans="1:13" ht="15.75" thickBot="1">
      <c r="A607" s="713"/>
      <c r="B607" s="713"/>
      <c r="C607" s="925"/>
      <c r="D607" s="1233" t="s">
        <v>403</v>
      </c>
      <c r="E607" s="1234">
        <f>E601</f>
        <v>66142</v>
      </c>
      <c r="F607" s="1234">
        <f aca="true" t="shared" si="62" ref="F607:K607">F601</f>
        <v>66273</v>
      </c>
      <c r="G607" s="1235">
        <f t="shared" si="62"/>
        <v>66068</v>
      </c>
      <c r="H607" s="1235">
        <f t="shared" si="62"/>
        <v>66068</v>
      </c>
      <c r="I607" s="1236">
        <f t="shared" si="62"/>
        <v>64968</v>
      </c>
      <c r="J607" s="1237">
        <f t="shared" si="62"/>
        <v>62368</v>
      </c>
      <c r="K607" s="1235">
        <f t="shared" si="62"/>
        <v>62368</v>
      </c>
      <c r="L607" s="1238">
        <v>31040.48</v>
      </c>
      <c r="M607" s="1239">
        <f>(100/K607)*L607</f>
        <v>49.769881990764496</v>
      </c>
    </row>
    <row r="608" spans="1:13" ht="15.75" thickBot="1">
      <c r="A608" s="713"/>
      <c r="B608" s="713"/>
      <c r="C608" s="925"/>
      <c r="D608" s="740" t="s">
        <v>408</v>
      </c>
      <c r="E608" s="1227">
        <f>SUM(E604:E607)</f>
        <v>1209324</v>
      </c>
      <c r="F608" s="1227">
        <f>SUM(F604:F607)</f>
        <v>1177400</v>
      </c>
      <c r="G608" s="752">
        <f>G604+G605+G606+G607</f>
        <v>1173765.6</v>
      </c>
      <c r="H608" s="752">
        <f>H604+H605+H606+H607</f>
        <v>1488930.6</v>
      </c>
      <c r="I608" s="1229">
        <f>I604+I605+I606+I607</f>
        <v>1272039.67</v>
      </c>
      <c r="J608" s="1230">
        <f>J604+J605+J606+J607</f>
        <v>1600990</v>
      </c>
      <c r="K608" s="752">
        <f>K604+K605+K606+K607</f>
        <v>1644820</v>
      </c>
      <c r="L608" s="1232">
        <v>691629.37</v>
      </c>
      <c r="M608" s="1231">
        <f>(100/K608)*L608</f>
        <v>42.04893970160869</v>
      </c>
    </row>
    <row r="609" spans="1:13" ht="15">
      <c r="A609" s="415"/>
      <c r="M609" s="446"/>
    </row>
    <row r="610" spans="4:13" ht="15">
      <c r="D610" s="1188" t="s">
        <v>515</v>
      </c>
      <c r="E610" s="1189">
        <v>60551.6</v>
      </c>
      <c r="F610" s="1188"/>
      <c r="G610" s="1188"/>
      <c r="H610" s="1188" t="s">
        <v>519</v>
      </c>
      <c r="I610" s="1188"/>
      <c r="J610" s="1188"/>
      <c r="K610" s="1188"/>
      <c r="L610" s="1188"/>
      <c r="M610" s="1188"/>
    </row>
    <row r="611" spans="4:13" ht="15">
      <c r="D611" s="1188" t="s">
        <v>516</v>
      </c>
      <c r="E611" s="1189">
        <v>1931.63</v>
      </c>
      <c r="F611" s="1188" t="s">
        <v>524</v>
      </c>
      <c r="G611" s="1188"/>
      <c r="H611" s="1188" t="s">
        <v>520</v>
      </c>
      <c r="I611" s="1188"/>
      <c r="J611" s="1188"/>
      <c r="K611" s="1188"/>
      <c r="L611" s="1188"/>
      <c r="M611" s="1188"/>
    </row>
    <row r="612" spans="4:13" ht="15">
      <c r="D612" s="1188" t="s">
        <v>517</v>
      </c>
      <c r="E612" s="1189">
        <v>2519.95</v>
      </c>
      <c r="F612" s="1188"/>
      <c r="G612" s="1188"/>
      <c r="H612" s="1188"/>
      <c r="I612" s="1188"/>
      <c r="J612" s="1188"/>
      <c r="K612" s="1188"/>
      <c r="L612" s="1188"/>
      <c r="M612" s="1188"/>
    </row>
    <row r="613" spans="4:13" ht="15">
      <c r="D613" s="1188" t="s">
        <v>518</v>
      </c>
      <c r="E613" s="1189">
        <v>1292.58</v>
      </c>
      <c r="F613" s="1188"/>
      <c r="G613" s="1188"/>
      <c r="H613" s="1188" t="s">
        <v>521</v>
      </c>
      <c r="I613" s="1188"/>
      <c r="J613" s="1188"/>
      <c r="K613" s="1188"/>
      <c r="L613" s="1188"/>
      <c r="M613" s="1188"/>
    </row>
    <row r="614" spans="4:13" ht="15">
      <c r="D614" s="1188" t="s">
        <v>489</v>
      </c>
      <c r="E614" s="1189">
        <v>56145.25</v>
      </c>
      <c r="F614" s="1188"/>
      <c r="G614" s="1188"/>
      <c r="H614" s="1188"/>
      <c r="I614" s="1188"/>
      <c r="J614" s="1188"/>
      <c r="K614" s="1188"/>
      <c r="L614" s="1188"/>
      <c r="M614" s="1188"/>
    </row>
    <row r="615" spans="4:13" ht="15">
      <c r="D615" s="1188" t="s">
        <v>490</v>
      </c>
      <c r="E615" s="1188"/>
      <c r="F615" s="1188" t="s">
        <v>522</v>
      </c>
      <c r="G615" s="1188"/>
      <c r="H615" s="1188"/>
      <c r="I615" s="1188"/>
      <c r="J615" s="1188"/>
      <c r="K615" s="1188"/>
      <c r="L615" s="1188"/>
      <c r="M615" s="1188"/>
    </row>
    <row r="616" spans="4:13" ht="15">
      <c r="D616" s="1188" t="s">
        <v>491</v>
      </c>
      <c r="E616" s="1188" t="s">
        <v>492</v>
      </c>
      <c r="F616" s="1188"/>
      <c r="G616" s="1188"/>
      <c r="H616" s="1188"/>
      <c r="I616" s="1188"/>
      <c r="J616" s="1188"/>
      <c r="K616" s="1188"/>
      <c r="L616" s="1188"/>
      <c r="M616" s="1188"/>
    </row>
    <row r="617" spans="4:13" ht="15">
      <c r="D617" s="1188"/>
      <c r="E617" s="1188" t="s">
        <v>493</v>
      </c>
      <c r="F617" s="1188"/>
      <c r="G617" s="1188"/>
      <c r="H617" s="1188"/>
      <c r="I617" s="1188"/>
      <c r="J617" s="1188"/>
      <c r="K617" s="1188"/>
      <c r="L617" s="1188"/>
      <c r="M617" s="1188"/>
    </row>
  </sheetData>
  <sheetProtection/>
  <mergeCells count="14">
    <mergeCell ref="A2:A3"/>
    <mergeCell ref="D2:D3"/>
    <mergeCell ref="E2:E3"/>
    <mergeCell ref="F2:F3"/>
    <mergeCell ref="G2:G3"/>
    <mergeCell ref="H2:H3"/>
    <mergeCell ref="J2:J3"/>
    <mergeCell ref="K2:K3"/>
    <mergeCell ref="L2:L3"/>
    <mergeCell ref="M2:M3"/>
    <mergeCell ref="E1:F1"/>
    <mergeCell ref="G1:I1"/>
    <mergeCell ref="J1:M1"/>
    <mergeCell ref="I2:I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"/>
  <sheetViews>
    <sheetView view="pageLayout" workbookViewId="0" topLeftCell="A72">
      <selection activeCell="K58" sqref="K58"/>
    </sheetView>
  </sheetViews>
  <sheetFormatPr defaultColWidth="9.140625" defaultRowHeight="15"/>
  <cols>
    <col min="1" max="1" width="7.421875" style="0" customWidth="1"/>
    <col min="2" max="2" width="4.140625" style="0" customWidth="1"/>
    <col min="3" max="3" width="44.00390625" style="0" customWidth="1"/>
    <col min="4" max="4" width="9.8515625" style="0" customWidth="1"/>
    <col min="5" max="5" width="10.140625" style="0" customWidth="1"/>
    <col min="6" max="6" width="9.57421875" style="0" customWidth="1"/>
    <col min="7" max="7" width="9.7109375" style="0" customWidth="1"/>
    <col min="8" max="8" width="9.00390625" style="0" hidden="1" customWidth="1"/>
    <col min="9" max="10" width="8.8515625" style="0" customWidth="1"/>
    <col min="11" max="11" width="11.8515625" style="0" customWidth="1"/>
    <col min="12" max="12" width="5.421875" style="0" customWidth="1"/>
  </cols>
  <sheetData>
    <row r="1" spans="1:12" ht="15">
      <c r="A1" s="1541" t="s">
        <v>6</v>
      </c>
      <c r="B1" s="577"/>
      <c r="C1" s="578" t="s">
        <v>0</v>
      </c>
      <c r="D1" s="1530" t="s">
        <v>1</v>
      </c>
      <c r="E1" s="1531"/>
      <c r="F1" s="1530" t="s">
        <v>471</v>
      </c>
      <c r="G1" s="1532"/>
      <c r="H1" s="1532"/>
      <c r="I1" s="1533" t="s">
        <v>474</v>
      </c>
      <c r="J1" s="1534"/>
      <c r="K1" s="1534"/>
      <c r="L1" s="1535"/>
    </row>
    <row r="2" spans="1:12" ht="15">
      <c r="A2" s="1542"/>
      <c r="B2" s="579" t="s">
        <v>2</v>
      </c>
      <c r="C2" s="1536" t="s">
        <v>3</v>
      </c>
      <c r="D2" s="1538">
        <v>2013</v>
      </c>
      <c r="E2" s="1538">
        <v>2014</v>
      </c>
      <c r="F2" s="1519" t="s">
        <v>4</v>
      </c>
      <c r="G2" s="1519" t="s">
        <v>5</v>
      </c>
      <c r="H2" s="1511" t="s">
        <v>422</v>
      </c>
      <c r="I2" s="1513" t="s">
        <v>475</v>
      </c>
      <c r="J2" s="1519" t="s">
        <v>476</v>
      </c>
      <c r="K2" s="1519" t="s">
        <v>528</v>
      </c>
      <c r="L2" s="1503" t="s">
        <v>477</v>
      </c>
    </row>
    <row r="3" spans="1:12" ht="15.75" thickBot="1">
      <c r="A3" s="1543"/>
      <c r="B3" s="580" t="s">
        <v>7</v>
      </c>
      <c r="C3" s="1537"/>
      <c r="D3" s="1539"/>
      <c r="E3" s="1539"/>
      <c r="F3" s="1520"/>
      <c r="G3" s="1520"/>
      <c r="H3" s="1512"/>
      <c r="I3" s="1514"/>
      <c r="J3" s="1520"/>
      <c r="K3" s="1540"/>
      <c r="L3" s="1504"/>
    </row>
    <row r="4" spans="1:12" ht="15">
      <c r="A4" s="581">
        <v>100</v>
      </c>
      <c r="B4" s="582"/>
      <c r="C4" s="582" t="s">
        <v>8</v>
      </c>
      <c r="D4" s="583">
        <f>SUM(D6+D7+D11)</f>
        <v>699836</v>
      </c>
      <c r="E4" s="583">
        <f>SUM(E6+E7+E11)</f>
        <v>719312</v>
      </c>
      <c r="F4" s="584">
        <f>F6+F7+F11</f>
        <v>686935</v>
      </c>
      <c r="G4" s="584">
        <f>G6+G7+G11</f>
        <v>763264</v>
      </c>
      <c r="H4" s="585">
        <f>H6+H7+H11</f>
        <v>763264</v>
      </c>
      <c r="I4" s="586">
        <f>I5+I7+I11</f>
        <v>890217</v>
      </c>
      <c r="J4" s="584">
        <f>J6+J7+J11</f>
        <v>896347</v>
      </c>
      <c r="K4" s="764">
        <f>K6+K7+K11</f>
        <v>706313.21</v>
      </c>
      <c r="L4" s="803">
        <f aca="true" t="shared" si="0" ref="L4:L13">(100/J4)*K4</f>
        <v>78.79908227505642</v>
      </c>
    </row>
    <row r="5" spans="1:12" ht="15">
      <c r="A5" s="587">
        <v>110</v>
      </c>
      <c r="B5" s="588"/>
      <c r="C5" s="588" t="s">
        <v>9</v>
      </c>
      <c r="D5" s="589">
        <v>536844</v>
      </c>
      <c r="E5" s="589">
        <v>549375</v>
      </c>
      <c r="F5" s="589">
        <v>516491</v>
      </c>
      <c r="G5" s="589">
        <v>562450</v>
      </c>
      <c r="H5" s="590">
        <v>562450</v>
      </c>
      <c r="I5" s="591">
        <v>680000</v>
      </c>
      <c r="J5" s="589">
        <v>680000</v>
      </c>
      <c r="K5" s="754">
        <v>546117.62</v>
      </c>
      <c r="L5" s="783">
        <f t="shared" si="0"/>
        <v>80.31141470588234</v>
      </c>
    </row>
    <row r="6" spans="1:12" ht="15">
      <c r="A6" s="592">
        <v>111003</v>
      </c>
      <c r="B6" s="593"/>
      <c r="C6" s="593" t="s">
        <v>9</v>
      </c>
      <c r="D6" s="594">
        <v>536844</v>
      </c>
      <c r="E6" s="594">
        <v>549375</v>
      </c>
      <c r="F6" s="594">
        <v>516491</v>
      </c>
      <c r="G6" s="594">
        <v>562450</v>
      </c>
      <c r="H6" s="595">
        <v>562450</v>
      </c>
      <c r="I6" s="592">
        <v>680000</v>
      </c>
      <c r="J6" s="594">
        <v>680000</v>
      </c>
      <c r="K6" s="755">
        <v>546117.62</v>
      </c>
      <c r="L6" s="784">
        <f t="shared" si="0"/>
        <v>80.31141470588234</v>
      </c>
    </row>
    <row r="7" spans="1:12" ht="15">
      <c r="A7" s="591">
        <v>121</v>
      </c>
      <c r="B7" s="588"/>
      <c r="C7" s="588" t="s">
        <v>10</v>
      </c>
      <c r="D7" s="596">
        <f>SUM(D8:D10)</f>
        <v>96157</v>
      </c>
      <c r="E7" s="596">
        <f aca="true" t="shared" si="1" ref="E7:J7">SUM(E8:E10)</f>
        <v>105294</v>
      </c>
      <c r="F7" s="596">
        <f t="shared" si="1"/>
        <v>103924</v>
      </c>
      <c r="G7" s="596">
        <f t="shared" si="1"/>
        <v>131364</v>
      </c>
      <c r="H7" s="597">
        <f t="shared" si="1"/>
        <v>131364</v>
      </c>
      <c r="I7" s="591">
        <f t="shared" si="1"/>
        <v>132240</v>
      </c>
      <c r="J7" s="596">
        <f t="shared" si="1"/>
        <v>138370</v>
      </c>
      <c r="K7" s="757">
        <f>SUM(K8:K10)</f>
        <v>104623.5</v>
      </c>
      <c r="L7" s="783">
        <f t="shared" si="0"/>
        <v>75.61140420611405</v>
      </c>
    </row>
    <row r="8" spans="1:12" ht="15">
      <c r="A8" s="598">
        <v>121001</v>
      </c>
      <c r="B8" s="599"/>
      <c r="C8" s="599" t="s">
        <v>11</v>
      </c>
      <c r="D8" s="600">
        <v>22084</v>
      </c>
      <c r="E8" s="600">
        <v>29052</v>
      </c>
      <c r="F8" s="600">
        <v>25050</v>
      </c>
      <c r="G8" s="600">
        <v>25050</v>
      </c>
      <c r="H8" s="601">
        <v>25050</v>
      </c>
      <c r="I8" s="598">
        <v>25870</v>
      </c>
      <c r="J8" s="600">
        <v>32000</v>
      </c>
      <c r="K8" s="758">
        <v>31625.9</v>
      </c>
      <c r="L8" s="785">
        <f t="shared" si="0"/>
        <v>98.8309375</v>
      </c>
    </row>
    <row r="9" spans="1:12" ht="15">
      <c r="A9" s="602">
        <v>121002</v>
      </c>
      <c r="B9" s="603"/>
      <c r="C9" s="603" t="s">
        <v>12</v>
      </c>
      <c r="D9" s="604">
        <v>72346</v>
      </c>
      <c r="E9" s="604">
        <v>73132</v>
      </c>
      <c r="F9" s="604">
        <v>75666</v>
      </c>
      <c r="G9" s="604">
        <v>103106</v>
      </c>
      <c r="H9" s="605">
        <v>103106</v>
      </c>
      <c r="I9" s="602">
        <v>103020</v>
      </c>
      <c r="J9" s="604">
        <v>103020</v>
      </c>
      <c r="K9" s="759">
        <v>69811.79</v>
      </c>
      <c r="L9" s="786">
        <f t="shared" si="0"/>
        <v>67.76527858668219</v>
      </c>
    </row>
    <row r="10" spans="1:12" ht="15">
      <c r="A10" s="607">
        <v>121003</v>
      </c>
      <c r="B10" s="608"/>
      <c r="C10" s="608" t="s">
        <v>534</v>
      </c>
      <c r="D10" s="609">
        <v>1727</v>
      </c>
      <c r="E10" s="609">
        <v>3110</v>
      </c>
      <c r="F10" s="609">
        <v>3208</v>
      </c>
      <c r="G10" s="609">
        <v>3208</v>
      </c>
      <c r="H10" s="610">
        <v>3208</v>
      </c>
      <c r="I10" s="607">
        <v>3350</v>
      </c>
      <c r="J10" s="609">
        <v>3350</v>
      </c>
      <c r="K10" s="760">
        <v>3185.81</v>
      </c>
      <c r="L10" s="787">
        <f t="shared" si="0"/>
        <v>95.09880597014924</v>
      </c>
    </row>
    <row r="11" spans="1:12" ht="15">
      <c r="A11" s="612">
        <v>130</v>
      </c>
      <c r="B11" s="588"/>
      <c r="C11" s="613" t="s">
        <v>13</v>
      </c>
      <c r="D11" s="589">
        <f>SUM(D12:D17)</f>
        <v>66835</v>
      </c>
      <c r="E11" s="589">
        <f aca="true" t="shared" si="2" ref="E11:J11">SUM(E12:E17)</f>
        <v>64643</v>
      </c>
      <c r="F11" s="589">
        <f t="shared" si="2"/>
        <v>66520</v>
      </c>
      <c r="G11" s="589">
        <f t="shared" si="2"/>
        <v>69450</v>
      </c>
      <c r="H11" s="614">
        <f t="shared" si="2"/>
        <v>69450</v>
      </c>
      <c r="I11" s="591">
        <f>SUM(I12:I17)</f>
        <v>77977</v>
      </c>
      <c r="J11" s="589">
        <f t="shared" si="2"/>
        <v>77977</v>
      </c>
      <c r="K11" s="754">
        <f>SUM(K12:K17)</f>
        <v>55572.090000000004</v>
      </c>
      <c r="L11" s="783">
        <f t="shared" si="0"/>
        <v>71.26728394270107</v>
      </c>
    </row>
    <row r="12" spans="1:12" ht="15">
      <c r="A12" s="615">
        <v>133001</v>
      </c>
      <c r="B12" s="599"/>
      <c r="C12" s="616" t="s">
        <v>14</v>
      </c>
      <c r="D12" s="600">
        <v>1682</v>
      </c>
      <c r="E12" s="600">
        <v>1643</v>
      </c>
      <c r="F12" s="600">
        <v>1883</v>
      </c>
      <c r="G12" s="600">
        <v>1883</v>
      </c>
      <c r="H12" s="617">
        <v>1883</v>
      </c>
      <c r="I12" s="598">
        <v>1860</v>
      </c>
      <c r="J12" s="600">
        <v>1860</v>
      </c>
      <c r="K12" s="758">
        <v>1738.22</v>
      </c>
      <c r="L12" s="785">
        <f t="shared" si="0"/>
        <v>93.45268817204301</v>
      </c>
    </row>
    <row r="13" spans="1:12" ht="15">
      <c r="A13" s="598">
        <v>133004</v>
      </c>
      <c r="B13" s="599"/>
      <c r="C13" s="599" t="s">
        <v>469</v>
      </c>
      <c r="D13" s="618"/>
      <c r="E13" s="618"/>
      <c r="F13" s="600"/>
      <c r="G13" s="600"/>
      <c r="H13" s="601"/>
      <c r="I13" s="598">
        <v>50</v>
      </c>
      <c r="J13" s="600">
        <v>50</v>
      </c>
      <c r="K13" s="758">
        <v>50</v>
      </c>
      <c r="L13" s="785">
        <f t="shared" si="0"/>
        <v>100</v>
      </c>
    </row>
    <row r="14" spans="1:12" ht="15">
      <c r="A14" s="598">
        <v>133006</v>
      </c>
      <c r="B14" s="599"/>
      <c r="C14" s="599" t="s">
        <v>17</v>
      </c>
      <c r="D14" s="619">
        <v>755</v>
      </c>
      <c r="E14" s="619">
        <v>986</v>
      </c>
      <c r="F14" s="600">
        <v>770</v>
      </c>
      <c r="G14" s="600">
        <v>1500</v>
      </c>
      <c r="H14" s="601">
        <v>1500</v>
      </c>
      <c r="I14" s="598">
        <v>1200</v>
      </c>
      <c r="J14" s="600">
        <v>1200</v>
      </c>
      <c r="K14" s="758">
        <v>837.56</v>
      </c>
      <c r="L14" s="785">
        <f>(100/J14)*K14</f>
        <v>69.79666666666665</v>
      </c>
    </row>
    <row r="15" spans="1:12" ht="15">
      <c r="A15" s="602">
        <v>133012</v>
      </c>
      <c r="B15" s="603"/>
      <c r="C15" s="603" t="s">
        <v>416</v>
      </c>
      <c r="D15" s="604"/>
      <c r="E15" s="604"/>
      <c r="F15" s="620">
        <v>800</v>
      </c>
      <c r="G15" s="620">
        <v>3000</v>
      </c>
      <c r="H15" s="621">
        <v>3000</v>
      </c>
      <c r="I15" s="622">
        <v>1700</v>
      </c>
      <c r="J15" s="620">
        <v>1700</v>
      </c>
      <c r="K15" s="761">
        <v>652.58</v>
      </c>
      <c r="L15" s="788">
        <f>(100/J15)*K15</f>
        <v>38.387058823529415</v>
      </c>
    </row>
    <row r="16" spans="1:12" ht="15">
      <c r="A16" s="602">
        <v>133013</v>
      </c>
      <c r="B16" s="603"/>
      <c r="C16" s="603" t="s">
        <v>15</v>
      </c>
      <c r="D16" s="604">
        <v>64398</v>
      </c>
      <c r="E16" s="604">
        <v>62014</v>
      </c>
      <c r="F16" s="620">
        <v>62900</v>
      </c>
      <c r="G16" s="620">
        <v>62900</v>
      </c>
      <c r="H16" s="621">
        <v>62900</v>
      </c>
      <c r="I16" s="622">
        <v>73000</v>
      </c>
      <c r="J16" s="620">
        <v>73000</v>
      </c>
      <c r="K16" s="761">
        <v>52293.73</v>
      </c>
      <c r="L16" s="788">
        <f>(100/J16)*K16</f>
        <v>71.63524657534246</v>
      </c>
    </row>
    <row r="17" spans="1:12" ht="15.75" thickBot="1">
      <c r="A17" s="598">
        <v>139002</v>
      </c>
      <c r="B17" s="599"/>
      <c r="C17" s="599" t="s">
        <v>16</v>
      </c>
      <c r="D17" s="623">
        <v>0</v>
      </c>
      <c r="E17" s="623">
        <v>0</v>
      </c>
      <c r="F17" s="600">
        <v>167</v>
      </c>
      <c r="G17" s="600">
        <v>167</v>
      </c>
      <c r="H17" s="601">
        <v>167</v>
      </c>
      <c r="I17" s="598">
        <v>167</v>
      </c>
      <c r="J17" s="600">
        <v>167</v>
      </c>
      <c r="K17" s="758"/>
      <c r="L17" s="785"/>
    </row>
    <row r="18" spans="1:12" ht="15.75" thickBot="1">
      <c r="A18" s="624">
        <v>200</v>
      </c>
      <c r="B18" s="625"/>
      <c r="C18" s="625" t="s">
        <v>18</v>
      </c>
      <c r="D18" s="626">
        <f>D19+D20+D27+D32+D33+D48+D50</f>
        <v>133826</v>
      </c>
      <c r="E18" s="626">
        <f>E19+E20+E27+E32+E33+E48+E50</f>
        <v>126521</v>
      </c>
      <c r="F18" s="627">
        <f>F19+F20+F27+F33+F32+F48+F50</f>
        <v>118691</v>
      </c>
      <c r="G18" s="627">
        <f>G19+G20+G27+G33+G32+G48+G50</f>
        <v>134551</v>
      </c>
      <c r="H18" s="626">
        <f>H20+H27+H33+H32+H48+H50</f>
        <v>133251</v>
      </c>
      <c r="I18" s="628">
        <f>I19+I20+I27+I31+I48+I50+I33</f>
        <v>152701</v>
      </c>
      <c r="J18" s="627">
        <f>J19+J20+J27+J33+J32+J48+J50</f>
        <v>162751</v>
      </c>
      <c r="K18" s="762">
        <f>K19+K20+K27+K32+K48+K50+K33</f>
        <v>105292.38</v>
      </c>
      <c r="L18" s="756">
        <f>(100/J18)*K18</f>
        <v>64.6953812879798</v>
      </c>
    </row>
    <row r="19" spans="1:12" ht="15" hidden="1">
      <c r="A19" s="629">
        <v>211</v>
      </c>
      <c r="B19" s="630"/>
      <c r="C19" s="630" t="s">
        <v>19</v>
      </c>
      <c r="D19" s="631">
        <v>0</v>
      </c>
      <c r="E19" s="631">
        <v>0</v>
      </c>
      <c r="F19" s="631">
        <v>0</v>
      </c>
      <c r="G19" s="631">
        <v>0</v>
      </c>
      <c r="H19" s="632">
        <v>0</v>
      </c>
      <c r="I19" s="633">
        <v>0</v>
      </c>
      <c r="J19" s="631">
        <v>0</v>
      </c>
      <c r="K19" s="763"/>
      <c r="L19" s="634">
        <v>99.4</v>
      </c>
    </row>
    <row r="20" spans="1:12" ht="15">
      <c r="A20" s="591">
        <v>212</v>
      </c>
      <c r="B20" s="588"/>
      <c r="C20" s="588" t="s">
        <v>20</v>
      </c>
      <c r="D20" s="596">
        <f aca="true" t="shared" si="3" ref="D20:J20">SUM(D21:D26)</f>
        <v>56964</v>
      </c>
      <c r="E20" s="596">
        <f t="shared" si="3"/>
        <v>59104</v>
      </c>
      <c r="F20" s="596">
        <f t="shared" si="3"/>
        <v>54040</v>
      </c>
      <c r="G20" s="596">
        <f t="shared" si="3"/>
        <v>54640</v>
      </c>
      <c r="H20" s="597">
        <f t="shared" si="3"/>
        <v>54640</v>
      </c>
      <c r="I20" s="591">
        <f t="shared" si="3"/>
        <v>53790</v>
      </c>
      <c r="J20" s="596">
        <f t="shared" si="3"/>
        <v>53840</v>
      </c>
      <c r="K20" s="757">
        <f>SUM(K21:K26)</f>
        <v>41528.5</v>
      </c>
      <c r="L20" s="783">
        <f aca="true" t="shared" si="4" ref="L20:L28">(100/J20)*K20</f>
        <v>77.13317236255571</v>
      </c>
    </row>
    <row r="21" spans="1:12" ht="15">
      <c r="A21" s="598">
        <v>212001</v>
      </c>
      <c r="B21" s="599"/>
      <c r="C21" s="599" t="s">
        <v>21</v>
      </c>
      <c r="D21" s="600">
        <v>1086</v>
      </c>
      <c r="E21" s="600">
        <v>1086</v>
      </c>
      <c r="F21" s="600">
        <v>1090</v>
      </c>
      <c r="G21" s="600">
        <v>1090</v>
      </c>
      <c r="H21" s="601">
        <v>1090</v>
      </c>
      <c r="I21" s="598">
        <v>1090</v>
      </c>
      <c r="J21" s="600">
        <v>1090</v>
      </c>
      <c r="K21" s="758">
        <v>1086.16</v>
      </c>
      <c r="L21" s="785">
        <f t="shared" si="4"/>
        <v>99.64770642201836</v>
      </c>
    </row>
    <row r="22" spans="1:12" ht="15">
      <c r="A22" s="1314">
        <v>212002</v>
      </c>
      <c r="B22" s="1329"/>
      <c r="C22" s="1329" t="s">
        <v>22</v>
      </c>
      <c r="D22" s="1318">
        <v>210</v>
      </c>
      <c r="E22" s="1318">
        <v>29</v>
      </c>
      <c r="F22" s="1318">
        <v>50</v>
      </c>
      <c r="G22" s="1318">
        <v>650</v>
      </c>
      <c r="H22" s="1483">
        <v>650</v>
      </c>
      <c r="I22" s="1314">
        <v>1700</v>
      </c>
      <c r="J22" s="1318">
        <v>900</v>
      </c>
      <c r="K22" s="1328">
        <v>898.22</v>
      </c>
      <c r="L22" s="1320">
        <f t="shared" si="4"/>
        <v>99.80222222222221</v>
      </c>
    </row>
    <row r="23" spans="1:12" ht="15">
      <c r="A23" s="602">
        <v>212003</v>
      </c>
      <c r="B23" s="603">
        <v>1</v>
      </c>
      <c r="C23" s="603" t="s">
        <v>23</v>
      </c>
      <c r="D23" s="604">
        <v>9510</v>
      </c>
      <c r="E23" s="604">
        <v>10127</v>
      </c>
      <c r="F23" s="604">
        <v>8500</v>
      </c>
      <c r="G23" s="604">
        <v>8500</v>
      </c>
      <c r="H23" s="605">
        <v>8500</v>
      </c>
      <c r="I23" s="602">
        <v>8500</v>
      </c>
      <c r="J23" s="604">
        <v>8500</v>
      </c>
      <c r="K23" s="759">
        <v>7430.5</v>
      </c>
      <c r="L23" s="786">
        <f t="shared" si="4"/>
        <v>87.41764705882353</v>
      </c>
    </row>
    <row r="24" spans="1:12" ht="15">
      <c r="A24" s="602">
        <v>212003</v>
      </c>
      <c r="B24" s="603">
        <v>2</v>
      </c>
      <c r="C24" s="603" t="s">
        <v>24</v>
      </c>
      <c r="D24" s="604">
        <v>44872</v>
      </c>
      <c r="E24" s="604">
        <v>45606</v>
      </c>
      <c r="F24" s="604">
        <v>43600</v>
      </c>
      <c r="G24" s="604">
        <v>43600</v>
      </c>
      <c r="H24" s="605">
        <v>43600</v>
      </c>
      <c r="I24" s="602">
        <v>42000</v>
      </c>
      <c r="J24" s="604">
        <v>42000</v>
      </c>
      <c r="K24" s="759">
        <v>31382.92</v>
      </c>
      <c r="L24" s="786">
        <f t="shared" si="4"/>
        <v>74.72123809523809</v>
      </c>
    </row>
    <row r="25" spans="1:12" ht="15">
      <c r="A25" s="635">
        <v>212003</v>
      </c>
      <c r="B25" s="636">
        <v>3</v>
      </c>
      <c r="C25" s="603" t="s">
        <v>442</v>
      </c>
      <c r="D25" s="604"/>
      <c r="E25" s="604">
        <v>2256</v>
      </c>
      <c r="F25" s="604"/>
      <c r="G25" s="637"/>
      <c r="H25" s="606"/>
      <c r="I25" s="602"/>
      <c r="J25" s="637">
        <v>850</v>
      </c>
      <c r="K25" s="765">
        <v>252</v>
      </c>
      <c r="L25" s="786">
        <f t="shared" si="4"/>
        <v>29.647058823529413</v>
      </c>
    </row>
    <row r="26" spans="1:12" ht="15">
      <c r="A26" s="638">
        <v>212004</v>
      </c>
      <c r="B26" s="639"/>
      <c r="C26" s="608" t="s">
        <v>417</v>
      </c>
      <c r="D26" s="609">
        <v>1286</v>
      </c>
      <c r="E26" s="609"/>
      <c r="F26" s="609">
        <v>800</v>
      </c>
      <c r="G26" s="640">
        <v>800</v>
      </c>
      <c r="H26" s="610">
        <v>800</v>
      </c>
      <c r="I26" s="607">
        <v>500</v>
      </c>
      <c r="J26" s="640">
        <v>500</v>
      </c>
      <c r="K26" s="808">
        <v>478.7</v>
      </c>
      <c r="L26" s="787">
        <f t="shared" si="4"/>
        <v>95.74000000000001</v>
      </c>
    </row>
    <row r="27" spans="1:12" ht="15">
      <c r="A27" s="591">
        <v>221</v>
      </c>
      <c r="B27" s="588"/>
      <c r="C27" s="588" t="s">
        <v>25</v>
      </c>
      <c r="D27" s="596">
        <f>SUM(D28:D30)</f>
        <v>17188</v>
      </c>
      <c r="E27" s="596">
        <f aca="true" t="shared" si="5" ref="E27:J27">SUM(E28:E30)</f>
        <v>14887</v>
      </c>
      <c r="F27" s="596">
        <f t="shared" si="5"/>
        <v>20200</v>
      </c>
      <c r="G27" s="596">
        <f t="shared" si="5"/>
        <v>20200</v>
      </c>
      <c r="H27" s="597">
        <f t="shared" si="5"/>
        <v>20200</v>
      </c>
      <c r="I27" s="591">
        <f t="shared" si="5"/>
        <v>17700</v>
      </c>
      <c r="J27" s="596">
        <f t="shared" si="5"/>
        <v>17900</v>
      </c>
      <c r="K27" s="757">
        <f>SUM(K28:K30)</f>
        <v>8336.3</v>
      </c>
      <c r="L27" s="783">
        <f t="shared" si="4"/>
        <v>46.571508379888265</v>
      </c>
    </row>
    <row r="28" spans="1:12" ht="15">
      <c r="A28" s="641">
        <v>221004</v>
      </c>
      <c r="B28" s="616">
        <v>1</v>
      </c>
      <c r="C28" s="642" t="s">
        <v>26</v>
      </c>
      <c r="D28" s="643">
        <v>6688</v>
      </c>
      <c r="E28" s="644">
        <v>8487</v>
      </c>
      <c r="F28" s="644">
        <v>9000</v>
      </c>
      <c r="G28" s="644">
        <v>9000</v>
      </c>
      <c r="H28" s="645">
        <v>9000</v>
      </c>
      <c r="I28" s="615">
        <v>8000</v>
      </c>
      <c r="J28" s="637">
        <v>8000</v>
      </c>
      <c r="K28" s="807">
        <v>8036.3</v>
      </c>
      <c r="L28" s="1111">
        <f t="shared" si="4"/>
        <v>100.45375000000001</v>
      </c>
    </row>
    <row r="29" spans="1:12" ht="15">
      <c r="A29" s="602">
        <v>221004</v>
      </c>
      <c r="B29" s="599">
        <v>2</v>
      </c>
      <c r="C29" s="603" t="s">
        <v>418</v>
      </c>
      <c r="D29" s="604">
        <v>10500</v>
      </c>
      <c r="E29" s="600">
        <v>6400</v>
      </c>
      <c r="F29" s="600">
        <v>11000</v>
      </c>
      <c r="G29" s="600">
        <v>11000</v>
      </c>
      <c r="H29" s="606">
        <v>11000</v>
      </c>
      <c r="I29" s="598">
        <v>9500</v>
      </c>
      <c r="J29" s="604">
        <v>9500</v>
      </c>
      <c r="K29" s="758"/>
      <c r="L29" s="790"/>
    </row>
    <row r="30" spans="1:12" ht="15">
      <c r="A30" s="646">
        <v>221005</v>
      </c>
      <c r="B30" s="639">
        <v>2</v>
      </c>
      <c r="C30" s="636" t="s">
        <v>419</v>
      </c>
      <c r="D30" s="637"/>
      <c r="E30" s="637"/>
      <c r="F30" s="604">
        <v>200</v>
      </c>
      <c r="G30" s="604">
        <v>200</v>
      </c>
      <c r="H30" s="605">
        <v>200</v>
      </c>
      <c r="I30" s="635">
        <v>200</v>
      </c>
      <c r="J30" s="604">
        <v>400</v>
      </c>
      <c r="K30" s="765">
        <v>300</v>
      </c>
      <c r="L30" s="791">
        <f>(100/J30)*K30</f>
        <v>75</v>
      </c>
    </row>
    <row r="31" spans="1:12" ht="15">
      <c r="A31" s="587">
        <v>222</v>
      </c>
      <c r="B31" s="588"/>
      <c r="C31" s="588" t="s">
        <v>27</v>
      </c>
      <c r="D31" s="589">
        <v>70</v>
      </c>
      <c r="E31" s="589">
        <v>50</v>
      </c>
      <c r="F31" s="589">
        <v>40</v>
      </c>
      <c r="G31" s="589">
        <v>100</v>
      </c>
      <c r="H31" s="590">
        <v>100</v>
      </c>
      <c r="I31" s="591">
        <v>40</v>
      </c>
      <c r="J31" s="589">
        <v>220</v>
      </c>
      <c r="K31" s="754">
        <v>205</v>
      </c>
      <c r="L31" s="783">
        <f aca="true" t="shared" si="6" ref="L31:L38">(100/J31)*K31</f>
        <v>93.18181818181817</v>
      </c>
    </row>
    <row r="32" spans="1:12" ht="15">
      <c r="A32" s="592">
        <v>222003</v>
      </c>
      <c r="B32" s="593"/>
      <c r="C32" s="593" t="s">
        <v>523</v>
      </c>
      <c r="D32" s="594">
        <v>70</v>
      </c>
      <c r="E32" s="594">
        <v>50</v>
      </c>
      <c r="F32" s="594">
        <v>40</v>
      </c>
      <c r="G32" s="594">
        <v>100</v>
      </c>
      <c r="H32" s="595">
        <v>100</v>
      </c>
      <c r="I32" s="592">
        <v>40</v>
      </c>
      <c r="J32" s="594">
        <v>220</v>
      </c>
      <c r="K32" s="755">
        <v>205</v>
      </c>
      <c r="L32" s="784">
        <f t="shared" si="6"/>
        <v>93.18181818181817</v>
      </c>
    </row>
    <row r="33" spans="1:12" ht="15">
      <c r="A33" s="591">
        <v>223</v>
      </c>
      <c r="B33" s="588"/>
      <c r="C33" s="588" t="s">
        <v>28</v>
      </c>
      <c r="D33" s="596">
        <f aca="true" t="shared" si="7" ref="D33:K33">SUM(D34:D47)</f>
        <v>50565</v>
      </c>
      <c r="E33" s="596">
        <f t="shared" si="7"/>
        <v>50746</v>
      </c>
      <c r="F33" s="596">
        <f t="shared" si="7"/>
        <v>41671</v>
      </c>
      <c r="G33" s="596">
        <f t="shared" si="7"/>
        <v>50171</v>
      </c>
      <c r="H33" s="597">
        <f t="shared" si="7"/>
        <v>49171</v>
      </c>
      <c r="I33" s="591">
        <f t="shared" si="7"/>
        <v>75071</v>
      </c>
      <c r="J33" s="596">
        <f t="shared" si="7"/>
        <v>82571</v>
      </c>
      <c r="K33" s="757">
        <f t="shared" si="7"/>
        <v>50101.58</v>
      </c>
      <c r="L33" s="783">
        <f t="shared" si="6"/>
        <v>60.67696891160335</v>
      </c>
    </row>
    <row r="34" spans="1:12" ht="15">
      <c r="A34" s="598">
        <v>223001</v>
      </c>
      <c r="B34" s="599">
        <v>1</v>
      </c>
      <c r="C34" s="599" t="s">
        <v>29</v>
      </c>
      <c r="D34" s="600">
        <v>32678</v>
      </c>
      <c r="E34" s="600">
        <v>31878</v>
      </c>
      <c r="F34" s="600">
        <v>24000</v>
      </c>
      <c r="G34" s="600">
        <v>24000</v>
      </c>
      <c r="H34" s="601">
        <v>24000</v>
      </c>
      <c r="I34" s="598">
        <v>30000</v>
      </c>
      <c r="J34" s="600">
        <v>30000</v>
      </c>
      <c r="K34" s="758">
        <v>21146.77</v>
      </c>
      <c r="L34" s="785">
        <f t="shared" si="6"/>
        <v>70.48923333333335</v>
      </c>
    </row>
    <row r="35" spans="1:12" ht="15">
      <c r="A35" s="602">
        <v>223001</v>
      </c>
      <c r="B35" s="603">
        <v>2</v>
      </c>
      <c r="C35" s="603" t="s">
        <v>30</v>
      </c>
      <c r="D35" s="604">
        <v>548</v>
      </c>
      <c r="E35" s="604">
        <v>442</v>
      </c>
      <c r="F35" s="604">
        <v>500</v>
      </c>
      <c r="G35" s="604">
        <v>500</v>
      </c>
      <c r="H35" s="605">
        <v>500</v>
      </c>
      <c r="I35" s="602">
        <v>700</v>
      </c>
      <c r="J35" s="604">
        <v>700</v>
      </c>
      <c r="K35" s="759">
        <v>589.91</v>
      </c>
      <c r="L35" s="786">
        <f t="shared" si="6"/>
        <v>84.27285714285713</v>
      </c>
    </row>
    <row r="36" spans="1:12" ht="15">
      <c r="A36" s="602">
        <v>223001</v>
      </c>
      <c r="B36" s="603">
        <v>3</v>
      </c>
      <c r="C36" s="603" t="s">
        <v>31</v>
      </c>
      <c r="D36" s="604">
        <v>2834</v>
      </c>
      <c r="E36" s="604">
        <v>2812</v>
      </c>
      <c r="F36" s="604">
        <v>2500</v>
      </c>
      <c r="G36" s="604">
        <v>2500</v>
      </c>
      <c r="H36" s="605">
        <v>2500</v>
      </c>
      <c r="I36" s="602">
        <v>19700</v>
      </c>
      <c r="J36" s="604">
        <v>19700</v>
      </c>
      <c r="K36" s="759">
        <v>2316.46</v>
      </c>
      <c r="L36" s="786">
        <f t="shared" si="6"/>
        <v>11.758680203045685</v>
      </c>
    </row>
    <row r="37" spans="1:12" ht="15">
      <c r="A37" s="602">
        <v>223001</v>
      </c>
      <c r="B37" s="603">
        <v>4</v>
      </c>
      <c r="C37" s="603" t="s">
        <v>32</v>
      </c>
      <c r="D37" s="604">
        <v>739</v>
      </c>
      <c r="E37" s="604">
        <v>948</v>
      </c>
      <c r="F37" s="604">
        <v>1500</v>
      </c>
      <c r="G37" s="604">
        <v>1500</v>
      </c>
      <c r="H37" s="605">
        <v>1500</v>
      </c>
      <c r="I37" s="602">
        <v>1500</v>
      </c>
      <c r="J37" s="604">
        <v>1500</v>
      </c>
      <c r="K37" s="759">
        <v>951</v>
      </c>
      <c r="L37" s="786">
        <f t="shared" si="6"/>
        <v>63.4</v>
      </c>
    </row>
    <row r="38" spans="1:12" ht="15">
      <c r="A38" s="602">
        <v>223001</v>
      </c>
      <c r="B38" s="603">
        <v>5</v>
      </c>
      <c r="C38" s="603" t="s">
        <v>33</v>
      </c>
      <c r="D38" s="604"/>
      <c r="E38" s="604"/>
      <c r="F38" s="604">
        <v>5</v>
      </c>
      <c r="G38" s="604">
        <v>5</v>
      </c>
      <c r="H38" s="605">
        <v>5</v>
      </c>
      <c r="I38" s="602">
        <v>5</v>
      </c>
      <c r="J38" s="604">
        <v>5</v>
      </c>
      <c r="K38" s="759">
        <v>4.1</v>
      </c>
      <c r="L38" s="786">
        <f t="shared" si="6"/>
        <v>82</v>
      </c>
    </row>
    <row r="39" spans="1:12" ht="15">
      <c r="A39" s="602">
        <v>223001</v>
      </c>
      <c r="B39" s="603">
        <v>6</v>
      </c>
      <c r="C39" s="603" t="s">
        <v>34</v>
      </c>
      <c r="D39" s="604">
        <v>181</v>
      </c>
      <c r="E39" s="604">
        <v>132</v>
      </c>
      <c r="F39" s="604">
        <v>166</v>
      </c>
      <c r="G39" s="604">
        <v>166</v>
      </c>
      <c r="H39" s="605">
        <v>166</v>
      </c>
      <c r="I39" s="602">
        <v>166</v>
      </c>
      <c r="J39" s="604">
        <v>166</v>
      </c>
      <c r="K39" s="759"/>
      <c r="L39" s="786"/>
    </row>
    <row r="40" spans="1:12" ht="15">
      <c r="A40" s="602">
        <v>223001</v>
      </c>
      <c r="B40" s="603">
        <v>7</v>
      </c>
      <c r="C40" s="603" t="s">
        <v>38</v>
      </c>
      <c r="D40" s="604"/>
      <c r="E40" s="604">
        <v>908</v>
      </c>
      <c r="F40" s="604"/>
      <c r="G40" s="604">
        <v>4000</v>
      </c>
      <c r="H40" s="605">
        <v>4000</v>
      </c>
      <c r="I40" s="602">
        <v>2000</v>
      </c>
      <c r="J40" s="604">
        <v>2000</v>
      </c>
      <c r="K40" s="759"/>
      <c r="L40" s="786"/>
    </row>
    <row r="41" spans="1:12" ht="15">
      <c r="A41" s="602">
        <v>223001</v>
      </c>
      <c r="B41" s="603">
        <v>8</v>
      </c>
      <c r="C41" s="603" t="s">
        <v>37</v>
      </c>
      <c r="D41" s="604">
        <v>443</v>
      </c>
      <c r="E41" s="604">
        <v>472</v>
      </c>
      <c r="F41" s="604">
        <v>500</v>
      </c>
      <c r="G41" s="604">
        <v>500</v>
      </c>
      <c r="H41" s="605">
        <v>500</v>
      </c>
      <c r="I41" s="602">
        <v>500</v>
      </c>
      <c r="J41" s="604">
        <v>500</v>
      </c>
      <c r="K41" s="759">
        <v>25.9</v>
      </c>
      <c r="L41" s="786">
        <f aca="true" t="shared" si="8" ref="L41:L46">(100/J41)*K41</f>
        <v>5.18</v>
      </c>
    </row>
    <row r="42" spans="1:12" ht="15">
      <c r="A42" s="1355">
        <v>223001</v>
      </c>
      <c r="B42" s="1371">
        <v>9</v>
      </c>
      <c r="C42" s="1329" t="s">
        <v>504</v>
      </c>
      <c r="D42" s="1318"/>
      <c r="E42" s="1318"/>
      <c r="F42" s="1318"/>
      <c r="G42" s="1318"/>
      <c r="H42" s="1483"/>
      <c r="I42" s="1314"/>
      <c r="J42" s="1318">
        <v>400</v>
      </c>
      <c r="K42" s="1328">
        <v>306.52</v>
      </c>
      <c r="L42" s="1320">
        <f t="shared" si="8"/>
        <v>76.63</v>
      </c>
    </row>
    <row r="43" spans="1:12" ht="15">
      <c r="A43" s="1420">
        <v>223001</v>
      </c>
      <c r="B43" s="1372">
        <v>10</v>
      </c>
      <c r="C43" s="1371" t="s">
        <v>36</v>
      </c>
      <c r="D43" s="1318">
        <v>3834</v>
      </c>
      <c r="E43" s="1318">
        <v>2333</v>
      </c>
      <c r="F43" s="1318">
        <v>2500</v>
      </c>
      <c r="G43" s="1318">
        <v>2500</v>
      </c>
      <c r="H43" s="1483">
        <v>2500</v>
      </c>
      <c r="I43" s="1314">
        <v>2500</v>
      </c>
      <c r="J43" s="1318">
        <v>2500</v>
      </c>
      <c r="K43" s="1328">
        <v>1046</v>
      </c>
      <c r="L43" s="1320">
        <f t="shared" si="8"/>
        <v>41.84</v>
      </c>
    </row>
    <row r="44" spans="1:12" ht="15">
      <c r="A44" s="1314">
        <v>223001</v>
      </c>
      <c r="B44" s="1329">
        <v>11</v>
      </c>
      <c r="C44" s="1329" t="s">
        <v>440</v>
      </c>
      <c r="D44" s="1318"/>
      <c r="E44" s="1318">
        <v>1068</v>
      </c>
      <c r="F44" s="1318"/>
      <c r="G44" s="1318"/>
      <c r="H44" s="1483"/>
      <c r="I44" s="1314"/>
      <c r="J44" s="1318">
        <v>100</v>
      </c>
      <c r="K44" s="1328">
        <v>65.46</v>
      </c>
      <c r="L44" s="1320">
        <f t="shared" si="8"/>
        <v>65.46</v>
      </c>
    </row>
    <row r="45" spans="1:12" ht="15">
      <c r="A45" s="1314">
        <v>223002</v>
      </c>
      <c r="B45" s="1329">
        <v>16</v>
      </c>
      <c r="C45" s="1329" t="s">
        <v>35</v>
      </c>
      <c r="D45" s="1318">
        <v>2175</v>
      </c>
      <c r="E45" s="1318">
        <v>2585</v>
      </c>
      <c r="F45" s="1318">
        <v>3500</v>
      </c>
      <c r="G45" s="1318">
        <v>3500</v>
      </c>
      <c r="H45" s="1483">
        <v>2500</v>
      </c>
      <c r="I45" s="1314">
        <v>3000</v>
      </c>
      <c r="J45" s="1318">
        <v>3000</v>
      </c>
      <c r="K45" s="1328">
        <v>2583</v>
      </c>
      <c r="L45" s="1320">
        <f t="shared" si="8"/>
        <v>86.1</v>
      </c>
    </row>
    <row r="46" spans="1:12" ht="15">
      <c r="A46" s="1314">
        <v>223003</v>
      </c>
      <c r="B46" s="1329"/>
      <c r="C46" s="1329" t="s">
        <v>39</v>
      </c>
      <c r="D46" s="1318">
        <v>7133</v>
      </c>
      <c r="E46" s="1318">
        <v>7168</v>
      </c>
      <c r="F46" s="1318">
        <v>6500</v>
      </c>
      <c r="G46" s="1318">
        <v>11000</v>
      </c>
      <c r="H46" s="1483">
        <v>11000</v>
      </c>
      <c r="I46" s="1314">
        <v>15000</v>
      </c>
      <c r="J46" s="1318">
        <v>22000</v>
      </c>
      <c r="K46" s="1328">
        <v>21066.46</v>
      </c>
      <c r="L46" s="1320">
        <f t="shared" si="8"/>
        <v>95.75663636363636</v>
      </c>
    </row>
    <row r="47" spans="1:12" ht="15">
      <c r="A47" s="1360"/>
      <c r="B47" s="1361"/>
      <c r="C47" s="1361"/>
      <c r="D47" s="1295"/>
      <c r="E47" s="1295"/>
      <c r="F47" s="1295"/>
      <c r="G47" s="1295"/>
      <c r="H47" s="1485"/>
      <c r="I47" s="1360"/>
      <c r="J47" s="1295"/>
      <c r="K47" s="1298"/>
      <c r="L47" s="1299"/>
    </row>
    <row r="48" spans="1:12" ht="15">
      <c r="A48" s="1347">
        <v>240</v>
      </c>
      <c r="B48" s="1487"/>
      <c r="C48" s="1350" t="s">
        <v>41</v>
      </c>
      <c r="D48" s="1488">
        <f aca="true" t="shared" si="9" ref="D48:J48">SUM(D49:D49)</f>
        <v>33</v>
      </c>
      <c r="E48" s="1488">
        <f t="shared" si="9"/>
        <v>32</v>
      </c>
      <c r="F48" s="1351">
        <f t="shared" si="9"/>
        <v>40</v>
      </c>
      <c r="G48" s="1351">
        <f t="shared" si="9"/>
        <v>40</v>
      </c>
      <c r="H48" s="1489">
        <f t="shared" si="9"/>
        <v>40</v>
      </c>
      <c r="I48" s="1363">
        <f t="shared" si="9"/>
        <v>50</v>
      </c>
      <c r="J48" s="1351">
        <f t="shared" si="9"/>
        <v>70</v>
      </c>
      <c r="K48" s="1393">
        <v>55.26</v>
      </c>
      <c r="L48" s="1354">
        <f>(100/J48)*K48</f>
        <v>78.94285714285714</v>
      </c>
    </row>
    <row r="49" spans="1:12" ht="15">
      <c r="A49" s="1307">
        <v>242000</v>
      </c>
      <c r="B49" s="1308"/>
      <c r="C49" s="1308" t="s">
        <v>42</v>
      </c>
      <c r="D49" s="1296">
        <v>33</v>
      </c>
      <c r="E49" s="1296">
        <v>32</v>
      </c>
      <c r="F49" s="1311">
        <v>40</v>
      </c>
      <c r="G49" s="1311">
        <v>40</v>
      </c>
      <c r="H49" s="1490">
        <v>40</v>
      </c>
      <c r="I49" s="1307">
        <v>50</v>
      </c>
      <c r="J49" s="1311">
        <v>70</v>
      </c>
      <c r="K49" s="1312">
        <v>55.26</v>
      </c>
      <c r="L49" s="1313">
        <f>(100/J49)*K49</f>
        <v>78.94285714285714</v>
      </c>
    </row>
    <row r="50" spans="1:12" ht="15">
      <c r="A50" s="1347">
        <v>290</v>
      </c>
      <c r="B50" s="1350"/>
      <c r="C50" s="1350" t="s">
        <v>44</v>
      </c>
      <c r="D50" s="1352">
        <f aca="true" t="shared" si="10" ref="D50:K50">SUM(D51:D56)</f>
        <v>9006</v>
      </c>
      <c r="E50" s="1352">
        <f t="shared" si="10"/>
        <v>1702</v>
      </c>
      <c r="F50" s="1352">
        <f t="shared" si="10"/>
        <v>2700</v>
      </c>
      <c r="G50" s="1352">
        <f t="shared" si="10"/>
        <v>9400</v>
      </c>
      <c r="H50" s="1383">
        <f t="shared" si="10"/>
        <v>9100</v>
      </c>
      <c r="I50" s="1363">
        <f t="shared" si="10"/>
        <v>6050</v>
      </c>
      <c r="J50" s="1352">
        <f t="shared" si="10"/>
        <v>8150</v>
      </c>
      <c r="K50" s="1353">
        <f t="shared" si="10"/>
        <v>5065.740000000001</v>
      </c>
      <c r="L50" s="1354">
        <f>(100/J50)*K50</f>
        <v>62.156319018404915</v>
      </c>
    </row>
    <row r="51" spans="1:12" ht="15">
      <c r="A51" s="1300">
        <v>292006</v>
      </c>
      <c r="B51" s="1301">
        <v>1</v>
      </c>
      <c r="C51" s="1301" t="s">
        <v>48</v>
      </c>
      <c r="D51" s="1494">
        <v>303</v>
      </c>
      <c r="E51" s="1494"/>
      <c r="F51" s="1325"/>
      <c r="G51" s="1325"/>
      <c r="H51" s="1400"/>
      <c r="I51" s="1300"/>
      <c r="J51" s="1325"/>
      <c r="K51" s="1326"/>
      <c r="L51" s="1327"/>
    </row>
    <row r="52" spans="1:12" ht="15">
      <c r="A52" s="1314">
        <v>292008</v>
      </c>
      <c r="B52" s="1329"/>
      <c r="C52" s="1329" t="s">
        <v>420</v>
      </c>
      <c r="D52" s="1318">
        <v>571</v>
      </c>
      <c r="E52" s="1318">
        <v>967</v>
      </c>
      <c r="F52" s="1318">
        <v>2100</v>
      </c>
      <c r="G52" s="1318">
        <v>6000</v>
      </c>
      <c r="H52" s="1483">
        <v>6000</v>
      </c>
      <c r="I52" s="1314">
        <v>6000</v>
      </c>
      <c r="J52" s="1318">
        <v>6000</v>
      </c>
      <c r="K52" s="1328">
        <v>3543.71</v>
      </c>
      <c r="L52" s="1320">
        <f>(100/J52)*K52</f>
        <v>59.06183333333333</v>
      </c>
    </row>
    <row r="53" spans="1:12" ht="15">
      <c r="A53" s="1314">
        <v>292019</v>
      </c>
      <c r="B53" s="1329"/>
      <c r="C53" s="1329" t="s">
        <v>443</v>
      </c>
      <c r="D53" s="1318"/>
      <c r="E53" s="1318"/>
      <c r="F53" s="1318"/>
      <c r="G53" s="1318">
        <v>2500</v>
      </c>
      <c r="H53" s="1483">
        <v>2500</v>
      </c>
      <c r="I53" s="1314"/>
      <c r="J53" s="1318">
        <v>2000</v>
      </c>
      <c r="K53" s="1328">
        <v>1468.76</v>
      </c>
      <c r="L53" s="1320">
        <f>(100/J53)*K53</f>
        <v>73.438</v>
      </c>
    </row>
    <row r="54" spans="1:12" ht="15">
      <c r="A54" s="1314">
        <v>292027</v>
      </c>
      <c r="B54" s="1329"/>
      <c r="C54" s="1329" t="s">
        <v>45</v>
      </c>
      <c r="D54" s="1318">
        <v>580</v>
      </c>
      <c r="E54" s="1318">
        <v>309</v>
      </c>
      <c r="F54" s="1318">
        <v>200</v>
      </c>
      <c r="G54" s="1318">
        <v>200</v>
      </c>
      <c r="H54" s="1483">
        <v>200</v>
      </c>
      <c r="I54" s="1314"/>
      <c r="J54" s="1318">
        <v>100</v>
      </c>
      <c r="K54" s="1328">
        <v>53.27</v>
      </c>
      <c r="L54" s="1320">
        <f>(100/J54)*K54</f>
        <v>53.27</v>
      </c>
    </row>
    <row r="55" spans="1:12" ht="15">
      <c r="A55" s="598">
        <v>292027</v>
      </c>
      <c r="B55" s="603">
        <v>1</v>
      </c>
      <c r="C55" s="603" t="s">
        <v>46</v>
      </c>
      <c r="D55" s="604">
        <v>713</v>
      </c>
      <c r="E55" s="604">
        <v>426</v>
      </c>
      <c r="F55" s="604">
        <v>400</v>
      </c>
      <c r="G55" s="604">
        <v>700</v>
      </c>
      <c r="H55" s="605">
        <v>400</v>
      </c>
      <c r="I55" s="602">
        <v>50</v>
      </c>
      <c r="J55" s="604">
        <v>50</v>
      </c>
      <c r="K55" s="759"/>
      <c r="L55" s="786"/>
    </row>
    <row r="56" spans="1:12" ht="15.75" thickBot="1">
      <c r="A56" s="651">
        <v>292027</v>
      </c>
      <c r="B56" s="652">
        <v>3</v>
      </c>
      <c r="C56" s="652" t="s">
        <v>441</v>
      </c>
      <c r="D56" s="653">
        <v>6839</v>
      </c>
      <c r="E56" s="653">
        <v>0</v>
      </c>
      <c r="F56" s="654"/>
      <c r="G56" s="654"/>
      <c r="H56" s="655"/>
      <c r="I56" s="651"/>
      <c r="J56" s="654"/>
      <c r="K56" s="767"/>
      <c r="L56" s="1399"/>
    </row>
    <row r="57" spans="1:12" ht="15.75" thickBot="1">
      <c r="A57" s="656">
        <v>300</v>
      </c>
      <c r="B57" s="625"/>
      <c r="C57" s="625" t="s">
        <v>50</v>
      </c>
      <c r="D57" s="628">
        <f aca="true" t="shared" si="11" ref="D57:K57">SUM(D58:D74)</f>
        <v>345264</v>
      </c>
      <c r="E57" s="628">
        <f t="shared" si="11"/>
        <v>347605</v>
      </c>
      <c r="F57" s="657">
        <f t="shared" si="11"/>
        <v>302172</v>
      </c>
      <c r="G57" s="657">
        <f t="shared" si="11"/>
        <v>348522</v>
      </c>
      <c r="H57" s="658">
        <f t="shared" si="11"/>
        <v>345991.53</v>
      </c>
      <c r="I57" s="656">
        <f t="shared" si="11"/>
        <v>478072</v>
      </c>
      <c r="J57" s="657">
        <f t="shared" si="11"/>
        <v>479462</v>
      </c>
      <c r="K57" s="768">
        <f t="shared" si="11"/>
        <v>298629.63000000006</v>
      </c>
      <c r="L57" s="756">
        <f>(100/J57)*K57</f>
        <v>62.284316588175926</v>
      </c>
    </row>
    <row r="58" spans="1:12" ht="15">
      <c r="A58" s="660">
        <v>311000</v>
      </c>
      <c r="B58" s="661">
        <v>1</v>
      </c>
      <c r="C58" s="661" t="s">
        <v>51</v>
      </c>
      <c r="D58" s="600">
        <v>2300</v>
      </c>
      <c r="E58" s="600">
        <v>500</v>
      </c>
      <c r="F58" s="662">
        <v>1000</v>
      </c>
      <c r="G58" s="662">
        <v>1000</v>
      </c>
      <c r="H58" s="663">
        <v>0</v>
      </c>
      <c r="I58" s="660">
        <v>500</v>
      </c>
      <c r="J58" s="662">
        <v>3600</v>
      </c>
      <c r="K58" s="769">
        <v>3600</v>
      </c>
      <c r="L58" s="796"/>
    </row>
    <row r="59" spans="1:12" ht="15">
      <c r="A59" s="598">
        <v>312001</v>
      </c>
      <c r="B59" s="599">
        <v>1</v>
      </c>
      <c r="C59" s="599" t="s">
        <v>52</v>
      </c>
      <c r="D59" s="600">
        <v>316301</v>
      </c>
      <c r="E59" s="600">
        <v>325623</v>
      </c>
      <c r="F59" s="600">
        <v>290000</v>
      </c>
      <c r="G59" s="600">
        <v>331000</v>
      </c>
      <c r="H59" s="601">
        <v>331000</v>
      </c>
      <c r="I59" s="598">
        <v>340000</v>
      </c>
      <c r="J59" s="600">
        <v>350534</v>
      </c>
      <c r="K59" s="758">
        <v>254899.6</v>
      </c>
      <c r="L59" s="785">
        <f>(100/J59)*K59</f>
        <v>72.71751099750666</v>
      </c>
    </row>
    <row r="60" spans="1:12" ht="15">
      <c r="A60" s="598">
        <v>312001</v>
      </c>
      <c r="B60" s="599">
        <v>2</v>
      </c>
      <c r="C60" s="599" t="s">
        <v>53</v>
      </c>
      <c r="D60" s="604">
        <v>2709</v>
      </c>
      <c r="E60" s="604">
        <v>2672</v>
      </c>
      <c r="F60" s="604">
        <v>2800</v>
      </c>
      <c r="G60" s="604">
        <v>2800</v>
      </c>
      <c r="H60" s="605">
        <v>2800</v>
      </c>
      <c r="I60" s="602">
        <v>2800</v>
      </c>
      <c r="J60" s="604">
        <v>2800</v>
      </c>
      <c r="K60" s="759">
        <v>2765.42</v>
      </c>
      <c r="L60" s="786">
        <f>(100/J60)*K60</f>
        <v>98.765</v>
      </c>
    </row>
    <row r="61" spans="1:12" ht="15">
      <c r="A61" s="598">
        <v>312001</v>
      </c>
      <c r="B61" s="599">
        <v>3</v>
      </c>
      <c r="C61" s="599" t="s">
        <v>503</v>
      </c>
      <c r="D61" s="604">
        <v>4498</v>
      </c>
      <c r="E61" s="604"/>
      <c r="F61" s="604"/>
      <c r="G61" s="604"/>
      <c r="H61" s="605"/>
      <c r="I61" s="602"/>
      <c r="J61" s="604">
        <v>3570</v>
      </c>
      <c r="K61" s="759"/>
      <c r="L61" s="786"/>
    </row>
    <row r="62" spans="1:12" ht="15">
      <c r="A62" s="598">
        <v>312001</v>
      </c>
      <c r="B62" s="599">
        <v>4</v>
      </c>
      <c r="C62" s="599" t="s">
        <v>444</v>
      </c>
      <c r="D62" s="604"/>
      <c r="E62" s="604"/>
      <c r="F62" s="604"/>
      <c r="G62" s="604">
        <v>3500</v>
      </c>
      <c r="H62" s="605">
        <v>3000</v>
      </c>
      <c r="I62" s="602">
        <v>3800</v>
      </c>
      <c r="J62" s="604">
        <v>20000</v>
      </c>
      <c r="K62" s="759">
        <v>20012.07</v>
      </c>
      <c r="L62" s="786">
        <f aca="true" t="shared" si="12" ref="L62:L68">(100/J62)*K62</f>
        <v>100.06035</v>
      </c>
    </row>
    <row r="63" spans="1:12" ht="15">
      <c r="A63" s="602">
        <v>312001</v>
      </c>
      <c r="B63" s="603">
        <v>5</v>
      </c>
      <c r="C63" s="603" t="s">
        <v>55</v>
      </c>
      <c r="D63" s="604">
        <v>790</v>
      </c>
      <c r="E63" s="604">
        <v>841</v>
      </c>
      <c r="F63" s="604">
        <v>1200</v>
      </c>
      <c r="G63" s="604">
        <v>1200</v>
      </c>
      <c r="H63" s="605">
        <v>600</v>
      </c>
      <c r="I63" s="602">
        <v>1200</v>
      </c>
      <c r="J63" s="604">
        <v>1200</v>
      </c>
      <c r="K63" s="759">
        <v>471.25</v>
      </c>
      <c r="L63" s="786">
        <f t="shared" si="12"/>
        <v>39.27083333333333</v>
      </c>
    </row>
    <row r="64" spans="1:12" ht="15">
      <c r="A64" s="635">
        <v>312001</v>
      </c>
      <c r="B64" s="636">
        <v>6</v>
      </c>
      <c r="C64" s="636" t="s">
        <v>56</v>
      </c>
      <c r="D64" s="604">
        <v>140</v>
      </c>
      <c r="E64" s="604">
        <v>113</v>
      </c>
      <c r="F64" s="604">
        <v>140</v>
      </c>
      <c r="G64" s="604">
        <v>140</v>
      </c>
      <c r="H64" s="605">
        <v>139.53</v>
      </c>
      <c r="I64" s="602">
        <v>140</v>
      </c>
      <c r="J64" s="604">
        <v>140</v>
      </c>
      <c r="K64" s="759">
        <v>114.39</v>
      </c>
      <c r="L64" s="786">
        <f t="shared" si="12"/>
        <v>81.70714285714286</v>
      </c>
    </row>
    <row r="65" spans="1:12" ht="15">
      <c r="A65" s="602">
        <v>312001</v>
      </c>
      <c r="B65" s="603">
        <v>7</v>
      </c>
      <c r="C65" s="603" t="s">
        <v>57</v>
      </c>
      <c r="D65" s="604">
        <v>100</v>
      </c>
      <c r="E65" s="604">
        <v>117</v>
      </c>
      <c r="F65" s="604">
        <v>200</v>
      </c>
      <c r="G65" s="604">
        <v>200</v>
      </c>
      <c r="H65" s="605">
        <v>150</v>
      </c>
      <c r="I65" s="602">
        <v>200</v>
      </c>
      <c r="J65" s="604">
        <v>200</v>
      </c>
      <c r="K65" s="759">
        <v>116.2</v>
      </c>
      <c r="L65" s="786">
        <f t="shared" si="12"/>
        <v>58.1</v>
      </c>
    </row>
    <row r="66" spans="1:12" ht="15">
      <c r="A66" s="602">
        <v>312001</v>
      </c>
      <c r="B66" s="603">
        <v>8</v>
      </c>
      <c r="C66" s="603" t="s">
        <v>466</v>
      </c>
      <c r="D66" s="604"/>
      <c r="E66" s="604"/>
      <c r="F66" s="604"/>
      <c r="G66" s="604"/>
      <c r="H66" s="605"/>
      <c r="I66" s="602">
        <v>1500</v>
      </c>
      <c r="J66" s="604">
        <v>3150</v>
      </c>
      <c r="K66" s="759">
        <v>1056.6</v>
      </c>
      <c r="L66" s="786">
        <f t="shared" si="12"/>
        <v>33.54285714285714</v>
      </c>
    </row>
    <row r="67" spans="1:12" ht="15">
      <c r="A67" s="602">
        <v>312001</v>
      </c>
      <c r="B67" s="603">
        <v>9</v>
      </c>
      <c r="C67" s="603" t="s">
        <v>58</v>
      </c>
      <c r="D67" s="604">
        <v>3680</v>
      </c>
      <c r="E67" s="604">
        <v>3732</v>
      </c>
      <c r="F67" s="604">
        <v>2800</v>
      </c>
      <c r="G67" s="604">
        <v>3800</v>
      </c>
      <c r="H67" s="605">
        <v>3800</v>
      </c>
      <c r="I67" s="602">
        <v>3900</v>
      </c>
      <c r="J67" s="604">
        <v>3900</v>
      </c>
      <c r="K67" s="759">
        <v>3893.44</v>
      </c>
      <c r="L67" s="786">
        <f t="shared" si="12"/>
        <v>99.83179487179487</v>
      </c>
    </row>
    <row r="68" spans="1:12" ht="15">
      <c r="A68" s="602">
        <v>312001</v>
      </c>
      <c r="B68" s="603">
        <v>10</v>
      </c>
      <c r="C68" s="603" t="s">
        <v>59</v>
      </c>
      <c r="D68" s="664">
        <v>1506</v>
      </c>
      <c r="E68" s="664">
        <v>7680</v>
      </c>
      <c r="F68" s="604"/>
      <c r="G68" s="604">
        <v>850</v>
      </c>
      <c r="H68" s="605">
        <v>850</v>
      </c>
      <c r="I68" s="602">
        <v>1200</v>
      </c>
      <c r="J68" s="604">
        <v>2400</v>
      </c>
      <c r="K68" s="759">
        <v>2032.34</v>
      </c>
      <c r="L68" s="786">
        <f t="shared" si="12"/>
        <v>84.68083333333333</v>
      </c>
    </row>
    <row r="69" spans="1:12" ht="15">
      <c r="A69" s="602">
        <v>312001</v>
      </c>
      <c r="B69" s="636">
        <v>11</v>
      </c>
      <c r="C69" s="603" t="s">
        <v>61</v>
      </c>
      <c r="D69" s="665">
        <v>553</v>
      </c>
      <c r="E69" s="665">
        <v>46</v>
      </c>
      <c r="F69" s="604">
        <v>500</v>
      </c>
      <c r="G69" s="604">
        <v>500</v>
      </c>
      <c r="H69" s="605">
        <v>120</v>
      </c>
      <c r="I69" s="602">
        <v>500</v>
      </c>
      <c r="J69" s="604">
        <v>500</v>
      </c>
      <c r="K69" s="759">
        <v>376.32</v>
      </c>
      <c r="L69" s="786">
        <f>(100/J69)*K69</f>
        <v>75.264</v>
      </c>
    </row>
    <row r="70" spans="1:12" ht="15">
      <c r="A70" s="602">
        <v>312001</v>
      </c>
      <c r="B70" s="666">
        <v>12</v>
      </c>
      <c r="C70" s="603" t="s">
        <v>62</v>
      </c>
      <c r="D70" s="604"/>
      <c r="E70" s="604">
        <v>752</v>
      </c>
      <c r="F70" s="604"/>
      <c r="G70" s="604"/>
      <c r="H70" s="605"/>
      <c r="I70" s="602"/>
      <c r="J70" s="604"/>
      <c r="K70" s="759"/>
      <c r="L70" s="786"/>
    </row>
    <row r="71" spans="1:12" ht="15">
      <c r="A71" s="602">
        <v>312001</v>
      </c>
      <c r="B71" s="667">
        <v>13</v>
      </c>
      <c r="C71" s="603" t="s">
        <v>63</v>
      </c>
      <c r="D71" s="604">
        <v>382</v>
      </c>
      <c r="E71" s="604">
        <v>375</v>
      </c>
      <c r="F71" s="604">
        <v>332</v>
      </c>
      <c r="G71" s="604">
        <v>332</v>
      </c>
      <c r="H71" s="605">
        <v>332</v>
      </c>
      <c r="I71" s="602">
        <v>332</v>
      </c>
      <c r="J71" s="604">
        <v>332</v>
      </c>
      <c r="K71" s="759"/>
      <c r="L71" s="786"/>
    </row>
    <row r="72" spans="1:12" ht="15">
      <c r="A72" s="598">
        <v>312001</v>
      </c>
      <c r="B72" s="666">
        <v>14</v>
      </c>
      <c r="C72" s="599" t="s">
        <v>64</v>
      </c>
      <c r="D72" s="600">
        <v>4949</v>
      </c>
      <c r="E72" s="600">
        <v>5154</v>
      </c>
      <c r="F72" s="600">
        <v>3200</v>
      </c>
      <c r="G72" s="600">
        <v>3200</v>
      </c>
      <c r="H72" s="601">
        <v>3200</v>
      </c>
      <c r="I72" s="598">
        <v>3000</v>
      </c>
      <c r="J72" s="600">
        <v>3000</v>
      </c>
      <c r="K72" s="758">
        <v>2278</v>
      </c>
      <c r="L72" s="785">
        <f>(100/J72)*K72</f>
        <v>75.93333333333334</v>
      </c>
    </row>
    <row r="73" spans="1:12" ht="15">
      <c r="A73" s="602">
        <v>312001</v>
      </c>
      <c r="B73" s="603">
        <v>16</v>
      </c>
      <c r="C73" s="603" t="s">
        <v>467</v>
      </c>
      <c r="D73" s="604"/>
      <c r="E73" s="604"/>
      <c r="F73" s="604"/>
      <c r="G73" s="604"/>
      <c r="H73" s="605"/>
      <c r="I73" s="602">
        <v>119000</v>
      </c>
      <c r="J73" s="604">
        <v>78136</v>
      </c>
      <c r="K73" s="759">
        <v>1014</v>
      </c>
      <c r="L73" s="786">
        <f>(100/J73)*K73</f>
        <v>1.2977372785911743</v>
      </c>
    </row>
    <row r="74" spans="1:12" ht="15.75" thickBot="1">
      <c r="A74" s="668">
        <v>312001</v>
      </c>
      <c r="B74" s="669">
        <v>15</v>
      </c>
      <c r="C74" s="670" t="s">
        <v>65</v>
      </c>
      <c r="D74" s="637">
        <v>7356</v>
      </c>
      <c r="E74" s="637"/>
      <c r="F74" s="671"/>
      <c r="G74" s="671"/>
      <c r="H74" s="672"/>
      <c r="I74" s="635"/>
      <c r="J74" s="671">
        <v>6000</v>
      </c>
      <c r="K74" s="805">
        <v>6000</v>
      </c>
      <c r="L74" s="1113">
        <f>(100/J74)*K74</f>
        <v>100</v>
      </c>
    </row>
    <row r="75" spans="1:12" ht="15.75" thickBot="1">
      <c r="A75" s="673"/>
      <c r="B75" s="674"/>
      <c r="C75" s="675" t="s">
        <v>66</v>
      </c>
      <c r="D75" s="676">
        <f>SUM(D4+D18+D57)</f>
        <v>1178926</v>
      </c>
      <c r="E75" s="676">
        <f>SUM(E4+E18+E57)</f>
        <v>1193438</v>
      </c>
      <c r="F75" s="676">
        <f>F57+F18+F4</f>
        <v>1107798</v>
      </c>
      <c r="G75" s="676">
        <f>G57+G18+G4</f>
        <v>1246337</v>
      </c>
      <c r="H75" s="677">
        <f>H57+H18+H4</f>
        <v>1242506.53</v>
      </c>
      <c r="I75" s="678">
        <f>I57+I18+I4</f>
        <v>1520990</v>
      </c>
      <c r="J75" s="676">
        <f>J57+J18+J4</f>
        <v>1538560</v>
      </c>
      <c r="K75" s="770">
        <f>K4+K18+K57</f>
        <v>1110235.22</v>
      </c>
      <c r="L75" s="1190">
        <f>(100/J75)*K75</f>
        <v>72.16067101705491</v>
      </c>
    </row>
    <row r="76" spans="1:12" ht="15.75" thickBot="1">
      <c r="A76" s="679"/>
      <c r="B76" s="679"/>
      <c r="C76" s="680"/>
      <c r="D76" s="681"/>
      <c r="E76" s="681"/>
      <c r="F76" s="691"/>
      <c r="G76" s="691"/>
      <c r="H76" s="691"/>
      <c r="I76" s="691"/>
      <c r="J76" s="691"/>
      <c r="K76" s="692"/>
      <c r="L76" s="692"/>
    </row>
    <row r="77" spans="1:12" ht="15.75" thickBot="1">
      <c r="A77" s="693"/>
      <c r="B77" s="694"/>
      <c r="C77" s="695" t="s">
        <v>69</v>
      </c>
      <c r="D77" s="696"/>
      <c r="E77" s="681"/>
      <c r="F77" s="672"/>
      <c r="G77" s="1085"/>
      <c r="H77" s="1287"/>
      <c r="I77" s="1085"/>
      <c r="J77" s="1085"/>
      <c r="K77" s="697"/>
      <c r="L77" s="1287"/>
    </row>
    <row r="78" spans="1:12" ht="15.75" thickBot="1">
      <c r="A78" s="675">
        <v>230</v>
      </c>
      <c r="B78" s="698"/>
      <c r="C78" s="699" t="s">
        <v>70</v>
      </c>
      <c r="D78" s="676"/>
      <c r="E78" s="676"/>
      <c r="F78" s="700"/>
      <c r="G78" s="700"/>
      <c r="H78" s="701"/>
      <c r="I78" s="700"/>
      <c r="J78" s="700"/>
      <c r="K78" s="701"/>
      <c r="L78" s="701"/>
    </row>
    <row r="79" spans="1:12" ht="15">
      <c r="A79" s="660">
        <v>233001</v>
      </c>
      <c r="B79" s="702"/>
      <c r="C79" s="666" t="s">
        <v>71</v>
      </c>
      <c r="D79" s="604">
        <v>20570</v>
      </c>
      <c r="E79" s="604">
        <v>67</v>
      </c>
      <c r="F79" s="604"/>
      <c r="G79" s="604">
        <v>10000</v>
      </c>
      <c r="H79" s="604">
        <v>10000</v>
      </c>
      <c r="I79" s="604"/>
      <c r="J79" s="604">
        <v>500</v>
      </c>
      <c r="K79" s="759">
        <v>447</v>
      </c>
      <c r="L79" s="794">
        <f>(100/J79)*K79</f>
        <v>89.4</v>
      </c>
    </row>
    <row r="80" spans="1:12" ht="15">
      <c r="A80" s="602">
        <v>322001</v>
      </c>
      <c r="B80" s="603">
        <v>16</v>
      </c>
      <c r="C80" s="603" t="s">
        <v>72</v>
      </c>
      <c r="D80" s="604">
        <v>12000</v>
      </c>
      <c r="E80" s="604"/>
      <c r="F80" s="703"/>
      <c r="G80" s="703">
        <v>193920</v>
      </c>
      <c r="H80" s="703">
        <v>193920</v>
      </c>
      <c r="I80" s="703"/>
      <c r="J80" s="703"/>
      <c r="K80" s="773"/>
      <c r="L80" s="794"/>
    </row>
    <row r="81" spans="1:12" ht="15">
      <c r="A81" s="602">
        <v>322002</v>
      </c>
      <c r="B81" s="603"/>
      <c r="C81" s="670" t="s">
        <v>505</v>
      </c>
      <c r="D81" s="637"/>
      <c r="E81" s="637"/>
      <c r="F81" s="604"/>
      <c r="G81" s="671"/>
      <c r="H81" s="671"/>
      <c r="I81" s="604"/>
      <c r="J81" s="604">
        <v>26260</v>
      </c>
      <c r="K81" s="1121">
        <v>25915</v>
      </c>
      <c r="L81" s="800">
        <f>(100/J81)*K81</f>
        <v>98.68621477532369</v>
      </c>
    </row>
    <row r="82" spans="1:12" ht="15.75" thickBot="1">
      <c r="A82" s="646">
        <v>231000</v>
      </c>
      <c r="B82" s="636"/>
      <c r="C82" s="1286" t="s">
        <v>73</v>
      </c>
      <c r="D82" s="731"/>
      <c r="E82" s="731"/>
      <c r="F82" s="671"/>
      <c r="G82" s="731"/>
      <c r="H82" s="671"/>
      <c r="I82" s="671"/>
      <c r="J82" s="671"/>
      <c r="K82" s="697"/>
      <c r="L82" s="801"/>
    </row>
    <row r="83" spans="1:12" ht="15.75" thickBot="1">
      <c r="A83" s="673"/>
      <c r="B83" s="674"/>
      <c r="C83" s="704" t="s">
        <v>74</v>
      </c>
      <c r="D83" s="705">
        <v>32570</v>
      </c>
      <c r="E83" s="706">
        <v>67</v>
      </c>
      <c r="F83" s="707">
        <f>SUM(F79:F82)</f>
        <v>0</v>
      </c>
      <c r="G83" s="708">
        <f>SUM(G79:G82)</f>
        <v>203920</v>
      </c>
      <c r="H83" s="708">
        <f>SUM(H79:H82)</f>
        <v>203920</v>
      </c>
      <c r="I83" s="708">
        <f>SUM(I79:I82)</f>
        <v>0</v>
      </c>
      <c r="J83" s="709">
        <f>SUM(J79:J82)</f>
        <v>26760</v>
      </c>
      <c r="K83" s="774">
        <v>26362</v>
      </c>
      <c r="L83" s="774">
        <f>(100/J83)*K83</f>
        <v>98.51270553064275</v>
      </c>
    </row>
    <row r="84" spans="1:12" ht="15.75" thickBot="1">
      <c r="A84" s="710"/>
      <c r="B84" s="710"/>
      <c r="C84" s="711"/>
      <c r="D84" s="681"/>
      <c r="E84" s="681"/>
      <c r="F84" s="672"/>
      <c r="G84" s="672"/>
      <c r="H84" s="697"/>
      <c r="I84" s="672"/>
      <c r="J84" s="672"/>
      <c r="K84" s="697"/>
      <c r="L84" s="697"/>
    </row>
    <row r="85" spans="1:12" ht="15.75" thickBot="1">
      <c r="A85" s="712"/>
      <c r="B85" s="713"/>
      <c r="C85" s="714" t="s">
        <v>75</v>
      </c>
      <c r="D85" s="715"/>
      <c r="E85" s="716"/>
      <c r="F85" s="672"/>
      <c r="G85" s="672"/>
      <c r="H85" s="697"/>
      <c r="I85" s="672"/>
      <c r="J85" s="672"/>
      <c r="K85" s="697"/>
      <c r="L85" s="697"/>
    </row>
    <row r="86" spans="1:12" ht="15">
      <c r="A86" s="717">
        <v>454</v>
      </c>
      <c r="B86" s="661"/>
      <c r="C86" s="718" t="s">
        <v>525</v>
      </c>
      <c r="D86" s="719">
        <v>53850</v>
      </c>
      <c r="E86" s="719">
        <v>65609</v>
      </c>
      <c r="F86" s="662">
        <v>66588</v>
      </c>
      <c r="G86" s="662">
        <v>89885</v>
      </c>
      <c r="H86" s="662">
        <v>89805</v>
      </c>
      <c r="I86" s="662">
        <v>80000</v>
      </c>
      <c r="J86" s="662">
        <v>43485</v>
      </c>
      <c r="K86" s="769">
        <v>43470</v>
      </c>
      <c r="L86" s="1497">
        <f>(100/J86)*K86</f>
        <v>99.96550534667126</v>
      </c>
    </row>
    <row r="87" spans="1:12" ht="15">
      <c r="A87" s="717">
        <v>453</v>
      </c>
      <c r="B87" s="720"/>
      <c r="C87" s="721" t="s">
        <v>308</v>
      </c>
      <c r="D87" s="722"/>
      <c r="E87" s="620"/>
      <c r="F87" s="671"/>
      <c r="G87" s="671">
        <v>4115</v>
      </c>
      <c r="H87" s="671">
        <v>4115</v>
      </c>
      <c r="I87" s="671"/>
      <c r="J87" s="671">
        <v>4115</v>
      </c>
      <c r="K87" s="697">
        <v>4115</v>
      </c>
      <c r="L87" s="1131">
        <f>(100/J87)*K87</f>
        <v>100</v>
      </c>
    </row>
    <row r="88" spans="1:12" ht="15">
      <c r="A88" s="717">
        <v>456</v>
      </c>
      <c r="B88" s="720"/>
      <c r="C88" s="721" t="s">
        <v>526</v>
      </c>
      <c r="D88" s="722"/>
      <c r="E88" s="722"/>
      <c r="F88" s="671"/>
      <c r="G88" s="671"/>
      <c r="H88" s="671"/>
      <c r="I88" s="671"/>
      <c r="J88" s="671">
        <v>12500</v>
      </c>
      <c r="K88" s="697">
        <v>12144.53</v>
      </c>
      <c r="L88" s="1131">
        <f>(100/K88)*K88</f>
        <v>100</v>
      </c>
    </row>
    <row r="89" spans="1:12" ht="15">
      <c r="A89" s="723">
        <v>456</v>
      </c>
      <c r="B89" s="666"/>
      <c r="C89" s="603" t="s">
        <v>527</v>
      </c>
      <c r="D89" s="620"/>
      <c r="E89" s="722"/>
      <c r="F89" s="724"/>
      <c r="G89" s="724"/>
      <c r="H89" s="724"/>
      <c r="I89" s="724"/>
      <c r="J89" s="724">
        <v>15300</v>
      </c>
      <c r="K89" s="775"/>
      <c r="L89" s="786">
        <f>(100/J89)*K89</f>
        <v>0</v>
      </c>
    </row>
    <row r="90" spans="1:12" ht="15">
      <c r="A90" s="1496">
        <v>456</v>
      </c>
      <c r="B90" s="1329"/>
      <c r="C90" s="1329" t="s">
        <v>506</v>
      </c>
      <c r="D90" s="1318"/>
      <c r="E90" s="1318"/>
      <c r="F90" s="1318"/>
      <c r="G90" s="1318"/>
      <c r="H90" s="1318"/>
      <c r="I90" s="1318"/>
      <c r="J90" s="1318">
        <v>4100</v>
      </c>
      <c r="K90" s="1402">
        <v>4068.67</v>
      </c>
      <c r="L90" s="1399">
        <v>98.81</v>
      </c>
    </row>
    <row r="91" spans="1:12" ht="15.75" thickBot="1">
      <c r="A91" s="723">
        <v>513</v>
      </c>
      <c r="B91" s="666">
        <v>40</v>
      </c>
      <c r="C91" s="603" t="s">
        <v>437</v>
      </c>
      <c r="D91" s="620"/>
      <c r="E91" s="722"/>
      <c r="F91" s="724">
        <v>10450</v>
      </c>
      <c r="G91" s="724">
        <v>10450</v>
      </c>
      <c r="H91" s="604"/>
      <c r="I91" s="703"/>
      <c r="J91" s="724"/>
      <c r="K91" s="775"/>
      <c r="L91" s="786"/>
    </row>
    <row r="92" spans="1:12" ht="15.75" thickBot="1">
      <c r="A92" s="673"/>
      <c r="B92" s="728"/>
      <c r="C92" s="729" t="s">
        <v>79</v>
      </c>
      <c r="D92" s="730">
        <v>12084</v>
      </c>
      <c r="E92" s="730">
        <v>10854</v>
      </c>
      <c r="F92" s="731"/>
      <c r="G92" s="731"/>
      <c r="H92" s="732">
        <v>10000</v>
      </c>
      <c r="I92" s="953"/>
      <c r="J92" s="731"/>
      <c r="K92" s="776">
        <v>10099.36</v>
      </c>
      <c r="L92" s="1192"/>
    </row>
    <row r="93" spans="1:12" ht="15.75" thickBot="1">
      <c r="A93" s="679"/>
      <c r="B93" s="674"/>
      <c r="C93" s="733" t="s">
        <v>80</v>
      </c>
      <c r="D93" s="734">
        <v>53850</v>
      </c>
      <c r="E93" s="734">
        <v>65609</v>
      </c>
      <c r="F93" s="735">
        <f>SUM(F86:F91)</f>
        <v>77038</v>
      </c>
      <c r="G93" s="736">
        <f>SUM(G86:G91)</f>
        <v>104450</v>
      </c>
      <c r="H93" s="734">
        <f>SUM(H86:H92)</f>
        <v>103920</v>
      </c>
      <c r="I93" s="737">
        <f>SUM(I86:I91)</f>
        <v>80000</v>
      </c>
      <c r="J93" s="736">
        <f>SUM(J86:J91)</f>
        <v>79500</v>
      </c>
      <c r="K93" s="777">
        <f>SUM(K86:K91)</f>
        <v>63798.2</v>
      </c>
      <c r="L93" s="1498">
        <f>(100/J93)*K93</f>
        <v>80.24930817610063</v>
      </c>
    </row>
    <row r="94" spans="1:12" ht="15.75" thickBot="1">
      <c r="A94" s="679"/>
      <c r="B94" s="679"/>
      <c r="C94" s="738"/>
      <c r="D94" s="681"/>
      <c r="E94" s="681"/>
      <c r="F94" s="682"/>
      <c r="G94" s="682"/>
      <c r="H94" s="739"/>
      <c r="I94" s="682"/>
      <c r="J94" s="682"/>
      <c r="K94" s="739"/>
      <c r="L94" s="739"/>
    </row>
    <row r="95" spans="1:12" ht="15.75" thickBot="1">
      <c r="A95" s="679"/>
      <c r="B95" s="683"/>
      <c r="C95" s="740" t="s">
        <v>81</v>
      </c>
      <c r="D95" s="741"/>
      <c r="E95" s="741"/>
      <c r="F95" s="742"/>
      <c r="G95" s="742"/>
      <c r="H95" s="743"/>
      <c r="I95" s="742"/>
      <c r="J95" s="742"/>
      <c r="K95" s="743"/>
      <c r="L95" s="1499"/>
    </row>
    <row r="96" spans="1:12" ht="15.75" thickBot="1">
      <c r="A96" s="679"/>
      <c r="B96" s="683"/>
      <c r="C96" s="744" t="s">
        <v>82</v>
      </c>
      <c r="D96" s="688">
        <v>1179056</v>
      </c>
      <c r="E96" s="688">
        <v>1193438</v>
      </c>
      <c r="F96" s="659">
        <f aca="true" t="shared" si="13" ref="F96:K96">F75</f>
        <v>1107798</v>
      </c>
      <c r="G96" s="659">
        <f t="shared" si="13"/>
        <v>1246337</v>
      </c>
      <c r="H96" s="659">
        <f t="shared" si="13"/>
        <v>1242506.53</v>
      </c>
      <c r="I96" s="659">
        <f t="shared" si="13"/>
        <v>1520990</v>
      </c>
      <c r="J96" s="659">
        <f t="shared" si="13"/>
        <v>1538560</v>
      </c>
      <c r="K96" s="778">
        <f t="shared" si="13"/>
        <v>1110235.22</v>
      </c>
      <c r="L96" s="1108">
        <f>(100/J96)*K96</f>
        <v>72.16067101705491</v>
      </c>
    </row>
    <row r="97" spans="1:12" ht="0.75" customHeight="1" thickBot="1">
      <c r="A97" s="679"/>
      <c r="B97" s="683"/>
      <c r="C97" s="745" t="s">
        <v>83</v>
      </c>
      <c r="D97" s="685">
        <v>0</v>
      </c>
      <c r="E97" s="685">
        <v>0</v>
      </c>
      <c r="F97" s="746"/>
      <c r="G97" s="746"/>
      <c r="H97" s="746"/>
      <c r="I97" s="746"/>
      <c r="J97" s="746"/>
      <c r="K97" s="779"/>
      <c r="L97" s="1220"/>
    </row>
    <row r="98" spans="1:17" ht="15.75" thickBot="1">
      <c r="A98" s="679"/>
      <c r="B98" s="683"/>
      <c r="C98" s="704" t="s">
        <v>84</v>
      </c>
      <c r="D98" s="709">
        <v>32570</v>
      </c>
      <c r="E98" s="709">
        <v>67</v>
      </c>
      <c r="F98" s="709">
        <f aca="true" t="shared" si="14" ref="F98:K98">F83</f>
        <v>0</v>
      </c>
      <c r="G98" s="709">
        <f t="shared" si="14"/>
        <v>203920</v>
      </c>
      <c r="H98" s="709">
        <f t="shared" si="14"/>
        <v>203920</v>
      </c>
      <c r="I98" s="709">
        <f t="shared" si="14"/>
        <v>0</v>
      </c>
      <c r="J98" s="709">
        <f t="shared" si="14"/>
        <v>26760</v>
      </c>
      <c r="K98" s="780">
        <f t="shared" si="14"/>
        <v>26362</v>
      </c>
      <c r="L98" s="1500">
        <v>0</v>
      </c>
      <c r="N98" s="416"/>
      <c r="O98" s="416"/>
      <c r="P98" s="416"/>
      <c r="Q98" s="416"/>
    </row>
    <row r="99" spans="1:12" ht="15.75" thickBot="1">
      <c r="A99" s="747"/>
      <c r="B99" s="683"/>
      <c r="C99" s="748" t="s">
        <v>85</v>
      </c>
      <c r="D99" s="734">
        <v>53850</v>
      </c>
      <c r="E99" s="734">
        <v>65609</v>
      </c>
      <c r="F99" s="749">
        <f aca="true" t="shared" si="15" ref="F99:K99">F93</f>
        <v>77038</v>
      </c>
      <c r="G99" s="749">
        <f t="shared" si="15"/>
        <v>104450</v>
      </c>
      <c r="H99" s="749">
        <f t="shared" si="15"/>
        <v>103920</v>
      </c>
      <c r="I99" s="749">
        <f t="shared" si="15"/>
        <v>80000</v>
      </c>
      <c r="J99" s="749">
        <f t="shared" si="15"/>
        <v>79500</v>
      </c>
      <c r="K99" s="781">
        <f t="shared" si="15"/>
        <v>63798.2</v>
      </c>
      <c r="L99" s="1501">
        <f>(100/J99)*K99</f>
        <v>80.24930817610063</v>
      </c>
    </row>
    <row r="100" spans="1:12" ht="15.75" thickBot="1">
      <c r="A100" s="750"/>
      <c r="B100" s="751"/>
      <c r="C100" s="740" t="s">
        <v>86</v>
      </c>
      <c r="D100" s="752">
        <v>1265476</v>
      </c>
      <c r="E100" s="752">
        <f>E96+E98+E99</f>
        <v>1259114</v>
      </c>
      <c r="F100" s="753">
        <f>F96+F98+F99</f>
        <v>1184836</v>
      </c>
      <c r="G100" s="753">
        <f>G96+G98+G99</f>
        <v>1554707</v>
      </c>
      <c r="H100" s="753">
        <f>H96+H97+H98+H99</f>
        <v>1550346.53</v>
      </c>
      <c r="I100" s="753">
        <f>I96+I98+I99</f>
        <v>1600990</v>
      </c>
      <c r="J100" s="753">
        <f>J96+J98+J99</f>
        <v>1644820</v>
      </c>
      <c r="K100" s="782">
        <f>K96+K98+K99</f>
        <v>1200395.42</v>
      </c>
      <c r="L100" s="1231">
        <f>(100/J100)*K100</f>
        <v>72.9803516494206</v>
      </c>
    </row>
  </sheetData>
  <sheetProtection/>
  <mergeCells count="14">
    <mergeCell ref="E2:E3"/>
    <mergeCell ref="F2:F3"/>
    <mergeCell ref="G2:G3"/>
    <mergeCell ref="H2:H3"/>
    <mergeCell ref="I2:I3"/>
    <mergeCell ref="J2:J3"/>
    <mergeCell ref="K2:K3"/>
    <mergeCell ref="L2:L3"/>
    <mergeCell ref="A1:A3"/>
    <mergeCell ref="D1:E1"/>
    <mergeCell ref="F1:H1"/>
    <mergeCell ref="I1:L1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82"/>
  <sheetViews>
    <sheetView tabSelected="1" zoomScalePageLayoutView="0" workbookViewId="0" topLeftCell="A168">
      <selection activeCell="L185" sqref="L185"/>
    </sheetView>
  </sheetViews>
  <sheetFormatPr defaultColWidth="9.140625" defaultRowHeight="15"/>
  <cols>
    <col min="1" max="1" width="7.7109375" style="0" customWidth="1"/>
    <col min="2" max="2" width="3.8515625" style="0" customWidth="1"/>
    <col min="3" max="3" width="7.28125" style="0" customWidth="1"/>
    <col min="4" max="4" width="36.00390625" style="0" customWidth="1"/>
    <col min="5" max="5" width="9.8515625" style="0" customWidth="1"/>
    <col min="6" max="6" width="9.28125" style="0" customWidth="1"/>
    <col min="7" max="7" width="10.140625" style="0" customWidth="1"/>
    <col min="8" max="8" width="9.8515625" style="0" customWidth="1"/>
    <col min="9" max="9" width="0.13671875" style="0" customWidth="1"/>
    <col min="12" max="12" width="11.8515625" style="0" customWidth="1"/>
    <col min="13" max="13" width="5.57421875" style="0" customWidth="1"/>
  </cols>
  <sheetData>
    <row r="1" spans="1:13" ht="16.5" thickBot="1">
      <c r="A1" s="104"/>
      <c r="B1" s="87"/>
      <c r="C1" s="105"/>
      <c r="D1" s="106" t="s">
        <v>87</v>
      </c>
      <c r="E1" s="1561" t="s">
        <v>1</v>
      </c>
      <c r="F1" s="1562"/>
      <c r="G1" s="1563" t="s">
        <v>471</v>
      </c>
      <c r="H1" s="1564"/>
      <c r="I1" s="1564"/>
      <c r="J1" s="1565" t="s">
        <v>474</v>
      </c>
      <c r="K1" s="1566"/>
      <c r="L1" s="1566"/>
      <c r="M1" s="1567"/>
    </row>
    <row r="2" spans="1:13" ht="15">
      <c r="A2" s="1544" t="s">
        <v>6</v>
      </c>
      <c r="B2" s="809" t="s">
        <v>2</v>
      </c>
      <c r="C2" s="810" t="s">
        <v>88</v>
      </c>
      <c r="D2" s="1546" t="s">
        <v>3</v>
      </c>
      <c r="E2" s="1548" t="s">
        <v>409</v>
      </c>
      <c r="F2" s="1550" t="s">
        <v>445</v>
      </c>
      <c r="G2" s="1552" t="s">
        <v>4</v>
      </c>
      <c r="H2" s="1554" t="s">
        <v>5</v>
      </c>
      <c r="I2" s="1568" t="s">
        <v>423</v>
      </c>
      <c r="J2" s="1556" t="s">
        <v>4</v>
      </c>
      <c r="K2" s="1558" t="s">
        <v>5</v>
      </c>
      <c r="L2" s="1556" t="s">
        <v>529</v>
      </c>
      <c r="M2" s="1556" t="s">
        <v>479</v>
      </c>
    </row>
    <row r="3" spans="1:13" ht="15.75" thickBot="1">
      <c r="A3" s="1545"/>
      <c r="B3" s="811" t="s">
        <v>7</v>
      </c>
      <c r="C3" s="812" t="s">
        <v>89</v>
      </c>
      <c r="D3" s="1547"/>
      <c r="E3" s="1549"/>
      <c r="F3" s="1551"/>
      <c r="G3" s="1553"/>
      <c r="H3" s="1555"/>
      <c r="I3" s="1569"/>
      <c r="J3" s="1557"/>
      <c r="K3" s="1559"/>
      <c r="L3" s="1560"/>
      <c r="M3" s="1557"/>
    </row>
    <row r="4" spans="1:13" ht="15.75" thickBot="1">
      <c r="A4" s="1257" t="s">
        <v>426</v>
      </c>
      <c r="B4" s="744"/>
      <c r="C4" s="1067"/>
      <c r="D4" s="744" t="s">
        <v>90</v>
      </c>
      <c r="E4" s="656">
        <f>E5+E6+E16+E18+E22+E48+E57+E68+E94</f>
        <v>266720</v>
      </c>
      <c r="F4" s="1254">
        <f>F5+F6+F16+F18+F22+F48+F57+F68+F94</f>
        <v>260047</v>
      </c>
      <c r="G4" s="1254">
        <f>G5+G6+G18+G22+G48+G57+G68+G94+G16</f>
        <v>264236</v>
      </c>
      <c r="H4" s="628">
        <f>H5+H6+H18+H22+H48+H57+H68+H94+H16+H66</f>
        <v>274168</v>
      </c>
      <c r="I4" s="657" t="e">
        <f>I5+I6+I16+I18+I22+I48+I57+#REF!+I68+I94</f>
        <v>#REF!</v>
      </c>
      <c r="J4" s="658">
        <f>J5+J6+J16+J18+J22+J48+J57+J66+J68+J94</f>
        <v>311777</v>
      </c>
      <c r="K4" s="1254">
        <f>K5+K6+K16+K18+K22+K48+K57+K68+K94</f>
        <v>331587</v>
      </c>
      <c r="L4" s="1256">
        <f>L5+L6+L16+L18+L22+L48+L57+L68+L94</f>
        <v>236461.37000000002</v>
      </c>
      <c r="M4" s="1255">
        <f aca="true" t="shared" si="0" ref="M4:M18">(100/K4)*L4</f>
        <v>71.31201464472372</v>
      </c>
    </row>
    <row r="5" spans="1:13" ht="15">
      <c r="A5" s="813">
        <v>611000</v>
      </c>
      <c r="B5" s="814"/>
      <c r="C5" s="815" t="s">
        <v>91</v>
      </c>
      <c r="D5" s="814" t="s">
        <v>92</v>
      </c>
      <c r="E5" s="816">
        <v>147391</v>
      </c>
      <c r="F5" s="816">
        <v>145565</v>
      </c>
      <c r="G5" s="816">
        <v>147000</v>
      </c>
      <c r="H5" s="816">
        <v>147000</v>
      </c>
      <c r="I5" s="816">
        <v>147000</v>
      </c>
      <c r="J5" s="816">
        <v>160000</v>
      </c>
      <c r="K5" s="816">
        <v>174000</v>
      </c>
      <c r="L5" s="1118">
        <v>121041.2</v>
      </c>
      <c r="M5" s="1109">
        <f t="shared" si="0"/>
        <v>69.56390804597702</v>
      </c>
    </row>
    <row r="6" spans="1:13" ht="15">
      <c r="A6" s="591">
        <v>62</v>
      </c>
      <c r="B6" s="588"/>
      <c r="C6" s="815"/>
      <c r="D6" s="588" t="s">
        <v>93</v>
      </c>
      <c r="E6" s="596">
        <f>SUM(E7:E15)</f>
        <v>52525</v>
      </c>
      <c r="F6" s="596">
        <f aca="true" t="shared" si="1" ref="F6:K6">SUM(F7:F15)</f>
        <v>52033</v>
      </c>
      <c r="G6" s="596">
        <f t="shared" si="1"/>
        <v>52578</v>
      </c>
      <c r="H6" s="596">
        <f t="shared" si="1"/>
        <v>52578</v>
      </c>
      <c r="I6" s="596">
        <f t="shared" si="1"/>
        <v>52578</v>
      </c>
      <c r="J6" s="596">
        <f t="shared" si="1"/>
        <v>58685</v>
      </c>
      <c r="K6" s="596">
        <f t="shared" si="1"/>
        <v>58865</v>
      </c>
      <c r="L6" s="757">
        <f>SUM(L7:L15)</f>
        <v>42444.07000000001</v>
      </c>
      <c r="M6" s="783">
        <f t="shared" si="0"/>
        <v>72.10408561963817</v>
      </c>
    </row>
    <row r="7" spans="1:13" ht="15">
      <c r="A7" s="598">
        <v>621000</v>
      </c>
      <c r="B7" s="599"/>
      <c r="C7" s="817" t="s">
        <v>91</v>
      </c>
      <c r="D7" s="599" t="s">
        <v>94</v>
      </c>
      <c r="E7" s="600">
        <v>7981</v>
      </c>
      <c r="F7" s="600">
        <v>7157</v>
      </c>
      <c r="G7" s="644">
        <v>6700</v>
      </c>
      <c r="H7" s="644">
        <v>6700</v>
      </c>
      <c r="I7" s="644">
        <v>6700</v>
      </c>
      <c r="J7" s="644">
        <v>7900</v>
      </c>
      <c r="K7" s="644">
        <v>7900</v>
      </c>
      <c r="L7" s="766">
        <v>4771.49</v>
      </c>
      <c r="M7" s="1111">
        <f t="shared" si="0"/>
        <v>60.398607594936706</v>
      </c>
    </row>
    <row r="8" spans="1:13" ht="15">
      <c r="A8" s="602">
        <v>623000</v>
      </c>
      <c r="B8" s="603"/>
      <c r="C8" s="818" t="s">
        <v>91</v>
      </c>
      <c r="D8" s="603" t="s">
        <v>95</v>
      </c>
      <c r="E8" s="604">
        <v>6103</v>
      </c>
      <c r="F8" s="604">
        <v>6631</v>
      </c>
      <c r="G8" s="604">
        <v>7600</v>
      </c>
      <c r="H8" s="604">
        <v>7600</v>
      </c>
      <c r="I8" s="604">
        <v>7600</v>
      </c>
      <c r="J8" s="604">
        <v>8500</v>
      </c>
      <c r="K8" s="604">
        <v>8500</v>
      </c>
      <c r="L8" s="759">
        <v>6902.87</v>
      </c>
      <c r="M8" s="786">
        <f t="shared" si="0"/>
        <v>81.21023529411764</v>
      </c>
    </row>
    <row r="9" spans="1:13" ht="15">
      <c r="A9" s="602">
        <v>625001</v>
      </c>
      <c r="B9" s="603"/>
      <c r="C9" s="819" t="s">
        <v>91</v>
      </c>
      <c r="D9" s="603" t="s">
        <v>96</v>
      </c>
      <c r="E9" s="604">
        <v>2062</v>
      </c>
      <c r="F9" s="604">
        <v>2055</v>
      </c>
      <c r="G9" s="604">
        <v>2130</v>
      </c>
      <c r="H9" s="604">
        <v>2130</v>
      </c>
      <c r="I9" s="604">
        <v>2130</v>
      </c>
      <c r="J9" s="604">
        <v>2360</v>
      </c>
      <c r="K9" s="604">
        <v>2360</v>
      </c>
      <c r="L9" s="759">
        <v>1681.74</v>
      </c>
      <c r="M9" s="786">
        <f t="shared" si="0"/>
        <v>71.26016949152542</v>
      </c>
    </row>
    <row r="10" spans="1:13" ht="15">
      <c r="A10" s="602">
        <v>625002</v>
      </c>
      <c r="B10" s="603"/>
      <c r="C10" s="819" t="s">
        <v>91</v>
      </c>
      <c r="D10" s="603" t="s">
        <v>97</v>
      </c>
      <c r="E10" s="604">
        <v>21475</v>
      </c>
      <c r="F10" s="604">
        <v>21381</v>
      </c>
      <c r="G10" s="604">
        <v>21270</v>
      </c>
      <c r="H10" s="604">
        <v>21270</v>
      </c>
      <c r="I10" s="604">
        <v>21270</v>
      </c>
      <c r="J10" s="604">
        <v>23050</v>
      </c>
      <c r="K10" s="604">
        <v>23050</v>
      </c>
      <c r="L10" s="759">
        <v>17177.13</v>
      </c>
      <c r="M10" s="786">
        <f t="shared" si="0"/>
        <v>74.52117136659437</v>
      </c>
    </row>
    <row r="11" spans="1:13" ht="15">
      <c r="A11" s="598">
        <v>625003</v>
      </c>
      <c r="B11" s="720"/>
      <c r="C11" s="819" t="s">
        <v>91</v>
      </c>
      <c r="D11" s="599" t="s">
        <v>98</v>
      </c>
      <c r="E11" s="600">
        <v>1230</v>
      </c>
      <c r="F11" s="600">
        <v>1220</v>
      </c>
      <c r="G11" s="604">
        <v>1220</v>
      </c>
      <c r="H11" s="604">
        <v>1220</v>
      </c>
      <c r="I11" s="604">
        <v>1220</v>
      </c>
      <c r="J11" s="604">
        <v>1435</v>
      </c>
      <c r="K11" s="604">
        <v>1435</v>
      </c>
      <c r="L11" s="759">
        <v>981.9</v>
      </c>
      <c r="M11" s="786">
        <f t="shared" si="0"/>
        <v>68.42508710801393</v>
      </c>
    </row>
    <row r="12" spans="1:13" ht="15">
      <c r="A12" s="602">
        <v>625004</v>
      </c>
      <c r="B12" s="666"/>
      <c r="C12" s="819" t="s">
        <v>91</v>
      </c>
      <c r="D12" s="603" t="s">
        <v>99</v>
      </c>
      <c r="E12" s="604">
        <v>4491</v>
      </c>
      <c r="F12" s="604">
        <v>4435</v>
      </c>
      <c r="G12" s="604">
        <v>4570</v>
      </c>
      <c r="H12" s="604">
        <v>4570</v>
      </c>
      <c r="I12" s="604">
        <v>4570</v>
      </c>
      <c r="J12" s="604">
        <v>5150</v>
      </c>
      <c r="K12" s="604">
        <v>5150</v>
      </c>
      <c r="L12" s="759">
        <v>3608.51</v>
      </c>
      <c r="M12" s="786">
        <f t="shared" si="0"/>
        <v>70.06815533980583</v>
      </c>
    </row>
    <row r="13" spans="1:13" ht="15">
      <c r="A13" s="635">
        <v>625005</v>
      </c>
      <c r="B13" s="670"/>
      <c r="C13" s="819" t="s">
        <v>91</v>
      </c>
      <c r="D13" s="636" t="s">
        <v>100</v>
      </c>
      <c r="E13" s="637">
        <v>1538</v>
      </c>
      <c r="F13" s="637">
        <v>1543</v>
      </c>
      <c r="G13" s="604">
        <v>1500</v>
      </c>
      <c r="H13" s="604">
        <v>1500</v>
      </c>
      <c r="I13" s="604">
        <v>1500</v>
      </c>
      <c r="J13" s="604">
        <v>2050</v>
      </c>
      <c r="K13" s="604">
        <v>2050</v>
      </c>
      <c r="L13" s="759">
        <v>1188.89</v>
      </c>
      <c r="M13" s="786">
        <f t="shared" si="0"/>
        <v>57.99463414634147</v>
      </c>
    </row>
    <row r="14" spans="1:13" ht="15">
      <c r="A14" s="602">
        <v>625007</v>
      </c>
      <c r="B14" s="666"/>
      <c r="C14" s="817" t="s">
        <v>91</v>
      </c>
      <c r="D14" s="603" t="s">
        <v>101</v>
      </c>
      <c r="E14" s="604">
        <v>7287</v>
      </c>
      <c r="F14" s="604">
        <v>7253</v>
      </c>
      <c r="G14" s="604">
        <v>7230</v>
      </c>
      <c r="H14" s="604">
        <v>7230</v>
      </c>
      <c r="I14" s="604">
        <v>7230</v>
      </c>
      <c r="J14" s="604">
        <v>8000</v>
      </c>
      <c r="K14" s="604">
        <v>8000</v>
      </c>
      <c r="L14" s="759">
        <v>5832.74</v>
      </c>
      <c r="M14" s="786">
        <f t="shared" si="0"/>
        <v>72.90925</v>
      </c>
    </row>
    <row r="15" spans="1:13" ht="15">
      <c r="A15" s="607">
        <v>627000</v>
      </c>
      <c r="B15" s="820"/>
      <c r="C15" s="821" t="s">
        <v>91</v>
      </c>
      <c r="D15" s="608" t="s">
        <v>102</v>
      </c>
      <c r="E15" s="609">
        <v>358</v>
      </c>
      <c r="F15" s="609">
        <v>358</v>
      </c>
      <c r="G15" s="609">
        <v>358</v>
      </c>
      <c r="H15" s="609">
        <v>358</v>
      </c>
      <c r="I15" s="609">
        <v>358</v>
      </c>
      <c r="J15" s="609">
        <v>240</v>
      </c>
      <c r="K15" s="609">
        <v>420</v>
      </c>
      <c r="L15" s="760">
        <v>298.8</v>
      </c>
      <c r="M15" s="787">
        <f t="shared" si="0"/>
        <v>71.14285714285714</v>
      </c>
    </row>
    <row r="16" spans="1:13" ht="15">
      <c r="A16" s="587">
        <v>631</v>
      </c>
      <c r="B16" s="822"/>
      <c r="C16" s="815"/>
      <c r="D16" s="588" t="s">
        <v>421</v>
      </c>
      <c r="E16" s="589">
        <v>74</v>
      </c>
      <c r="F16" s="589">
        <v>89</v>
      </c>
      <c r="G16" s="589">
        <v>70</v>
      </c>
      <c r="H16" s="589">
        <v>500</v>
      </c>
      <c r="I16" s="589">
        <v>500</v>
      </c>
      <c r="J16" s="589">
        <f>J17</f>
        <v>800</v>
      </c>
      <c r="K16" s="589">
        <v>800</v>
      </c>
      <c r="L16" s="754">
        <v>524.44</v>
      </c>
      <c r="M16" s="783">
        <f t="shared" si="0"/>
        <v>65.555</v>
      </c>
    </row>
    <row r="17" spans="1:13" ht="15">
      <c r="A17" s="823">
        <v>631001</v>
      </c>
      <c r="B17" s="824"/>
      <c r="C17" s="825" t="s">
        <v>91</v>
      </c>
      <c r="D17" s="593" t="s">
        <v>424</v>
      </c>
      <c r="E17" s="826">
        <v>90</v>
      </c>
      <c r="F17" s="826">
        <v>89</v>
      </c>
      <c r="G17" s="594">
        <v>70</v>
      </c>
      <c r="H17" s="594">
        <v>500</v>
      </c>
      <c r="I17" s="594">
        <v>500</v>
      </c>
      <c r="J17" s="594">
        <v>800</v>
      </c>
      <c r="K17" s="594">
        <v>800</v>
      </c>
      <c r="L17" s="755">
        <v>524.44</v>
      </c>
      <c r="M17" s="784">
        <f t="shared" si="0"/>
        <v>65.555</v>
      </c>
    </row>
    <row r="18" spans="1:13" ht="15">
      <c r="A18" s="591">
        <v>632</v>
      </c>
      <c r="B18" s="822"/>
      <c r="C18" s="827"/>
      <c r="D18" s="588" t="s">
        <v>103</v>
      </c>
      <c r="E18" s="596">
        <f aca="true" t="shared" si="2" ref="E18:L18">SUM(E19:E21)</f>
        <v>5794</v>
      </c>
      <c r="F18" s="596">
        <f t="shared" si="2"/>
        <v>5693</v>
      </c>
      <c r="G18" s="589">
        <f t="shared" si="2"/>
        <v>5450</v>
      </c>
      <c r="H18" s="589">
        <f t="shared" si="2"/>
        <v>5450</v>
      </c>
      <c r="I18" s="589">
        <f t="shared" si="2"/>
        <v>5450</v>
      </c>
      <c r="J18" s="589">
        <f t="shared" si="2"/>
        <v>5450</v>
      </c>
      <c r="K18" s="589">
        <f t="shared" si="2"/>
        <v>5450</v>
      </c>
      <c r="L18" s="754">
        <f t="shared" si="2"/>
        <v>4496.37</v>
      </c>
      <c r="M18" s="783">
        <f t="shared" si="0"/>
        <v>82.50220183486239</v>
      </c>
    </row>
    <row r="19" spans="1:13" ht="15">
      <c r="A19" s="602">
        <v>632003</v>
      </c>
      <c r="B19" s="666">
        <v>1</v>
      </c>
      <c r="C19" s="829" t="s">
        <v>104</v>
      </c>
      <c r="D19" s="666" t="s">
        <v>107</v>
      </c>
      <c r="E19" s="604">
        <v>2991</v>
      </c>
      <c r="F19" s="604">
        <v>3139</v>
      </c>
      <c r="G19" s="703">
        <v>2800</v>
      </c>
      <c r="H19" s="703">
        <v>2800</v>
      </c>
      <c r="I19" s="703">
        <v>2800</v>
      </c>
      <c r="J19" s="703">
        <v>2800</v>
      </c>
      <c r="K19" s="703">
        <v>2800</v>
      </c>
      <c r="L19" s="773">
        <v>2479.82</v>
      </c>
      <c r="M19" s="786">
        <f>(100/K19)*L19</f>
        <v>88.565</v>
      </c>
    </row>
    <row r="20" spans="1:13" ht="15">
      <c r="A20" s="602">
        <v>632003</v>
      </c>
      <c r="B20" s="603">
        <v>2</v>
      </c>
      <c r="C20" s="829" t="s">
        <v>104</v>
      </c>
      <c r="D20" s="666" t="s">
        <v>108</v>
      </c>
      <c r="E20" s="604">
        <v>2803</v>
      </c>
      <c r="F20" s="604">
        <v>2540</v>
      </c>
      <c r="G20" s="671">
        <v>2600</v>
      </c>
      <c r="H20" s="671">
        <v>2600</v>
      </c>
      <c r="I20" s="671">
        <v>2600</v>
      </c>
      <c r="J20" s="671">
        <v>2600</v>
      </c>
      <c r="K20" s="671">
        <v>2600</v>
      </c>
      <c r="L20" s="697">
        <v>2016.55</v>
      </c>
      <c r="M20" s="785">
        <f>(100/K20)*L20</f>
        <v>77.55961538461538</v>
      </c>
    </row>
    <row r="21" spans="1:13" ht="15">
      <c r="A21" s="638">
        <v>632003</v>
      </c>
      <c r="B21" s="639">
        <v>3</v>
      </c>
      <c r="C21" s="831" t="s">
        <v>104</v>
      </c>
      <c r="D21" s="832" t="s">
        <v>109</v>
      </c>
      <c r="E21" s="833"/>
      <c r="F21" s="833">
        <v>14</v>
      </c>
      <c r="G21" s="640">
        <v>50</v>
      </c>
      <c r="H21" s="640">
        <v>50</v>
      </c>
      <c r="I21" s="640">
        <v>50</v>
      </c>
      <c r="J21" s="640">
        <v>50</v>
      </c>
      <c r="K21" s="640">
        <v>50</v>
      </c>
      <c r="L21" s="1089"/>
      <c r="M21" s="1114"/>
    </row>
    <row r="22" spans="1:13" ht="15">
      <c r="A22" s="591">
        <v>633</v>
      </c>
      <c r="B22" s="822"/>
      <c r="C22" s="827"/>
      <c r="D22" s="822" t="s">
        <v>110</v>
      </c>
      <c r="E22" s="589">
        <f aca="true" t="shared" si="3" ref="E22:L22">SUM(E23:E47)</f>
        <v>7272</v>
      </c>
      <c r="F22" s="589">
        <f t="shared" si="3"/>
        <v>9379</v>
      </c>
      <c r="G22" s="596">
        <f t="shared" si="3"/>
        <v>6254</v>
      </c>
      <c r="H22" s="596">
        <f t="shared" si="3"/>
        <v>11025</v>
      </c>
      <c r="I22" s="596">
        <f t="shared" si="3"/>
        <v>10331</v>
      </c>
      <c r="J22" s="596">
        <f t="shared" si="3"/>
        <v>11400</v>
      </c>
      <c r="K22" s="596">
        <f t="shared" si="3"/>
        <v>13528</v>
      </c>
      <c r="L22" s="757">
        <f t="shared" si="3"/>
        <v>7780.189999999998</v>
      </c>
      <c r="M22" s="783">
        <f>(100/K22)*L22</f>
        <v>57.5117534003548</v>
      </c>
    </row>
    <row r="23" spans="1:13" ht="15">
      <c r="A23" s="1307">
        <v>633001</v>
      </c>
      <c r="B23" s="1308"/>
      <c r="C23" s="1309" t="s">
        <v>91</v>
      </c>
      <c r="D23" s="1308" t="s">
        <v>530</v>
      </c>
      <c r="E23" s="1310">
        <v>145</v>
      </c>
      <c r="F23" s="1311">
        <v>672</v>
      </c>
      <c r="G23" s="1311">
        <v>100</v>
      </c>
      <c r="H23" s="1311">
        <v>100</v>
      </c>
      <c r="I23" s="1311">
        <v>100</v>
      </c>
      <c r="J23" s="1311"/>
      <c r="K23" s="1311">
        <v>180</v>
      </c>
      <c r="L23" s="1312">
        <v>173.04</v>
      </c>
      <c r="M23" s="1313">
        <f>(100/K23)*L23</f>
        <v>96.13333333333334</v>
      </c>
    </row>
    <row r="24" spans="1:13" ht="15">
      <c r="A24" s="602">
        <v>633002</v>
      </c>
      <c r="B24" s="603"/>
      <c r="C24" s="819" t="s">
        <v>91</v>
      </c>
      <c r="D24" s="603" t="s">
        <v>112</v>
      </c>
      <c r="E24" s="604">
        <v>916</v>
      </c>
      <c r="F24" s="604">
        <v>1577</v>
      </c>
      <c r="G24" s="604">
        <v>500</v>
      </c>
      <c r="H24" s="671">
        <v>1500</v>
      </c>
      <c r="I24" s="604">
        <v>1500</v>
      </c>
      <c r="J24" s="604">
        <v>3000</v>
      </c>
      <c r="K24" s="604">
        <v>3000</v>
      </c>
      <c r="L24" s="759">
        <v>1280</v>
      </c>
      <c r="M24" s="786">
        <f>(100/K24)*L24</f>
        <v>42.666666666666664</v>
      </c>
    </row>
    <row r="25" spans="1:13" ht="15">
      <c r="A25" s="635">
        <v>633003</v>
      </c>
      <c r="B25" s="603"/>
      <c r="C25" s="819" t="s">
        <v>91</v>
      </c>
      <c r="D25" s="603" t="s">
        <v>113</v>
      </c>
      <c r="E25" s="604"/>
      <c r="F25" s="604">
        <v>107</v>
      </c>
      <c r="G25" s="671"/>
      <c r="H25" s="604">
        <v>1</v>
      </c>
      <c r="I25" s="604">
        <v>1</v>
      </c>
      <c r="J25" s="604"/>
      <c r="K25" s="671"/>
      <c r="L25" s="1121"/>
      <c r="M25" s="786"/>
    </row>
    <row r="26" spans="1:13" ht="15">
      <c r="A26" s="1314">
        <v>633004</v>
      </c>
      <c r="B26" s="1315"/>
      <c r="C26" s="1316" t="s">
        <v>91</v>
      </c>
      <c r="D26" s="1315" t="s">
        <v>507</v>
      </c>
      <c r="E26" s="1317">
        <v>241</v>
      </c>
      <c r="F26" s="1317"/>
      <c r="G26" s="1318"/>
      <c r="H26" s="1318"/>
      <c r="I26" s="1317"/>
      <c r="J26" s="1317"/>
      <c r="K26" s="1318">
        <v>550</v>
      </c>
      <c r="L26" s="1319">
        <v>549.24</v>
      </c>
      <c r="M26" s="1320">
        <f>(100/K26)*L26</f>
        <v>99.86181818181818</v>
      </c>
    </row>
    <row r="27" spans="1:13" ht="15">
      <c r="A27" s="602">
        <v>633004</v>
      </c>
      <c r="B27" s="603">
        <v>2</v>
      </c>
      <c r="C27" s="819" t="s">
        <v>91</v>
      </c>
      <c r="D27" s="603" t="s">
        <v>115</v>
      </c>
      <c r="E27" s="604">
        <v>623</v>
      </c>
      <c r="F27" s="604">
        <v>292</v>
      </c>
      <c r="G27" s="604">
        <v>300</v>
      </c>
      <c r="H27" s="604">
        <v>1500</v>
      </c>
      <c r="I27" s="604">
        <v>1500</v>
      </c>
      <c r="J27" s="604">
        <v>1000</v>
      </c>
      <c r="K27" s="604">
        <v>1000</v>
      </c>
      <c r="L27" s="759">
        <v>230.74</v>
      </c>
      <c r="M27" s="786">
        <f>(100/K27)*L27</f>
        <v>23.074</v>
      </c>
    </row>
    <row r="28" spans="1:13" ht="15">
      <c r="A28" s="602">
        <v>633004</v>
      </c>
      <c r="B28" s="603">
        <v>3</v>
      </c>
      <c r="C28" s="819" t="s">
        <v>91</v>
      </c>
      <c r="D28" s="603" t="s">
        <v>116</v>
      </c>
      <c r="E28" s="604"/>
      <c r="F28" s="604">
        <v>18</v>
      </c>
      <c r="G28" s="604"/>
      <c r="H28" s="604"/>
      <c r="I28" s="604"/>
      <c r="J28" s="604">
        <v>200</v>
      </c>
      <c r="K28" s="604">
        <v>200</v>
      </c>
      <c r="L28" s="759"/>
      <c r="M28" s="786"/>
    </row>
    <row r="29" spans="1:13" ht="15">
      <c r="A29" s="602">
        <v>633006</v>
      </c>
      <c r="B29" s="603">
        <v>1</v>
      </c>
      <c r="C29" s="817" t="s">
        <v>91</v>
      </c>
      <c r="D29" s="603" t="s">
        <v>117</v>
      </c>
      <c r="E29" s="604">
        <v>1614</v>
      </c>
      <c r="F29" s="604">
        <v>1392</v>
      </c>
      <c r="G29" s="604">
        <v>1600</v>
      </c>
      <c r="H29" s="604">
        <v>1600</v>
      </c>
      <c r="I29" s="604">
        <v>1600</v>
      </c>
      <c r="J29" s="604">
        <v>1200</v>
      </c>
      <c r="K29" s="604">
        <v>1200</v>
      </c>
      <c r="L29" s="759">
        <v>547.04</v>
      </c>
      <c r="M29" s="786">
        <f>(100/K29)*L29</f>
        <v>45.58666666666666</v>
      </c>
    </row>
    <row r="30" spans="1:13" ht="15">
      <c r="A30" s="602">
        <v>633006</v>
      </c>
      <c r="B30" s="603">
        <v>2</v>
      </c>
      <c r="C30" s="819" t="s">
        <v>91</v>
      </c>
      <c r="D30" s="603" t="s">
        <v>118</v>
      </c>
      <c r="E30" s="604">
        <v>510</v>
      </c>
      <c r="F30" s="604">
        <v>574</v>
      </c>
      <c r="G30" s="604">
        <v>500</v>
      </c>
      <c r="H30" s="604">
        <v>1000</v>
      </c>
      <c r="I30" s="604">
        <v>1000</v>
      </c>
      <c r="J30" s="604">
        <v>1000</v>
      </c>
      <c r="K30" s="604">
        <v>1000</v>
      </c>
      <c r="L30" s="759">
        <v>830.8</v>
      </c>
      <c r="M30" s="786">
        <f>(100/K30)*L30</f>
        <v>83.08</v>
      </c>
    </row>
    <row r="31" spans="1:13" ht="15">
      <c r="A31" s="602">
        <v>633006</v>
      </c>
      <c r="B31" s="603">
        <v>3</v>
      </c>
      <c r="C31" s="819" t="s">
        <v>91</v>
      </c>
      <c r="D31" s="603" t="s">
        <v>451</v>
      </c>
      <c r="E31" s="604">
        <v>781</v>
      </c>
      <c r="F31" s="604">
        <v>645</v>
      </c>
      <c r="G31" s="604">
        <v>850</v>
      </c>
      <c r="H31" s="604">
        <v>850</v>
      </c>
      <c r="I31" s="604">
        <v>650</v>
      </c>
      <c r="J31" s="604">
        <v>600</v>
      </c>
      <c r="K31" s="604">
        <v>600</v>
      </c>
      <c r="L31" s="759">
        <v>343.6</v>
      </c>
      <c r="M31" s="786">
        <f>(100/K31)*L31</f>
        <v>57.266666666666666</v>
      </c>
    </row>
    <row r="32" spans="1:13" ht="15">
      <c r="A32" s="602">
        <v>633006</v>
      </c>
      <c r="B32" s="603">
        <v>4</v>
      </c>
      <c r="C32" s="817" t="s">
        <v>91</v>
      </c>
      <c r="D32" s="666" t="s">
        <v>120</v>
      </c>
      <c r="E32" s="604">
        <v>55</v>
      </c>
      <c r="F32" s="604">
        <v>101</v>
      </c>
      <c r="G32" s="604">
        <v>176</v>
      </c>
      <c r="H32" s="604">
        <v>176</v>
      </c>
      <c r="I32" s="604">
        <v>100</v>
      </c>
      <c r="J32" s="604">
        <v>100</v>
      </c>
      <c r="K32" s="604">
        <v>100</v>
      </c>
      <c r="L32" s="759">
        <v>10</v>
      </c>
      <c r="M32" s="786">
        <f>(100/K32)*L32</f>
        <v>10</v>
      </c>
    </row>
    <row r="33" spans="1:13" ht="15">
      <c r="A33" s="602">
        <v>633006</v>
      </c>
      <c r="B33" s="603">
        <v>5</v>
      </c>
      <c r="C33" s="819" t="s">
        <v>91</v>
      </c>
      <c r="D33" s="666" t="s">
        <v>121</v>
      </c>
      <c r="E33" s="604">
        <v>28</v>
      </c>
      <c r="F33" s="604">
        <v>25</v>
      </c>
      <c r="G33" s="604">
        <v>10</v>
      </c>
      <c r="H33" s="604">
        <v>180</v>
      </c>
      <c r="I33" s="604">
        <v>170</v>
      </c>
      <c r="J33" s="604">
        <v>30</v>
      </c>
      <c r="K33" s="604">
        <v>30</v>
      </c>
      <c r="L33" s="759"/>
      <c r="M33" s="786"/>
    </row>
    <row r="34" spans="1:13" ht="15">
      <c r="A34" s="602">
        <v>633006</v>
      </c>
      <c r="B34" s="603">
        <v>6</v>
      </c>
      <c r="C34" s="836" t="s">
        <v>104</v>
      </c>
      <c r="D34" s="837" t="s">
        <v>122</v>
      </c>
      <c r="E34" s="604">
        <v>94</v>
      </c>
      <c r="F34" s="604">
        <v>110</v>
      </c>
      <c r="G34" s="604">
        <v>100</v>
      </c>
      <c r="H34" s="604">
        <v>100</v>
      </c>
      <c r="I34" s="604">
        <v>100</v>
      </c>
      <c r="J34" s="604">
        <v>100</v>
      </c>
      <c r="K34" s="604">
        <v>100</v>
      </c>
      <c r="L34" s="759">
        <v>30</v>
      </c>
      <c r="M34" s="786">
        <f aca="true" t="shared" si="4" ref="M34:M40">(100/K34)*L34</f>
        <v>30</v>
      </c>
    </row>
    <row r="35" spans="1:13" ht="15">
      <c r="A35" s="602">
        <v>633006</v>
      </c>
      <c r="B35" s="666">
        <v>7</v>
      </c>
      <c r="C35" s="838" t="s">
        <v>91</v>
      </c>
      <c r="D35" s="666" t="s">
        <v>123</v>
      </c>
      <c r="E35" s="604">
        <v>569</v>
      </c>
      <c r="F35" s="604">
        <v>1805</v>
      </c>
      <c r="G35" s="703">
        <v>600</v>
      </c>
      <c r="H35" s="703">
        <v>600</v>
      </c>
      <c r="I35" s="703">
        <v>600</v>
      </c>
      <c r="J35" s="703">
        <v>600</v>
      </c>
      <c r="K35" s="703">
        <v>1000</v>
      </c>
      <c r="L35" s="773">
        <v>993.34</v>
      </c>
      <c r="M35" s="786">
        <f t="shared" si="4"/>
        <v>99.334</v>
      </c>
    </row>
    <row r="36" spans="1:13" ht="15">
      <c r="A36" s="602">
        <v>633006</v>
      </c>
      <c r="B36" s="666">
        <v>8</v>
      </c>
      <c r="C36" s="838" t="s">
        <v>124</v>
      </c>
      <c r="D36" s="666" t="s">
        <v>450</v>
      </c>
      <c r="E36" s="703"/>
      <c r="F36" s="703"/>
      <c r="G36" s="703"/>
      <c r="H36" s="703">
        <v>500</v>
      </c>
      <c r="I36" s="703">
        <v>500</v>
      </c>
      <c r="J36" s="703">
        <v>600</v>
      </c>
      <c r="K36" s="703">
        <v>600</v>
      </c>
      <c r="L36" s="773">
        <v>316.4</v>
      </c>
      <c r="M36" s="786">
        <f t="shared" si="4"/>
        <v>52.73333333333333</v>
      </c>
    </row>
    <row r="37" spans="1:13" ht="15">
      <c r="A37" s="1314">
        <v>633006</v>
      </c>
      <c r="B37" s="1321">
        <v>9</v>
      </c>
      <c r="C37" s="1322" t="s">
        <v>91</v>
      </c>
      <c r="D37" s="1321" t="s">
        <v>452</v>
      </c>
      <c r="E37" s="1323"/>
      <c r="F37" s="1323"/>
      <c r="G37" s="1323"/>
      <c r="H37" s="1323">
        <v>600</v>
      </c>
      <c r="I37" s="1323">
        <v>500</v>
      </c>
      <c r="J37" s="1323">
        <v>50</v>
      </c>
      <c r="K37" s="1323">
        <v>220</v>
      </c>
      <c r="L37" s="1324">
        <v>219.43</v>
      </c>
      <c r="M37" s="1320">
        <f t="shared" si="4"/>
        <v>99.74090909090908</v>
      </c>
    </row>
    <row r="38" spans="1:13" ht="15">
      <c r="A38" s="602">
        <v>633006</v>
      </c>
      <c r="B38" s="666">
        <v>10</v>
      </c>
      <c r="C38" s="838" t="s">
        <v>482</v>
      </c>
      <c r="D38" s="666" t="s">
        <v>483</v>
      </c>
      <c r="E38" s="703"/>
      <c r="F38" s="703"/>
      <c r="G38" s="703"/>
      <c r="H38" s="703"/>
      <c r="I38" s="703"/>
      <c r="J38" s="703"/>
      <c r="K38" s="703">
        <v>149</v>
      </c>
      <c r="L38" s="773">
        <v>135.98</v>
      </c>
      <c r="M38" s="786">
        <f t="shared" si="4"/>
        <v>91.26174496644295</v>
      </c>
    </row>
    <row r="39" spans="1:13" ht="15">
      <c r="A39" s="602">
        <v>633006</v>
      </c>
      <c r="B39" s="603">
        <v>12</v>
      </c>
      <c r="C39" s="819" t="s">
        <v>124</v>
      </c>
      <c r="D39" s="603" t="s">
        <v>125</v>
      </c>
      <c r="E39" s="703">
        <v>150</v>
      </c>
      <c r="F39" s="703">
        <v>210</v>
      </c>
      <c r="G39" s="604">
        <v>50</v>
      </c>
      <c r="H39" s="604">
        <v>50</v>
      </c>
      <c r="I39" s="604">
        <v>40</v>
      </c>
      <c r="J39" s="604">
        <v>50</v>
      </c>
      <c r="K39" s="604">
        <v>150</v>
      </c>
      <c r="L39" s="759">
        <v>120.49</v>
      </c>
      <c r="M39" s="786">
        <f t="shared" si="4"/>
        <v>80.32666666666665</v>
      </c>
    </row>
    <row r="40" spans="1:13" ht="15">
      <c r="A40" s="598">
        <v>633006</v>
      </c>
      <c r="B40" s="720">
        <v>13</v>
      </c>
      <c r="C40" s="839" t="s">
        <v>126</v>
      </c>
      <c r="D40" s="720" t="s">
        <v>127</v>
      </c>
      <c r="E40" s="600">
        <v>314</v>
      </c>
      <c r="F40" s="600">
        <v>160</v>
      </c>
      <c r="G40" s="600">
        <v>100</v>
      </c>
      <c r="H40" s="600">
        <v>250</v>
      </c>
      <c r="I40" s="600">
        <v>200</v>
      </c>
      <c r="J40" s="600">
        <v>200</v>
      </c>
      <c r="K40" s="600">
        <v>200</v>
      </c>
      <c r="L40" s="758">
        <v>45</v>
      </c>
      <c r="M40" s="785">
        <f t="shared" si="4"/>
        <v>22.5</v>
      </c>
    </row>
    <row r="41" spans="1:13" ht="15">
      <c r="A41" s="598">
        <v>633006</v>
      </c>
      <c r="B41" s="720">
        <v>14</v>
      </c>
      <c r="C41" s="839" t="s">
        <v>153</v>
      </c>
      <c r="D41" s="720" t="s">
        <v>453</v>
      </c>
      <c r="E41" s="600"/>
      <c r="F41" s="600"/>
      <c r="G41" s="600"/>
      <c r="H41" s="600">
        <v>500</v>
      </c>
      <c r="I41" s="600">
        <v>400</v>
      </c>
      <c r="J41" s="600">
        <v>200</v>
      </c>
      <c r="K41" s="600">
        <v>200</v>
      </c>
      <c r="L41" s="758"/>
      <c r="M41" s="785"/>
    </row>
    <row r="42" spans="1:13" ht="15">
      <c r="A42" s="1300">
        <v>633006</v>
      </c>
      <c r="B42" s="1303">
        <v>15</v>
      </c>
      <c r="C42" s="1302" t="s">
        <v>91</v>
      </c>
      <c r="D42" s="1303" t="s">
        <v>511</v>
      </c>
      <c r="E42" s="1325"/>
      <c r="F42" s="1325"/>
      <c r="G42" s="1325"/>
      <c r="H42" s="1325"/>
      <c r="I42" s="1325"/>
      <c r="J42" s="1325"/>
      <c r="K42" s="1325">
        <v>430</v>
      </c>
      <c r="L42" s="1326">
        <v>423.36</v>
      </c>
      <c r="M42" s="1327">
        <f aca="true" t="shared" si="5" ref="M42:M49">(100/K42)*L42</f>
        <v>98.45581395348837</v>
      </c>
    </row>
    <row r="43" spans="1:13" ht="15">
      <c r="A43" s="602">
        <v>633009</v>
      </c>
      <c r="B43" s="603">
        <v>1</v>
      </c>
      <c r="C43" s="819" t="s">
        <v>91</v>
      </c>
      <c r="D43" s="603" t="s">
        <v>128</v>
      </c>
      <c r="E43" s="600">
        <v>414</v>
      </c>
      <c r="F43" s="600">
        <v>728</v>
      </c>
      <c r="G43" s="604">
        <v>300</v>
      </c>
      <c r="H43" s="604">
        <v>400</v>
      </c>
      <c r="I43" s="604">
        <v>400</v>
      </c>
      <c r="J43" s="604">
        <v>600</v>
      </c>
      <c r="K43" s="604">
        <v>600</v>
      </c>
      <c r="L43" s="759">
        <v>245.2</v>
      </c>
      <c r="M43" s="786">
        <f t="shared" si="5"/>
        <v>40.86666666666666</v>
      </c>
    </row>
    <row r="44" spans="1:13" ht="15">
      <c r="A44" s="598">
        <v>633010</v>
      </c>
      <c r="B44" s="720"/>
      <c r="C44" s="839" t="s">
        <v>91</v>
      </c>
      <c r="D44" s="720" t="s">
        <v>129</v>
      </c>
      <c r="E44" s="600">
        <v>555</v>
      </c>
      <c r="F44" s="600">
        <v>650</v>
      </c>
      <c r="G44" s="600">
        <v>500</v>
      </c>
      <c r="H44" s="600">
        <v>550</v>
      </c>
      <c r="I44" s="600">
        <v>550</v>
      </c>
      <c r="J44" s="600">
        <v>800</v>
      </c>
      <c r="K44" s="600">
        <v>800</v>
      </c>
      <c r="L44" s="758">
        <v>276.86</v>
      </c>
      <c r="M44" s="785">
        <f t="shared" si="5"/>
        <v>34.6075</v>
      </c>
    </row>
    <row r="45" spans="1:13" ht="15">
      <c r="A45" s="622">
        <v>633011</v>
      </c>
      <c r="B45" s="840"/>
      <c r="C45" s="841" t="s">
        <v>91</v>
      </c>
      <c r="D45" s="840" t="s">
        <v>130</v>
      </c>
      <c r="E45" s="620">
        <v>55</v>
      </c>
      <c r="F45" s="620"/>
      <c r="G45" s="620">
        <v>70</v>
      </c>
      <c r="H45" s="620">
        <v>70</v>
      </c>
      <c r="I45" s="620">
        <v>70</v>
      </c>
      <c r="J45" s="620">
        <v>70</v>
      </c>
      <c r="K45" s="620">
        <v>70</v>
      </c>
      <c r="L45" s="761">
        <v>45.54</v>
      </c>
      <c r="M45" s="788">
        <f t="shared" si="5"/>
        <v>65.05714285714286</v>
      </c>
    </row>
    <row r="46" spans="1:13" ht="15">
      <c r="A46" s="622">
        <v>633013</v>
      </c>
      <c r="B46" s="988"/>
      <c r="C46" s="984" t="s">
        <v>91</v>
      </c>
      <c r="D46" s="988" t="s">
        <v>481</v>
      </c>
      <c r="E46" s="722"/>
      <c r="F46" s="620"/>
      <c r="G46" s="722"/>
      <c r="H46" s="722"/>
      <c r="I46" s="722"/>
      <c r="J46" s="620"/>
      <c r="K46" s="620">
        <v>149</v>
      </c>
      <c r="L46" s="1120">
        <v>149</v>
      </c>
      <c r="M46" s="788">
        <f t="shared" si="5"/>
        <v>100</v>
      </c>
    </row>
    <row r="47" spans="1:13" ht="15">
      <c r="A47" s="607">
        <v>633016</v>
      </c>
      <c r="B47" s="820"/>
      <c r="C47" s="825" t="s">
        <v>131</v>
      </c>
      <c r="D47" s="820" t="s">
        <v>132</v>
      </c>
      <c r="E47" s="640">
        <v>208</v>
      </c>
      <c r="F47" s="609">
        <v>313</v>
      </c>
      <c r="G47" s="640">
        <v>498</v>
      </c>
      <c r="H47" s="640">
        <v>498</v>
      </c>
      <c r="I47" s="609">
        <v>350</v>
      </c>
      <c r="J47" s="609">
        <v>1000</v>
      </c>
      <c r="K47" s="609">
        <v>1000</v>
      </c>
      <c r="L47" s="760">
        <v>815.13</v>
      </c>
      <c r="M47" s="787">
        <f t="shared" si="5"/>
        <v>81.513</v>
      </c>
    </row>
    <row r="48" spans="1:13" ht="15">
      <c r="A48" s="591">
        <v>634</v>
      </c>
      <c r="B48" s="822"/>
      <c r="C48" s="827"/>
      <c r="D48" s="822" t="s">
        <v>133</v>
      </c>
      <c r="E48" s="589">
        <f aca="true" t="shared" si="6" ref="E48:L48">SUM(E49:E56)</f>
        <v>6977</v>
      </c>
      <c r="F48" s="589">
        <f t="shared" si="6"/>
        <v>5469</v>
      </c>
      <c r="G48" s="589">
        <f t="shared" si="6"/>
        <v>5602</v>
      </c>
      <c r="H48" s="589">
        <f t="shared" si="6"/>
        <v>7082</v>
      </c>
      <c r="I48" s="589">
        <f t="shared" si="6"/>
        <v>5610</v>
      </c>
      <c r="J48" s="589">
        <f t="shared" si="6"/>
        <v>6732</v>
      </c>
      <c r="K48" s="589">
        <f t="shared" si="6"/>
        <v>9782</v>
      </c>
      <c r="L48" s="754">
        <f t="shared" si="6"/>
        <v>7563.349999999999</v>
      </c>
      <c r="M48" s="783">
        <f t="shared" si="5"/>
        <v>77.31905540789205</v>
      </c>
    </row>
    <row r="49" spans="1:13" ht="15">
      <c r="A49" s="598">
        <v>634001</v>
      </c>
      <c r="B49" s="720">
        <v>1</v>
      </c>
      <c r="C49" s="839" t="s">
        <v>134</v>
      </c>
      <c r="D49" s="720" t="s">
        <v>135</v>
      </c>
      <c r="E49" s="600">
        <v>1423</v>
      </c>
      <c r="F49" s="600">
        <v>1439</v>
      </c>
      <c r="G49" s="600">
        <v>1200</v>
      </c>
      <c r="H49" s="600">
        <v>2000</v>
      </c>
      <c r="I49" s="600">
        <v>1500</v>
      </c>
      <c r="J49" s="600">
        <v>2000</v>
      </c>
      <c r="K49" s="600">
        <v>2000</v>
      </c>
      <c r="L49" s="758">
        <v>1442.19</v>
      </c>
      <c r="M49" s="785">
        <f t="shared" si="5"/>
        <v>72.10950000000001</v>
      </c>
    </row>
    <row r="50" spans="1:13" ht="15">
      <c r="A50" s="602">
        <v>634001</v>
      </c>
      <c r="B50" s="666">
        <v>2</v>
      </c>
      <c r="C50" s="839" t="s">
        <v>134</v>
      </c>
      <c r="D50" s="666" t="s">
        <v>136</v>
      </c>
      <c r="E50" s="604">
        <v>3028</v>
      </c>
      <c r="F50" s="604">
        <v>2117</v>
      </c>
      <c r="G50" s="604">
        <v>2600</v>
      </c>
      <c r="H50" s="604">
        <v>2600</v>
      </c>
      <c r="I50" s="604">
        <v>2300</v>
      </c>
      <c r="J50" s="604">
        <v>2600</v>
      </c>
      <c r="K50" s="604">
        <v>2600</v>
      </c>
      <c r="L50" s="759">
        <v>1663.63</v>
      </c>
      <c r="M50" s="786">
        <f>(100/K50)*L49</f>
        <v>55.46884615384616</v>
      </c>
    </row>
    <row r="51" spans="1:13" ht="15">
      <c r="A51" s="602">
        <v>634001</v>
      </c>
      <c r="B51" s="666">
        <v>3</v>
      </c>
      <c r="C51" s="839" t="s">
        <v>134</v>
      </c>
      <c r="D51" s="666" t="s">
        <v>137</v>
      </c>
      <c r="E51" s="604">
        <v>67</v>
      </c>
      <c r="F51" s="604">
        <v>58</v>
      </c>
      <c r="G51" s="604">
        <v>100</v>
      </c>
      <c r="H51" s="604">
        <v>150</v>
      </c>
      <c r="I51" s="604">
        <v>150</v>
      </c>
      <c r="J51" s="604">
        <v>120</v>
      </c>
      <c r="K51" s="604">
        <v>120</v>
      </c>
      <c r="L51" s="759">
        <v>57.9</v>
      </c>
      <c r="M51" s="786">
        <f aca="true" t="shared" si="7" ref="M51:M57">(100/K51)*L51</f>
        <v>48.25</v>
      </c>
    </row>
    <row r="52" spans="1:13" ht="15">
      <c r="A52" s="1314">
        <v>634002</v>
      </c>
      <c r="B52" s="1321">
        <v>1</v>
      </c>
      <c r="C52" s="1302" t="s">
        <v>134</v>
      </c>
      <c r="D52" s="1321" t="s">
        <v>138</v>
      </c>
      <c r="E52" s="1318">
        <v>71</v>
      </c>
      <c r="F52" s="1318"/>
      <c r="G52" s="1318">
        <v>150</v>
      </c>
      <c r="H52" s="1318">
        <v>500</v>
      </c>
      <c r="I52" s="1318">
        <v>500</v>
      </c>
      <c r="J52" s="1318">
        <v>200</v>
      </c>
      <c r="K52" s="1318">
        <v>250</v>
      </c>
      <c r="L52" s="1328">
        <v>235.9</v>
      </c>
      <c r="M52" s="1320">
        <f t="shared" si="7"/>
        <v>94.36000000000001</v>
      </c>
    </row>
    <row r="53" spans="1:13" ht="15">
      <c r="A53" s="602">
        <v>634002</v>
      </c>
      <c r="B53" s="666">
        <v>2</v>
      </c>
      <c r="C53" s="839" t="s">
        <v>134</v>
      </c>
      <c r="D53" s="666" t="s">
        <v>139</v>
      </c>
      <c r="E53" s="604">
        <v>1516</v>
      </c>
      <c r="F53" s="604">
        <v>1272</v>
      </c>
      <c r="G53" s="604">
        <v>1000</v>
      </c>
      <c r="H53" s="604">
        <v>1000</v>
      </c>
      <c r="I53" s="604">
        <v>500</v>
      </c>
      <c r="J53" s="604">
        <v>1000</v>
      </c>
      <c r="K53" s="604">
        <v>4000</v>
      </c>
      <c r="L53" s="759">
        <v>3737.2</v>
      </c>
      <c r="M53" s="786">
        <f t="shared" si="7"/>
        <v>93.43</v>
      </c>
    </row>
    <row r="54" spans="1:13" ht="15">
      <c r="A54" s="602">
        <v>634003</v>
      </c>
      <c r="B54" s="603">
        <v>1</v>
      </c>
      <c r="C54" s="839" t="s">
        <v>134</v>
      </c>
      <c r="D54" s="603" t="s">
        <v>140</v>
      </c>
      <c r="E54" s="604">
        <v>765</v>
      </c>
      <c r="F54" s="604">
        <v>513</v>
      </c>
      <c r="G54" s="604">
        <v>432</v>
      </c>
      <c r="H54" s="604">
        <v>432</v>
      </c>
      <c r="I54" s="604">
        <v>300</v>
      </c>
      <c r="J54" s="604">
        <v>432</v>
      </c>
      <c r="K54" s="604">
        <v>432</v>
      </c>
      <c r="L54" s="759">
        <v>115.21</v>
      </c>
      <c r="M54" s="786">
        <f t="shared" si="7"/>
        <v>26.66898148148148</v>
      </c>
    </row>
    <row r="55" spans="1:13" ht="15">
      <c r="A55" s="602">
        <v>634003</v>
      </c>
      <c r="B55" s="603">
        <v>2</v>
      </c>
      <c r="C55" s="839" t="s">
        <v>134</v>
      </c>
      <c r="D55" s="603" t="s">
        <v>141</v>
      </c>
      <c r="E55" s="604"/>
      <c r="F55" s="604"/>
      <c r="G55" s="604"/>
      <c r="H55" s="604">
        <v>280</v>
      </c>
      <c r="I55" s="604">
        <v>280</v>
      </c>
      <c r="J55" s="604">
        <v>280</v>
      </c>
      <c r="K55" s="604">
        <v>280</v>
      </c>
      <c r="L55" s="759">
        <v>254.32</v>
      </c>
      <c r="M55" s="786">
        <f t="shared" si="7"/>
        <v>90.82857142857142</v>
      </c>
    </row>
    <row r="56" spans="1:13" ht="15">
      <c r="A56" s="638">
        <v>634005</v>
      </c>
      <c r="B56" s="832"/>
      <c r="C56" s="842" t="s">
        <v>134</v>
      </c>
      <c r="D56" s="832" t="s">
        <v>143</v>
      </c>
      <c r="E56" s="640">
        <v>107</v>
      </c>
      <c r="F56" s="640">
        <v>70</v>
      </c>
      <c r="G56" s="640">
        <v>120</v>
      </c>
      <c r="H56" s="640">
        <v>120</v>
      </c>
      <c r="I56" s="640">
        <v>80</v>
      </c>
      <c r="J56" s="640">
        <v>100</v>
      </c>
      <c r="K56" s="640">
        <v>100</v>
      </c>
      <c r="L56" s="1089">
        <v>57</v>
      </c>
      <c r="M56" s="1114">
        <f t="shared" si="7"/>
        <v>57</v>
      </c>
    </row>
    <row r="57" spans="1:13" ht="15">
      <c r="A57" s="591">
        <v>635</v>
      </c>
      <c r="B57" s="843"/>
      <c r="C57" s="844"/>
      <c r="D57" s="843" t="s">
        <v>144</v>
      </c>
      <c r="E57" s="589">
        <f aca="true" t="shared" si="8" ref="E57:L57">SUM(E58:E65)</f>
        <v>1454</v>
      </c>
      <c r="F57" s="589">
        <f t="shared" si="8"/>
        <v>3624</v>
      </c>
      <c r="G57" s="589">
        <f t="shared" si="8"/>
        <v>2372</v>
      </c>
      <c r="H57" s="589">
        <f t="shared" si="8"/>
        <v>5594</v>
      </c>
      <c r="I57" s="589">
        <f t="shared" si="8"/>
        <v>4260</v>
      </c>
      <c r="J57" s="589">
        <f t="shared" si="8"/>
        <v>3090</v>
      </c>
      <c r="K57" s="589">
        <f t="shared" si="8"/>
        <v>3840</v>
      </c>
      <c r="L57" s="754">
        <f t="shared" si="8"/>
        <v>2377.8099999999995</v>
      </c>
      <c r="M57" s="783">
        <f t="shared" si="7"/>
        <v>61.922135416666656</v>
      </c>
    </row>
    <row r="58" spans="1:13" ht="15">
      <c r="A58" s="598">
        <v>635002</v>
      </c>
      <c r="B58" s="720"/>
      <c r="C58" s="845" t="s">
        <v>145</v>
      </c>
      <c r="D58" s="846" t="s">
        <v>146</v>
      </c>
      <c r="E58" s="600">
        <v>634</v>
      </c>
      <c r="F58" s="600">
        <v>2769</v>
      </c>
      <c r="G58" s="600">
        <v>748</v>
      </c>
      <c r="H58" s="600">
        <v>3000</v>
      </c>
      <c r="I58" s="600">
        <v>2400</v>
      </c>
      <c r="J58" s="600">
        <v>1500</v>
      </c>
      <c r="K58" s="600">
        <v>2200</v>
      </c>
      <c r="L58" s="758">
        <v>2132.91</v>
      </c>
      <c r="M58" s="785">
        <f>(100/K58)*L49</f>
        <v>65.55409090909092</v>
      </c>
    </row>
    <row r="59" spans="1:13" ht="15">
      <c r="A59" s="598">
        <v>635003</v>
      </c>
      <c r="B59" s="720"/>
      <c r="C59" s="847" t="s">
        <v>145</v>
      </c>
      <c r="D59" s="846" t="s">
        <v>147</v>
      </c>
      <c r="E59" s="600"/>
      <c r="F59" s="600"/>
      <c r="G59" s="604">
        <v>50</v>
      </c>
      <c r="H59" s="604">
        <v>50</v>
      </c>
      <c r="I59" s="604">
        <v>20</v>
      </c>
      <c r="J59" s="604">
        <v>50</v>
      </c>
      <c r="K59" s="604">
        <v>50</v>
      </c>
      <c r="L59" s="759"/>
      <c r="M59" s="786"/>
    </row>
    <row r="60" spans="1:13" ht="15">
      <c r="A60" s="602">
        <v>635004</v>
      </c>
      <c r="B60" s="603">
        <v>2</v>
      </c>
      <c r="C60" s="819" t="s">
        <v>104</v>
      </c>
      <c r="D60" s="848" t="s">
        <v>148</v>
      </c>
      <c r="E60" s="600">
        <v>120</v>
      </c>
      <c r="F60" s="600">
        <v>156</v>
      </c>
      <c r="G60" s="604">
        <v>150</v>
      </c>
      <c r="H60" s="604">
        <v>1000</v>
      </c>
      <c r="I60" s="604">
        <v>1000</v>
      </c>
      <c r="J60" s="604">
        <v>900</v>
      </c>
      <c r="K60" s="604">
        <v>900</v>
      </c>
      <c r="L60" s="759">
        <v>61.1</v>
      </c>
      <c r="M60" s="786">
        <f>(100/K60)*L60</f>
        <v>6.788888888888889</v>
      </c>
    </row>
    <row r="61" spans="1:13" ht="15">
      <c r="A61" s="602">
        <v>635004</v>
      </c>
      <c r="B61" s="603">
        <v>3</v>
      </c>
      <c r="C61" s="819" t="s">
        <v>104</v>
      </c>
      <c r="D61" s="848" t="s">
        <v>149</v>
      </c>
      <c r="E61" s="604"/>
      <c r="F61" s="604">
        <v>466</v>
      </c>
      <c r="G61" s="604"/>
      <c r="H61" s="604"/>
      <c r="I61" s="604"/>
      <c r="J61" s="604"/>
      <c r="K61" s="604"/>
      <c r="L61" s="759"/>
      <c r="M61" s="786"/>
    </row>
    <row r="62" spans="1:13" ht="15">
      <c r="A62" s="1314">
        <v>635004</v>
      </c>
      <c r="B62" s="1329">
        <v>8</v>
      </c>
      <c r="C62" s="1330" t="s">
        <v>104</v>
      </c>
      <c r="D62" s="1331" t="s">
        <v>150</v>
      </c>
      <c r="E62" s="1325"/>
      <c r="F62" s="1325"/>
      <c r="G62" s="1318">
        <v>20</v>
      </c>
      <c r="H62" s="1318">
        <v>20</v>
      </c>
      <c r="I62" s="1318">
        <v>20</v>
      </c>
      <c r="J62" s="1318">
        <v>20</v>
      </c>
      <c r="K62" s="1318">
        <v>70</v>
      </c>
      <c r="L62" s="1328">
        <v>69.6</v>
      </c>
      <c r="M62" s="1320">
        <f>(100/K62)*L62</f>
        <v>99.42857142857142</v>
      </c>
    </row>
    <row r="63" spans="1:13" ht="15">
      <c r="A63" s="602">
        <v>635004</v>
      </c>
      <c r="B63" s="603">
        <v>4</v>
      </c>
      <c r="C63" s="819" t="s">
        <v>104</v>
      </c>
      <c r="D63" s="848" t="s">
        <v>151</v>
      </c>
      <c r="E63" s="600"/>
      <c r="F63" s="600">
        <v>132</v>
      </c>
      <c r="G63" s="604"/>
      <c r="H63" s="604">
        <v>120</v>
      </c>
      <c r="I63" s="604">
        <v>120</v>
      </c>
      <c r="J63" s="604">
        <v>120</v>
      </c>
      <c r="K63" s="604">
        <v>120</v>
      </c>
      <c r="L63" s="759"/>
      <c r="M63" s="786"/>
    </row>
    <row r="64" spans="1:13" ht="15">
      <c r="A64" s="602">
        <v>635006</v>
      </c>
      <c r="B64" s="603">
        <v>1</v>
      </c>
      <c r="C64" s="819" t="s">
        <v>104</v>
      </c>
      <c r="D64" s="848" t="s">
        <v>152</v>
      </c>
      <c r="E64" s="600">
        <v>700</v>
      </c>
      <c r="F64" s="600">
        <v>101</v>
      </c>
      <c r="G64" s="849">
        <v>892</v>
      </c>
      <c r="H64" s="849">
        <v>892</v>
      </c>
      <c r="I64" s="849">
        <v>400</v>
      </c>
      <c r="J64" s="849">
        <v>300</v>
      </c>
      <c r="K64" s="849">
        <v>300</v>
      </c>
      <c r="L64" s="1091">
        <v>114.2</v>
      </c>
      <c r="M64" s="1117">
        <f>(100/K64)*L64</f>
        <v>38.06666666666666</v>
      </c>
    </row>
    <row r="65" spans="1:13" ht="15">
      <c r="A65" s="607">
        <v>635006</v>
      </c>
      <c r="B65" s="608">
        <v>8</v>
      </c>
      <c r="C65" s="825" t="s">
        <v>124</v>
      </c>
      <c r="D65" s="820" t="s">
        <v>155</v>
      </c>
      <c r="E65" s="609"/>
      <c r="F65" s="609"/>
      <c r="G65" s="609">
        <v>512</v>
      </c>
      <c r="H65" s="609">
        <v>512</v>
      </c>
      <c r="I65" s="609">
        <v>300</v>
      </c>
      <c r="J65" s="850">
        <v>200</v>
      </c>
      <c r="K65" s="609">
        <v>200</v>
      </c>
      <c r="L65" s="760"/>
      <c r="M65" s="787"/>
    </row>
    <row r="66" spans="1:13" ht="15">
      <c r="A66" s="591">
        <v>636</v>
      </c>
      <c r="B66" s="588"/>
      <c r="C66" s="844"/>
      <c r="D66" s="588" t="s">
        <v>156</v>
      </c>
      <c r="E66" s="589"/>
      <c r="F66" s="589"/>
      <c r="G66" s="589"/>
      <c r="H66" s="589">
        <v>50</v>
      </c>
      <c r="I66" s="589">
        <v>40</v>
      </c>
      <c r="J66" s="589"/>
      <c r="K66" s="589"/>
      <c r="L66" s="754"/>
      <c r="M66" s="783"/>
    </row>
    <row r="67" spans="1:13" ht="15">
      <c r="A67" s="646">
        <v>636001</v>
      </c>
      <c r="B67" s="593"/>
      <c r="C67" s="844" t="s">
        <v>91</v>
      </c>
      <c r="D67" s="853" t="s">
        <v>299</v>
      </c>
      <c r="E67" s="595"/>
      <c r="F67" s="595"/>
      <c r="G67" s="595"/>
      <c r="H67" s="595">
        <v>50</v>
      </c>
      <c r="I67" s="595">
        <v>40</v>
      </c>
      <c r="J67" s="595"/>
      <c r="K67" s="595"/>
      <c r="L67" s="755"/>
      <c r="M67" s="784"/>
    </row>
    <row r="68" spans="1:13" ht="15">
      <c r="A68" s="591">
        <v>637</v>
      </c>
      <c r="B68" s="588"/>
      <c r="C68" s="844"/>
      <c r="D68" s="588" t="s">
        <v>157</v>
      </c>
      <c r="E68" s="589">
        <f aca="true" t="shared" si="9" ref="E68:L68">SUM(E69:E93)</f>
        <v>42016</v>
      </c>
      <c r="F68" s="589">
        <f t="shared" si="9"/>
        <v>34978</v>
      </c>
      <c r="G68" s="589">
        <f t="shared" si="9"/>
        <v>41410</v>
      </c>
      <c r="H68" s="589">
        <f t="shared" si="9"/>
        <v>41389</v>
      </c>
      <c r="I68" s="589">
        <f t="shared" si="9"/>
        <v>38533</v>
      </c>
      <c r="J68" s="589">
        <f t="shared" si="9"/>
        <v>57920</v>
      </c>
      <c r="K68" s="589">
        <f t="shared" si="9"/>
        <v>58162</v>
      </c>
      <c r="L68" s="754">
        <f t="shared" si="9"/>
        <v>45631.34</v>
      </c>
      <c r="M68" s="783">
        <f>(100/K68)*L68</f>
        <v>78.45558956019394</v>
      </c>
    </row>
    <row r="69" spans="1:13" ht="15">
      <c r="A69" s="1332">
        <v>637004</v>
      </c>
      <c r="B69" s="1308"/>
      <c r="C69" s="1309" t="s">
        <v>104</v>
      </c>
      <c r="D69" s="1308" t="s">
        <v>158</v>
      </c>
      <c r="E69" s="1311">
        <v>75</v>
      </c>
      <c r="F69" s="1311">
        <v>146</v>
      </c>
      <c r="G69" s="1333">
        <v>40</v>
      </c>
      <c r="H69" s="1311">
        <v>40</v>
      </c>
      <c r="I69" s="1311">
        <v>20</v>
      </c>
      <c r="J69" s="1333">
        <v>40</v>
      </c>
      <c r="K69" s="1311">
        <v>120</v>
      </c>
      <c r="L69" s="1312">
        <v>105.7</v>
      </c>
      <c r="M69" s="1313">
        <f>(100/K69)*L69</f>
        <v>88.08333333333334</v>
      </c>
    </row>
    <row r="70" spans="1:13" ht="15">
      <c r="A70" s="1334">
        <v>637004</v>
      </c>
      <c r="B70" s="1329">
        <v>1</v>
      </c>
      <c r="C70" s="1302" t="s">
        <v>91</v>
      </c>
      <c r="D70" s="1301" t="s">
        <v>454</v>
      </c>
      <c r="E70" s="1318"/>
      <c r="F70" s="1318"/>
      <c r="G70" s="1318"/>
      <c r="H70" s="1325">
        <v>2000</v>
      </c>
      <c r="I70" s="1325">
        <v>2000</v>
      </c>
      <c r="J70" s="1318"/>
      <c r="K70" s="1325">
        <v>2000</v>
      </c>
      <c r="L70" s="1326">
        <v>1431.5</v>
      </c>
      <c r="M70" s="1327">
        <f>(100/K70)*L70</f>
        <v>71.575</v>
      </c>
    </row>
    <row r="71" spans="1:13" ht="15">
      <c r="A71" s="602">
        <v>637001</v>
      </c>
      <c r="B71" s="666"/>
      <c r="C71" s="841" t="s">
        <v>91</v>
      </c>
      <c r="D71" s="603" t="s">
        <v>159</v>
      </c>
      <c r="E71" s="604">
        <v>800</v>
      </c>
      <c r="F71" s="604"/>
      <c r="G71" s="604">
        <v>200</v>
      </c>
      <c r="H71" s="604">
        <v>500</v>
      </c>
      <c r="I71" s="604">
        <v>500</v>
      </c>
      <c r="J71" s="604">
        <v>200</v>
      </c>
      <c r="K71" s="604">
        <v>200</v>
      </c>
      <c r="L71" s="759"/>
      <c r="M71" s="786"/>
    </row>
    <row r="72" spans="1:13" ht="15">
      <c r="A72" s="598">
        <v>637004</v>
      </c>
      <c r="B72" s="599">
        <v>2</v>
      </c>
      <c r="C72" s="839" t="s">
        <v>124</v>
      </c>
      <c r="D72" s="599" t="s">
        <v>160</v>
      </c>
      <c r="E72" s="618">
        <v>3124</v>
      </c>
      <c r="F72" s="618">
        <v>3106</v>
      </c>
      <c r="G72" s="600">
        <v>3000</v>
      </c>
      <c r="H72" s="600">
        <v>3000</v>
      </c>
      <c r="I72" s="600">
        <v>3000</v>
      </c>
      <c r="J72" s="600">
        <v>3000</v>
      </c>
      <c r="K72" s="600">
        <v>3000</v>
      </c>
      <c r="L72" s="758">
        <v>2548.79</v>
      </c>
      <c r="M72" s="785">
        <f>(100/K72)*L72</f>
        <v>84.95966666666666</v>
      </c>
    </row>
    <row r="73" spans="1:13" ht="15">
      <c r="A73" s="1300">
        <v>637004</v>
      </c>
      <c r="B73" s="1301">
        <v>3</v>
      </c>
      <c r="C73" s="1302" t="s">
        <v>91</v>
      </c>
      <c r="D73" s="1329" t="s">
        <v>512</v>
      </c>
      <c r="E73" s="1304"/>
      <c r="F73" s="1304"/>
      <c r="G73" s="1325"/>
      <c r="H73" s="1325"/>
      <c r="I73" s="1325"/>
      <c r="J73" s="1325"/>
      <c r="K73" s="1325">
        <v>780</v>
      </c>
      <c r="L73" s="1326">
        <v>780</v>
      </c>
      <c r="M73" s="1327">
        <f>(100/K73)*L73</f>
        <v>99.99999999999999</v>
      </c>
    </row>
    <row r="74" spans="1:13" ht="15">
      <c r="A74" s="602">
        <v>637004</v>
      </c>
      <c r="B74" s="603">
        <v>5</v>
      </c>
      <c r="C74" s="838" t="s">
        <v>91</v>
      </c>
      <c r="D74" s="848" t="s">
        <v>161</v>
      </c>
      <c r="E74" s="600">
        <v>718</v>
      </c>
      <c r="F74" s="600">
        <v>851</v>
      </c>
      <c r="G74" s="604">
        <v>500</v>
      </c>
      <c r="H74" s="604">
        <v>2000</v>
      </c>
      <c r="I74" s="604">
        <v>2000</v>
      </c>
      <c r="J74" s="604">
        <v>900</v>
      </c>
      <c r="K74" s="604">
        <v>900</v>
      </c>
      <c r="L74" s="759">
        <v>801.42</v>
      </c>
      <c r="M74" s="786">
        <f>(100/K74)*L74</f>
        <v>89.04666666666665</v>
      </c>
    </row>
    <row r="75" spans="1:13" ht="15">
      <c r="A75" s="602">
        <v>637004</v>
      </c>
      <c r="B75" s="603">
        <v>6</v>
      </c>
      <c r="C75" s="838" t="s">
        <v>162</v>
      </c>
      <c r="D75" s="666" t="s">
        <v>163</v>
      </c>
      <c r="E75" s="600">
        <v>136</v>
      </c>
      <c r="F75" s="600">
        <v>1</v>
      </c>
      <c r="G75" s="604">
        <v>100</v>
      </c>
      <c r="H75" s="604">
        <v>100</v>
      </c>
      <c r="I75" s="604">
        <v>50</v>
      </c>
      <c r="J75" s="604">
        <v>50</v>
      </c>
      <c r="K75" s="604">
        <v>150</v>
      </c>
      <c r="L75" s="759">
        <v>126.76</v>
      </c>
      <c r="M75" s="1116">
        <f>(100/K75)*L75</f>
        <v>84.50666666666666</v>
      </c>
    </row>
    <row r="76" spans="1:13" ht="15">
      <c r="A76" s="602">
        <v>637004</v>
      </c>
      <c r="B76" s="603">
        <v>7</v>
      </c>
      <c r="C76" s="856" t="s">
        <v>164</v>
      </c>
      <c r="D76" s="840" t="s">
        <v>165</v>
      </c>
      <c r="E76" s="650"/>
      <c r="F76" s="650">
        <v>1200</v>
      </c>
      <c r="G76" s="703"/>
      <c r="H76" s="703"/>
      <c r="I76" s="703"/>
      <c r="J76" s="703"/>
      <c r="K76" s="703"/>
      <c r="L76" s="773"/>
      <c r="M76" s="786"/>
    </row>
    <row r="77" spans="1:13" ht="15">
      <c r="A77" s="1314">
        <v>637005</v>
      </c>
      <c r="B77" s="1329">
        <v>1</v>
      </c>
      <c r="C77" s="1322" t="s">
        <v>126</v>
      </c>
      <c r="D77" s="1321" t="s">
        <v>166</v>
      </c>
      <c r="E77" s="1325"/>
      <c r="F77" s="1325">
        <v>4257</v>
      </c>
      <c r="G77" s="1323"/>
      <c r="H77" s="1323"/>
      <c r="I77" s="1323"/>
      <c r="J77" s="1323"/>
      <c r="K77" s="1323">
        <v>4500</v>
      </c>
      <c r="L77" s="1324">
        <v>3506</v>
      </c>
      <c r="M77" s="1320">
        <f>(100/K77)*L77</f>
        <v>77.91111111111111</v>
      </c>
    </row>
    <row r="78" spans="1:13" ht="15">
      <c r="A78" s="1314">
        <v>637005</v>
      </c>
      <c r="B78" s="1329">
        <v>2</v>
      </c>
      <c r="C78" s="1322" t="s">
        <v>168</v>
      </c>
      <c r="D78" s="1321" t="s">
        <v>169</v>
      </c>
      <c r="E78" s="1325">
        <v>11683</v>
      </c>
      <c r="F78" s="1325">
        <v>1200</v>
      </c>
      <c r="G78" s="1318">
        <v>11440</v>
      </c>
      <c r="H78" s="1318">
        <v>5786</v>
      </c>
      <c r="I78" s="1318">
        <v>3000</v>
      </c>
      <c r="J78" s="1318">
        <v>20000</v>
      </c>
      <c r="K78" s="1318">
        <v>2112</v>
      </c>
      <c r="L78" s="1328">
        <v>864</v>
      </c>
      <c r="M78" s="1320">
        <f>(100/K78)*L78</f>
        <v>40.90909090909091</v>
      </c>
    </row>
    <row r="79" spans="1:13" ht="15">
      <c r="A79" s="1314">
        <v>637005</v>
      </c>
      <c r="B79" s="1329">
        <v>3</v>
      </c>
      <c r="C79" s="1322" t="s">
        <v>91</v>
      </c>
      <c r="D79" s="1335" t="s">
        <v>301</v>
      </c>
      <c r="E79" s="1325"/>
      <c r="F79" s="1325"/>
      <c r="G79" s="1318"/>
      <c r="H79" s="1318"/>
      <c r="I79" s="1318"/>
      <c r="J79" s="1318"/>
      <c r="K79" s="1318">
        <v>4500</v>
      </c>
      <c r="L79" s="1328">
        <v>4110</v>
      </c>
      <c r="M79" s="1320">
        <f>(100/K79)*L79</f>
        <v>91.33333333333334</v>
      </c>
    </row>
    <row r="80" spans="1:13" ht="15">
      <c r="A80" s="602">
        <v>637005</v>
      </c>
      <c r="B80" s="603">
        <v>4</v>
      </c>
      <c r="C80" s="838" t="s">
        <v>170</v>
      </c>
      <c r="D80" s="666" t="s">
        <v>171</v>
      </c>
      <c r="E80" s="600">
        <v>1020</v>
      </c>
      <c r="F80" s="600">
        <v>1080</v>
      </c>
      <c r="G80" s="604">
        <v>1050</v>
      </c>
      <c r="H80" s="604">
        <v>1050</v>
      </c>
      <c r="I80" s="604">
        <v>1050</v>
      </c>
      <c r="J80" s="604">
        <v>1050</v>
      </c>
      <c r="K80" s="604">
        <v>1050</v>
      </c>
      <c r="L80" s="759"/>
      <c r="M80" s="786"/>
    </row>
    <row r="81" spans="1:13" ht="15">
      <c r="A81" s="602">
        <v>637006</v>
      </c>
      <c r="B81" s="603"/>
      <c r="C81" s="838" t="s">
        <v>91</v>
      </c>
      <c r="D81" s="666" t="s">
        <v>172</v>
      </c>
      <c r="E81" s="600"/>
      <c r="F81" s="600">
        <v>130</v>
      </c>
      <c r="G81" s="604"/>
      <c r="H81" s="604">
        <v>50</v>
      </c>
      <c r="I81" s="604">
        <v>50</v>
      </c>
      <c r="J81" s="604"/>
      <c r="K81" s="604"/>
      <c r="L81" s="759"/>
      <c r="M81" s="786"/>
    </row>
    <row r="82" spans="1:13" ht="15">
      <c r="A82" s="602">
        <v>637011</v>
      </c>
      <c r="B82" s="603"/>
      <c r="C82" s="838" t="s">
        <v>126</v>
      </c>
      <c r="D82" s="666" t="s">
        <v>173</v>
      </c>
      <c r="E82" s="600">
        <v>90</v>
      </c>
      <c r="F82" s="600"/>
      <c r="G82" s="604"/>
      <c r="H82" s="604">
        <v>780</v>
      </c>
      <c r="I82" s="604">
        <v>780</v>
      </c>
      <c r="J82" s="604">
        <v>4500</v>
      </c>
      <c r="K82" s="604">
        <v>10570</v>
      </c>
      <c r="L82" s="759">
        <v>10232</v>
      </c>
      <c r="M82" s="786">
        <f aca="true" t="shared" si="10" ref="M82:M89">(100/K82)*L82</f>
        <v>96.80227057710502</v>
      </c>
    </row>
    <row r="83" spans="1:13" ht="15">
      <c r="A83" s="1314">
        <v>637011</v>
      </c>
      <c r="B83" s="1329">
        <v>2</v>
      </c>
      <c r="C83" s="1322" t="s">
        <v>126</v>
      </c>
      <c r="D83" s="1321" t="s">
        <v>513</v>
      </c>
      <c r="E83" s="1325"/>
      <c r="F83" s="1325"/>
      <c r="G83" s="1318"/>
      <c r="H83" s="1318"/>
      <c r="I83" s="1318"/>
      <c r="J83" s="1318"/>
      <c r="K83" s="1318">
        <v>500</v>
      </c>
      <c r="L83" s="1328">
        <v>497.67</v>
      </c>
      <c r="M83" s="1320">
        <f t="shared" si="10"/>
        <v>99.534</v>
      </c>
    </row>
    <row r="84" spans="1:13" ht="15">
      <c r="A84" s="602">
        <v>637012</v>
      </c>
      <c r="B84" s="603">
        <v>3</v>
      </c>
      <c r="C84" s="838" t="s">
        <v>91</v>
      </c>
      <c r="D84" s="666" t="s">
        <v>174</v>
      </c>
      <c r="E84" s="600">
        <v>272</v>
      </c>
      <c r="F84" s="600">
        <v>258</v>
      </c>
      <c r="G84" s="604">
        <v>280</v>
      </c>
      <c r="H84" s="604">
        <v>280</v>
      </c>
      <c r="I84" s="604">
        <v>280</v>
      </c>
      <c r="J84" s="604">
        <v>280</v>
      </c>
      <c r="K84" s="604">
        <v>280</v>
      </c>
      <c r="L84" s="759">
        <v>52.78</v>
      </c>
      <c r="M84" s="786">
        <f t="shared" si="10"/>
        <v>18.85</v>
      </c>
    </row>
    <row r="85" spans="1:13" ht="15">
      <c r="A85" s="602">
        <v>637014</v>
      </c>
      <c r="B85" s="603"/>
      <c r="C85" s="838" t="s">
        <v>91</v>
      </c>
      <c r="D85" s="666" t="s">
        <v>175</v>
      </c>
      <c r="E85" s="600">
        <v>13381</v>
      </c>
      <c r="F85" s="600">
        <v>12782</v>
      </c>
      <c r="G85" s="604">
        <v>15000</v>
      </c>
      <c r="H85" s="604">
        <v>15000</v>
      </c>
      <c r="I85" s="604">
        <v>15000</v>
      </c>
      <c r="J85" s="604">
        <v>15600</v>
      </c>
      <c r="K85" s="604">
        <v>15600</v>
      </c>
      <c r="L85" s="759">
        <v>14076</v>
      </c>
      <c r="M85" s="786">
        <f t="shared" si="10"/>
        <v>90.23076923076923</v>
      </c>
    </row>
    <row r="86" spans="1:13" ht="15">
      <c r="A86" s="602">
        <v>637015</v>
      </c>
      <c r="B86" s="603"/>
      <c r="C86" s="838" t="s">
        <v>176</v>
      </c>
      <c r="D86" s="666" t="s">
        <v>177</v>
      </c>
      <c r="E86" s="600">
        <v>1673</v>
      </c>
      <c r="F86" s="600">
        <v>1792</v>
      </c>
      <c r="G86" s="604">
        <v>1200</v>
      </c>
      <c r="H86" s="604">
        <v>1500</v>
      </c>
      <c r="I86" s="604">
        <v>1500</v>
      </c>
      <c r="J86" s="604">
        <v>1500</v>
      </c>
      <c r="K86" s="604">
        <v>1500</v>
      </c>
      <c r="L86" s="759">
        <v>930.15</v>
      </c>
      <c r="M86" s="786">
        <f t="shared" si="10"/>
        <v>62.01</v>
      </c>
    </row>
    <row r="87" spans="1:13" ht="15">
      <c r="A87" s="602">
        <v>637023</v>
      </c>
      <c r="B87" s="666"/>
      <c r="C87" s="838" t="s">
        <v>104</v>
      </c>
      <c r="D87" s="666" t="s">
        <v>178</v>
      </c>
      <c r="E87" s="600">
        <v>250</v>
      </c>
      <c r="F87" s="600">
        <v>200</v>
      </c>
      <c r="G87" s="600">
        <v>200</v>
      </c>
      <c r="H87" s="600">
        <v>200</v>
      </c>
      <c r="I87" s="600">
        <v>200</v>
      </c>
      <c r="J87" s="600">
        <v>100</v>
      </c>
      <c r="K87" s="600">
        <v>100</v>
      </c>
      <c r="L87" s="758">
        <v>89</v>
      </c>
      <c r="M87" s="785">
        <f t="shared" si="10"/>
        <v>89</v>
      </c>
    </row>
    <row r="88" spans="1:13" ht="15">
      <c r="A88" s="602">
        <v>637016</v>
      </c>
      <c r="B88" s="666"/>
      <c r="C88" s="838" t="s">
        <v>91</v>
      </c>
      <c r="D88" s="666" t="s">
        <v>179</v>
      </c>
      <c r="E88" s="600">
        <v>1716</v>
      </c>
      <c r="F88" s="600">
        <v>2041</v>
      </c>
      <c r="G88" s="600">
        <v>2100</v>
      </c>
      <c r="H88" s="600">
        <v>2100</v>
      </c>
      <c r="I88" s="600">
        <v>2100</v>
      </c>
      <c r="J88" s="600">
        <v>2100</v>
      </c>
      <c r="K88" s="600">
        <v>2100</v>
      </c>
      <c r="L88" s="758">
        <v>1553.57</v>
      </c>
      <c r="M88" s="785">
        <f t="shared" si="10"/>
        <v>73.9795238095238</v>
      </c>
    </row>
    <row r="89" spans="1:13" ht="15">
      <c r="A89" s="602">
        <v>637026</v>
      </c>
      <c r="B89" s="666">
        <v>1</v>
      </c>
      <c r="C89" s="838" t="s">
        <v>180</v>
      </c>
      <c r="D89" s="666" t="s">
        <v>181</v>
      </c>
      <c r="E89" s="600">
        <v>2729</v>
      </c>
      <c r="F89" s="600">
        <v>2528</v>
      </c>
      <c r="G89" s="604">
        <v>3000</v>
      </c>
      <c r="H89" s="604">
        <v>3000</v>
      </c>
      <c r="I89" s="604">
        <v>3000</v>
      </c>
      <c r="J89" s="604">
        <v>3000</v>
      </c>
      <c r="K89" s="604">
        <v>3000</v>
      </c>
      <c r="L89" s="759">
        <v>900</v>
      </c>
      <c r="M89" s="786">
        <f t="shared" si="10"/>
        <v>30</v>
      </c>
    </row>
    <row r="90" spans="1:13" ht="15">
      <c r="A90" s="602">
        <v>637026</v>
      </c>
      <c r="B90" s="666">
        <v>2</v>
      </c>
      <c r="C90" s="838" t="s">
        <v>180</v>
      </c>
      <c r="D90" s="666" t="s">
        <v>182</v>
      </c>
      <c r="E90" s="600">
        <v>1485</v>
      </c>
      <c r="F90" s="600">
        <v>1266</v>
      </c>
      <c r="G90" s="703">
        <v>700</v>
      </c>
      <c r="H90" s="703">
        <v>700</v>
      </c>
      <c r="I90" s="703">
        <v>700</v>
      </c>
      <c r="J90" s="703">
        <v>700</v>
      </c>
      <c r="K90" s="703">
        <v>700</v>
      </c>
      <c r="L90" s="773"/>
      <c r="M90" s="786"/>
    </row>
    <row r="91" spans="1:13" ht="15">
      <c r="A91" s="602">
        <v>637031</v>
      </c>
      <c r="B91" s="666"/>
      <c r="C91" s="841" t="s">
        <v>91</v>
      </c>
      <c r="D91" s="666" t="s">
        <v>183</v>
      </c>
      <c r="E91" s="600"/>
      <c r="F91" s="600">
        <v>107</v>
      </c>
      <c r="G91" s="703"/>
      <c r="H91" s="703">
        <v>3</v>
      </c>
      <c r="I91" s="703">
        <v>3</v>
      </c>
      <c r="J91" s="703"/>
      <c r="K91" s="703"/>
      <c r="L91" s="773"/>
      <c r="M91" s="786"/>
    </row>
    <row r="92" spans="1:13" ht="15">
      <c r="A92" s="602">
        <v>637027</v>
      </c>
      <c r="B92" s="666"/>
      <c r="C92" s="838" t="s">
        <v>91</v>
      </c>
      <c r="D92" s="666" t="s">
        <v>184</v>
      </c>
      <c r="E92" s="600">
        <v>2419</v>
      </c>
      <c r="F92" s="600">
        <v>1554</v>
      </c>
      <c r="G92" s="604">
        <v>2300</v>
      </c>
      <c r="H92" s="604">
        <v>2300</v>
      </c>
      <c r="I92" s="604">
        <v>2300</v>
      </c>
      <c r="J92" s="604">
        <v>3900</v>
      </c>
      <c r="K92" s="604">
        <v>3900</v>
      </c>
      <c r="L92" s="759">
        <v>2791.27</v>
      </c>
      <c r="M92" s="786">
        <f>(100/K92)*L92</f>
        <v>71.57102564102564</v>
      </c>
    </row>
    <row r="93" spans="1:13" ht="15">
      <c r="A93" s="641">
        <v>637003</v>
      </c>
      <c r="B93" s="603"/>
      <c r="C93" s="819" t="s">
        <v>124</v>
      </c>
      <c r="D93" s="603" t="s">
        <v>438</v>
      </c>
      <c r="E93" s="637">
        <v>445</v>
      </c>
      <c r="F93" s="637">
        <v>479</v>
      </c>
      <c r="G93" s="724">
        <v>300</v>
      </c>
      <c r="H93" s="724">
        <v>1000</v>
      </c>
      <c r="I93" s="724">
        <v>1000</v>
      </c>
      <c r="J93" s="724">
        <v>1000</v>
      </c>
      <c r="K93" s="724">
        <v>600</v>
      </c>
      <c r="L93" s="775">
        <v>234.73</v>
      </c>
      <c r="M93" s="1114">
        <f>(100/K93)*L93</f>
        <v>39.12166666666666</v>
      </c>
    </row>
    <row r="94" spans="1:13" ht="15">
      <c r="A94" s="591">
        <v>641</v>
      </c>
      <c r="B94" s="822"/>
      <c r="C94" s="827"/>
      <c r="D94" s="822" t="s">
        <v>186</v>
      </c>
      <c r="E94" s="589">
        <v>3217</v>
      </c>
      <c r="F94" s="589">
        <v>3217</v>
      </c>
      <c r="G94" s="589">
        <v>3500</v>
      </c>
      <c r="H94" s="589">
        <v>3500</v>
      </c>
      <c r="I94" s="589">
        <v>3500</v>
      </c>
      <c r="J94" s="589">
        <v>7700</v>
      </c>
      <c r="K94" s="589">
        <v>7160</v>
      </c>
      <c r="L94" s="754">
        <f>SUM(L95:L96)</f>
        <v>4602.6</v>
      </c>
      <c r="M94" s="783">
        <f>(100/K94)*L94</f>
        <v>64.28212290502793</v>
      </c>
    </row>
    <row r="95" spans="1:13" ht="15">
      <c r="A95" s="615">
        <v>641012</v>
      </c>
      <c r="B95" s="616"/>
      <c r="C95" s="834" t="s">
        <v>91</v>
      </c>
      <c r="D95" s="857" t="s">
        <v>187</v>
      </c>
      <c r="E95" s="644">
        <v>3217</v>
      </c>
      <c r="F95" s="644">
        <v>2875</v>
      </c>
      <c r="G95" s="648">
        <v>3500</v>
      </c>
      <c r="H95" s="671">
        <v>3500</v>
      </c>
      <c r="I95" s="671">
        <v>3500</v>
      </c>
      <c r="J95" s="671">
        <v>6600</v>
      </c>
      <c r="K95" s="671">
        <v>6600</v>
      </c>
      <c r="L95" s="697">
        <v>4602.6</v>
      </c>
      <c r="M95" s="1111">
        <f>(100/K95)*L95</f>
        <v>69.73636363636365</v>
      </c>
    </row>
    <row r="96" spans="1:13" ht="15">
      <c r="A96" s="638">
        <v>642013</v>
      </c>
      <c r="B96" s="639"/>
      <c r="C96" s="821" t="s">
        <v>91</v>
      </c>
      <c r="D96" s="642" t="s">
        <v>188</v>
      </c>
      <c r="E96" s="640"/>
      <c r="F96" s="640">
        <v>314</v>
      </c>
      <c r="G96" s="640"/>
      <c r="H96" s="640"/>
      <c r="I96" s="640"/>
      <c r="J96" s="640">
        <v>1100</v>
      </c>
      <c r="K96" s="640">
        <v>560</v>
      </c>
      <c r="L96" s="1089"/>
      <c r="M96" s="1114"/>
    </row>
    <row r="97" spans="1:13" ht="15.75" thickBot="1">
      <c r="A97" s="858"/>
      <c r="B97" s="729"/>
      <c r="C97" s="859"/>
      <c r="D97" s="860"/>
      <c r="E97" s="861"/>
      <c r="F97" s="861"/>
      <c r="G97" s="862"/>
      <c r="H97" s="833"/>
      <c r="I97" s="833"/>
      <c r="J97" s="833"/>
      <c r="K97" s="833"/>
      <c r="L97" s="1092"/>
      <c r="M97" s="927"/>
    </row>
    <row r="98" spans="1:13" ht="15.75" thickBot="1">
      <c r="A98" s="744" t="s">
        <v>189</v>
      </c>
      <c r="B98" s="738"/>
      <c r="C98" s="1258"/>
      <c r="D98" s="744" t="s">
        <v>190</v>
      </c>
      <c r="E98" s="658">
        <f>SUM(E99+E100+E108)</f>
        <v>5036</v>
      </c>
      <c r="F98" s="628">
        <f>SUM(F99+F100+F108)</f>
        <v>12351</v>
      </c>
      <c r="G98" s="658">
        <f aca="true" t="shared" si="11" ref="G98:L98">G99+G100+G108</f>
        <v>4718</v>
      </c>
      <c r="H98" s="656">
        <f t="shared" si="11"/>
        <v>6794</v>
      </c>
      <c r="I98" s="626">
        <f t="shared" si="11"/>
        <v>6794</v>
      </c>
      <c r="J98" s="1254">
        <f t="shared" si="11"/>
        <v>5583</v>
      </c>
      <c r="K98" s="628">
        <f t="shared" si="11"/>
        <v>5583</v>
      </c>
      <c r="L98" s="768">
        <f t="shared" si="11"/>
        <v>3936.4</v>
      </c>
      <c r="M98" s="1255">
        <f aca="true" t="shared" si="12" ref="M98:M111">(100/K98)*L98</f>
        <v>70.50689593408562</v>
      </c>
    </row>
    <row r="99" spans="1:13" ht="15">
      <c r="A99" s="865">
        <v>611000</v>
      </c>
      <c r="B99" s="866"/>
      <c r="C99" s="867" t="s">
        <v>162</v>
      </c>
      <c r="D99" s="866" t="s">
        <v>92</v>
      </c>
      <c r="E99" s="868">
        <v>3059</v>
      </c>
      <c r="F99" s="868">
        <v>8115</v>
      </c>
      <c r="G99" s="868">
        <v>2940</v>
      </c>
      <c r="H99" s="868">
        <v>4300</v>
      </c>
      <c r="I99" s="868">
        <v>4300</v>
      </c>
      <c r="J99" s="868">
        <v>3500</v>
      </c>
      <c r="K99" s="868">
        <v>3500</v>
      </c>
      <c r="L99" s="1093">
        <v>2430.12</v>
      </c>
      <c r="M99" s="1128">
        <f t="shared" si="12"/>
        <v>69.43199999999999</v>
      </c>
    </row>
    <row r="100" spans="1:13" ht="15">
      <c r="A100" s="587">
        <v>62</v>
      </c>
      <c r="B100" s="822"/>
      <c r="C100" s="827"/>
      <c r="D100" s="588" t="s">
        <v>93</v>
      </c>
      <c r="E100" s="589">
        <f>SUM(E101:E107)</f>
        <v>1124</v>
      </c>
      <c r="F100" s="589">
        <f aca="true" t="shared" si="13" ref="F100:K100">SUM(F101:F107)</f>
        <v>2858</v>
      </c>
      <c r="G100" s="589">
        <f t="shared" si="13"/>
        <v>1034</v>
      </c>
      <c r="H100" s="589">
        <f t="shared" si="13"/>
        <v>1500</v>
      </c>
      <c r="I100" s="589">
        <f t="shared" si="13"/>
        <v>1500</v>
      </c>
      <c r="J100" s="589">
        <f t="shared" si="13"/>
        <v>1243</v>
      </c>
      <c r="K100" s="589">
        <f t="shared" si="13"/>
        <v>1243</v>
      </c>
      <c r="L100" s="754">
        <f>SUM(L101:L107)</f>
        <v>812.9</v>
      </c>
      <c r="M100" s="783">
        <f t="shared" si="12"/>
        <v>65.39823008849558</v>
      </c>
    </row>
    <row r="101" spans="1:13" ht="15">
      <c r="A101" s="615">
        <v>623000</v>
      </c>
      <c r="B101" s="616"/>
      <c r="C101" s="869" t="s">
        <v>162</v>
      </c>
      <c r="D101" s="616" t="s">
        <v>95</v>
      </c>
      <c r="E101" s="648">
        <v>321</v>
      </c>
      <c r="F101" s="648">
        <v>817</v>
      </c>
      <c r="G101" s="644">
        <v>295</v>
      </c>
      <c r="H101" s="644">
        <v>430</v>
      </c>
      <c r="I101" s="644">
        <v>430</v>
      </c>
      <c r="J101" s="644">
        <v>350</v>
      </c>
      <c r="K101" s="644">
        <v>350</v>
      </c>
      <c r="L101" s="766">
        <v>216.9</v>
      </c>
      <c r="M101" s="1111">
        <f t="shared" si="12"/>
        <v>61.97142857142857</v>
      </c>
    </row>
    <row r="102" spans="1:13" ht="15">
      <c r="A102" s="602">
        <v>625001</v>
      </c>
      <c r="B102" s="603"/>
      <c r="C102" s="818" t="s">
        <v>162</v>
      </c>
      <c r="D102" s="603" t="s">
        <v>96</v>
      </c>
      <c r="E102" s="643">
        <v>45</v>
      </c>
      <c r="F102" s="643">
        <v>117</v>
      </c>
      <c r="G102" s="604">
        <v>43</v>
      </c>
      <c r="H102" s="604">
        <v>61</v>
      </c>
      <c r="I102" s="604">
        <v>61</v>
      </c>
      <c r="J102" s="604">
        <v>50</v>
      </c>
      <c r="K102" s="604">
        <v>50</v>
      </c>
      <c r="L102" s="759">
        <v>34.13</v>
      </c>
      <c r="M102" s="786">
        <f t="shared" si="12"/>
        <v>68.26</v>
      </c>
    </row>
    <row r="103" spans="1:13" ht="15">
      <c r="A103" s="602">
        <v>625002</v>
      </c>
      <c r="B103" s="603"/>
      <c r="C103" s="870" t="s">
        <v>162</v>
      </c>
      <c r="D103" s="603" t="s">
        <v>97</v>
      </c>
      <c r="E103" s="643">
        <v>450</v>
      </c>
      <c r="F103" s="643">
        <v>1144</v>
      </c>
      <c r="G103" s="604">
        <v>412</v>
      </c>
      <c r="H103" s="604">
        <v>602</v>
      </c>
      <c r="I103" s="604">
        <v>602</v>
      </c>
      <c r="J103" s="604">
        <v>500</v>
      </c>
      <c r="K103" s="604">
        <v>500</v>
      </c>
      <c r="L103" s="759">
        <v>341.74</v>
      </c>
      <c r="M103" s="786">
        <f t="shared" si="12"/>
        <v>68.348</v>
      </c>
    </row>
    <row r="104" spans="1:13" ht="15">
      <c r="A104" s="602">
        <v>625003</v>
      </c>
      <c r="B104" s="603"/>
      <c r="C104" s="870" t="s">
        <v>162</v>
      </c>
      <c r="D104" s="603" t="s">
        <v>98</v>
      </c>
      <c r="E104" s="643">
        <v>26</v>
      </c>
      <c r="F104" s="643">
        <v>65</v>
      </c>
      <c r="G104" s="604">
        <v>24</v>
      </c>
      <c r="H104" s="604">
        <v>35</v>
      </c>
      <c r="I104" s="604">
        <v>35</v>
      </c>
      <c r="J104" s="604">
        <v>28</v>
      </c>
      <c r="K104" s="604">
        <v>28</v>
      </c>
      <c r="L104" s="759">
        <v>19.49</v>
      </c>
      <c r="M104" s="786">
        <f t="shared" si="12"/>
        <v>69.60714285714286</v>
      </c>
    </row>
    <row r="105" spans="1:13" ht="15">
      <c r="A105" s="602">
        <v>625004</v>
      </c>
      <c r="B105" s="603"/>
      <c r="C105" s="818" t="s">
        <v>162</v>
      </c>
      <c r="D105" s="603" t="s">
        <v>99</v>
      </c>
      <c r="E105" s="604">
        <v>97</v>
      </c>
      <c r="F105" s="604">
        <v>245</v>
      </c>
      <c r="G105" s="604">
        <v>90</v>
      </c>
      <c r="H105" s="604">
        <v>130</v>
      </c>
      <c r="I105" s="604">
        <v>130</v>
      </c>
      <c r="J105" s="604">
        <v>110</v>
      </c>
      <c r="K105" s="604">
        <v>110</v>
      </c>
      <c r="L105" s="759">
        <v>73.23</v>
      </c>
      <c r="M105" s="786">
        <f t="shared" si="12"/>
        <v>66.57272727272728</v>
      </c>
    </row>
    <row r="106" spans="1:13" ht="15">
      <c r="A106" s="602">
        <v>625005</v>
      </c>
      <c r="B106" s="603"/>
      <c r="C106" s="818" t="s">
        <v>162</v>
      </c>
      <c r="D106" s="603" t="s">
        <v>100</v>
      </c>
      <c r="E106" s="604">
        <v>32</v>
      </c>
      <c r="F106" s="604">
        <v>82</v>
      </c>
      <c r="G106" s="604">
        <v>30</v>
      </c>
      <c r="H106" s="604">
        <v>37</v>
      </c>
      <c r="I106" s="604">
        <v>37</v>
      </c>
      <c r="J106" s="604">
        <v>35</v>
      </c>
      <c r="K106" s="604">
        <v>35</v>
      </c>
      <c r="L106" s="759">
        <v>24.41</v>
      </c>
      <c r="M106" s="786">
        <f t="shared" si="12"/>
        <v>69.74285714285715</v>
      </c>
    </row>
    <row r="107" spans="1:13" ht="15">
      <c r="A107" s="607">
        <v>625007</v>
      </c>
      <c r="B107" s="608"/>
      <c r="C107" s="821" t="s">
        <v>162</v>
      </c>
      <c r="D107" s="608" t="s">
        <v>101</v>
      </c>
      <c r="E107" s="609">
        <v>153</v>
      </c>
      <c r="F107" s="609">
        <v>388</v>
      </c>
      <c r="G107" s="609">
        <v>140</v>
      </c>
      <c r="H107" s="609">
        <v>205</v>
      </c>
      <c r="I107" s="609">
        <v>205</v>
      </c>
      <c r="J107" s="609">
        <v>170</v>
      </c>
      <c r="K107" s="609">
        <v>170</v>
      </c>
      <c r="L107" s="760">
        <v>103</v>
      </c>
      <c r="M107" s="787">
        <f t="shared" si="12"/>
        <v>60.58823529411765</v>
      </c>
    </row>
    <row r="108" spans="1:13" ht="15">
      <c r="A108" s="587">
        <v>637</v>
      </c>
      <c r="B108" s="588"/>
      <c r="C108" s="844"/>
      <c r="D108" s="588" t="s">
        <v>191</v>
      </c>
      <c r="E108" s="589">
        <f>SUM(E110:E112)</f>
        <v>853</v>
      </c>
      <c r="F108" s="589">
        <f>SUM(F109:F112)</f>
        <v>1378</v>
      </c>
      <c r="G108" s="589">
        <f>SUM(G110:G111)</f>
        <v>744</v>
      </c>
      <c r="H108" s="589">
        <f>SUM(H109:H111)</f>
        <v>994</v>
      </c>
      <c r="I108" s="589">
        <f>SUM(I109:I111)</f>
        <v>994</v>
      </c>
      <c r="J108" s="589">
        <f>SUM(J109:J111)</f>
        <v>840</v>
      </c>
      <c r="K108" s="589">
        <f>SUM(K109:K111)</f>
        <v>840</v>
      </c>
      <c r="L108" s="754">
        <f>SUM(L109:L111)</f>
        <v>693.38</v>
      </c>
      <c r="M108" s="783">
        <f t="shared" si="12"/>
        <v>82.54523809523809</v>
      </c>
    </row>
    <row r="109" spans="1:13" ht="15">
      <c r="A109" s="871">
        <v>637014</v>
      </c>
      <c r="B109" s="872"/>
      <c r="C109" s="869" t="s">
        <v>162</v>
      </c>
      <c r="D109" s="872" t="s">
        <v>175</v>
      </c>
      <c r="E109" s="648"/>
      <c r="F109" s="648">
        <v>416</v>
      </c>
      <c r="G109" s="648"/>
      <c r="H109" s="648">
        <v>250</v>
      </c>
      <c r="I109" s="648">
        <v>250</v>
      </c>
      <c r="J109" s="648">
        <v>200</v>
      </c>
      <c r="K109" s="648">
        <v>200</v>
      </c>
      <c r="L109" s="1094">
        <v>148</v>
      </c>
      <c r="M109" s="1129">
        <f t="shared" si="12"/>
        <v>74</v>
      </c>
    </row>
    <row r="110" spans="1:13" ht="15">
      <c r="A110" s="615">
        <v>637012</v>
      </c>
      <c r="B110" s="616">
        <v>1</v>
      </c>
      <c r="C110" s="834" t="s">
        <v>91</v>
      </c>
      <c r="D110" s="616" t="s">
        <v>192</v>
      </c>
      <c r="E110" s="648">
        <v>813</v>
      </c>
      <c r="F110" s="648">
        <v>840</v>
      </c>
      <c r="G110" s="644">
        <v>700</v>
      </c>
      <c r="H110" s="644">
        <v>700</v>
      </c>
      <c r="I110" s="644">
        <v>700</v>
      </c>
      <c r="J110" s="644">
        <v>600</v>
      </c>
      <c r="K110" s="644">
        <v>600</v>
      </c>
      <c r="L110" s="766">
        <v>511.55</v>
      </c>
      <c r="M110" s="1111">
        <f t="shared" si="12"/>
        <v>85.25833333333333</v>
      </c>
    </row>
    <row r="111" spans="1:13" ht="15">
      <c r="A111" s="607">
        <v>637016</v>
      </c>
      <c r="B111" s="608"/>
      <c r="C111" s="845" t="s">
        <v>162</v>
      </c>
      <c r="D111" s="639" t="s">
        <v>179</v>
      </c>
      <c r="E111" s="640">
        <v>40</v>
      </c>
      <c r="F111" s="640">
        <v>122</v>
      </c>
      <c r="G111" s="873">
        <v>44</v>
      </c>
      <c r="H111" s="873">
        <v>44</v>
      </c>
      <c r="I111" s="873">
        <v>44</v>
      </c>
      <c r="J111" s="873">
        <v>40</v>
      </c>
      <c r="K111" s="873">
        <v>40</v>
      </c>
      <c r="L111" s="1095">
        <v>33.83</v>
      </c>
      <c r="M111" s="1130">
        <f t="shared" si="12"/>
        <v>84.57499999999999</v>
      </c>
    </row>
    <row r="112" spans="1:13" ht="15.75" thickBot="1">
      <c r="A112" s="874"/>
      <c r="B112" s="860"/>
      <c r="C112" s="875"/>
      <c r="D112" s="860"/>
      <c r="E112" s="876"/>
      <c r="F112" s="876"/>
      <c r="G112" s="637"/>
      <c r="H112" s="637"/>
      <c r="I112" s="637"/>
      <c r="J112" s="637"/>
      <c r="K112" s="637"/>
      <c r="L112" s="645"/>
      <c r="M112" s="1131"/>
    </row>
    <row r="113" spans="1:13" ht="15.75" thickBot="1">
      <c r="A113" s="1259" t="s">
        <v>193</v>
      </c>
      <c r="B113" s="1259"/>
      <c r="C113" s="1258"/>
      <c r="D113" s="1259" t="s">
        <v>194</v>
      </c>
      <c r="E113" s="1254">
        <f>SUM(E114+E115+E123+E130)</f>
        <v>3022.76</v>
      </c>
      <c r="F113" s="628">
        <f>SUM(F114+F115+F123+F130)</f>
        <v>2992.76</v>
      </c>
      <c r="G113" s="658">
        <f aca="true" t="shared" si="14" ref="G113:L113">G114+G115+G123+G130</f>
        <v>2800</v>
      </c>
      <c r="H113" s="628">
        <f t="shared" si="14"/>
        <v>2855</v>
      </c>
      <c r="I113" s="657">
        <f t="shared" si="14"/>
        <v>2842.58</v>
      </c>
      <c r="J113" s="626">
        <f t="shared" si="14"/>
        <v>3900</v>
      </c>
      <c r="K113" s="1254">
        <f t="shared" si="14"/>
        <v>4025</v>
      </c>
      <c r="L113" s="1260">
        <f t="shared" si="14"/>
        <v>1469.0700000000002</v>
      </c>
      <c r="M113" s="1255">
        <f aca="true" t="shared" si="15" ref="M113:M125">(100/K113)*L113</f>
        <v>36.49863354037267</v>
      </c>
    </row>
    <row r="114" spans="1:13" ht="15">
      <c r="A114" s="1336">
        <v>611000</v>
      </c>
      <c r="B114" s="1337"/>
      <c r="C114" s="1338" t="s">
        <v>195</v>
      </c>
      <c r="D114" s="1337" t="s">
        <v>92</v>
      </c>
      <c r="E114" s="1339">
        <v>1904</v>
      </c>
      <c r="F114" s="1339">
        <v>2000</v>
      </c>
      <c r="G114" s="1340">
        <v>2000</v>
      </c>
      <c r="H114" s="1340">
        <v>2000</v>
      </c>
      <c r="I114" s="1340">
        <v>2000</v>
      </c>
      <c r="J114" s="1340">
        <v>2750</v>
      </c>
      <c r="K114" s="1340">
        <v>2745</v>
      </c>
      <c r="L114" s="1341">
        <v>690</v>
      </c>
      <c r="M114" s="1342">
        <f t="shared" si="15"/>
        <v>25.136612021857925</v>
      </c>
    </row>
    <row r="115" spans="1:13" ht="15">
      <c r="A115" s="587">
        <v>62</v>
      </c>
      <c r="B115" s="588"/>
      <c r="C115" s="844"/>
      <c r="D115" s="822" t="s">
        <v>93</v>
      </c>
      <c r="E115" s="589">
        <f>SUM(E116:E122)</f>
        <v>668.76</v>
      </c>
      <c r="F115" s="589">
        <f aca="true" t="shared" si="16" ref="F115:K115">SUM(F116:F122)</f>
        <v>667.76</v>
      </c>
      <c r="G115" s="596">
        <f t="shared" si="16"/>
        <v>633</v>
      </c>
      <c r="H115" s="596">
        <f t="shared" si="16"/>
        <v>633</v>
      </c>
      <c r="I115" s="596">
        <f t="shared" si="16"/>
        <v>633</v>
      </c>
      <c r="J115" s="596">
        <f t="shared" si="16"/>
        <v>970</v>
      </c>
      <c r="K115" s="596">
        <f t="shared" si="16"/>
        <v>970</v>
      </c>
      <c r="L115" s="757">
        <f>SUM(L116:L122)</f>
        <v>500.94</v>
      </c>
      <c r="M115" s="783">
        <f t="shared" si="15"/>
        <v>51.64329896907216</v>
      </c>
    </row>
    <row r="116" spans="1:13" ht="15">
      <c r="A116" s="615">
        <v>623000</v>
      </c>
      <c r="B116" s="616"/>
      <c r="C116" s="845" t="s">
        <v>195</v>
      </c>
      <c r="D116" s="702" t="s">
        <v>95</v>
      </c>
      <c r="E116" s="648">
        <v>191.16</v>
      </c>
      <c r="F116" s="648">
        <v>191.16</v>
      </c>
      <c r="G116" s="644">
        <v>181</v>
      </c>
      <c r="H116" s="644">
        <v>181</v>
      </c>
      <c r="I116" s="644">
        <v>181</v>
      </c>
      <c r="J116" s="644">
        <v>275</v>
      </c>
      <c r="K116" s="644">
        <v>275</v>
      </c>
      <c r="L116" s="766">
        <v>143.37</v>
      </c>
      <c r="M116" s="1111">
        <f t="shared" si="15"/>
        <v>52.13454545454546</v>
      </c>
    </row>
    <row r="117" spans="1:13" ht="15">
      <c r="A117" s="602">
        <v>625001</v>
      </c>
      <c r="B117" s="603"/>
      <c r="C117" s="819" t="s">
        <v>195</v>
      </c>
      <c r="D117" s="603" t="s">
        <v>96</v>
      </c>
      <c r="E117" s="643">
        <v>26.76</v>
      </c>
      <c r="F117" s="643">
        <v>26.76</v>
      </c>
      <c r="G117" s="604">
        <v>26</v>
      </c>
      <c r="H117" s="604">
        <v>26</v>
      </c>
      <c r="I117" s="604">
        <v>26</v>
      </c>
      <c r="J117" s="604">
        <v>40</v>
      </c>
      <c r="K117" s="604">
        <v>40</v>
      </c>
      <c r="L117" s="759">
        <v>20.07</v>
      </c>
      <c r="M117" s="786">
        <f t="shared" si="15"/>
        <v>50.175</v>
      </c>
    </row>
    <row r="118" spans="1:13" ht="15">
      <c r="A118" s="602">
        <v>625002</v>
      </c>
      <c r="B118" s="603"/>
      <c r="C118" s="819" t="s">
        <v>195</v>
      </c>
      <c r="D118" s="603" t="s">
        <v>97</v>
      </c>
      <c r="E118" s="643">
        <v>267.6</v>
      </c>
      <c r="F118" s="643">
        <v>267.6</v>
      </c>
      <c r="G118" s="604">
        <v>253</v>
      </c>
      <c r="H118" s="604">
        <v>253</v>
      </c>
      <c r="I118" s="604">
        <v>253</v>
      </c>
      <c r="J118" s="604">
        <v>385</v>
      </c>
      <c r="K118" s="604">
        <v>385</v>
      </c>
      <c r="L118" s="759">
        <v>200.7</v>
      </c>
      <c r="M118" s="786">
        <f t="shared" si="15"/>
        <v>52.12987012987012</v>
      </c>
    </row>
    <row r="119" spans="1:13" ht="15">
      <c r="A119" s="602">
        <v>625003</v>
      </c>
      <c r="B119" s="603"/>
      <c r="C119" s="819" t="s">
        <v>195</v>
      </c>
      <c r="D119" s="603" t="s">
        <v>98</v>
      </c>
      <c r="E119" s="643">
        <v>15.24</v>
      </c>
      <c r="F119" s="643">
        <v>15.24</v>
      </c>
      <c r="G119" s="604">
        <v>15</v>
      </c>
      <c r="H119" s="604">
        <v>15</v>
      </c>
      <c r="I119" s="604">
        <v>15</v>
      </c>
      <c r="J119" s="604">
        <v>25</v>
      </c>
      <c r="K119" s="604">
        <v>25</v>
      </c>
      <c r="L119" s="759">
        <v>11.43</v>
      </c>
      <c r="M119" s="786">
        <f t="shared" si="15"/>
        <v>45.72</v>
      </c>
    </row>
    <row r="120" spans="1:13" ht="15">
      <c r="A120" s="602">
        <v>625004</v>
      </c>
      <c r="B120" s="881"/>
      <c r="C120" s="819" t="s">
        <v>195</v>
      </c>
      <c r="D120" s="603" t="s">
        <v>99</v>
      </c>
      <c r="E120" s="604">
        <v>57</v>
      </c>
      <c r="F120" s="604">
        <v>57</v>
      </c>
      <c r="G120" s="604">
        <v>54</v>
      </c>
      <c r="H120" s="604">
        <v>54</v>
      </c>
      <c r="I120" s="604">
        <v>54</v>
      </c>
      <c r="J120" s="604">
        <v>85</v>
      </c>
      <c r="K120" s="604">
        <v>85</v>
      </c>
      <c r="L120" s="759">
        <v>43.02</v>
      </c>
      <c r="M120" s="786">
        <f t="shared" si="15"/>
        <v>50.61176470588236</v>
      </c>
    </row>
    <row r="121" spans="1:13" ht="15">
      <c r="A121" s="598">
        <v>625005</v>
      </c>
      <c r="B121" s="599"/>
      <c r="C121" s="819" t="s">
        <v>195</v>
      </c>
      <c r="D121" s="666" t="s">
        <v>100</v>
      </c>
      <c r="E121" s="637">
        <v>19</v>
      </c>
      <c r="F121" s="637">
        <v>19</v>
      </c>
      <c r="G121" s="604">
        <v>18</v>
      </c>
      <c r="H121" s="604">
        <v>18</v>
      </c>
      <c r="I121" s="604">
        <v>18</v>
      </c>
      <c r="J121" s="604">
        <v>27</v>
      </c>
      <c r="K121" s="604">
        <v>27</v>
      </c>
      <c r="L121" s="759">
        <v>14.31</v>
      </c>
      <c r="M121" s="786">
        <f t="shared" si="15"/>
        <v>53</v>
      </c>
    </row>
    <row r="122" spans="1:13" ht="15">
      <c r="A122" s="607">
        <v>625007</v>
      </c>
      <c r="B122" s="639"/>
      <c r="C122" s="815" t="s">
        <v>195</v>
      </c>
      <c r="D122" s="832" t="s">
        <v>101</v>
      </c>
      <c r="E122" s="640">
        <v>92</v>
      </c>
      <c r="F122" s="640">
        <v>91</v>
      </c>
      <c r="G122" s="640">
        <v>86</v>
      </c>
      <c r="H122" s="640">
        <v>86</v>
      </c>
      <c r="I122" s="640">
        <v>86</v>
      </c>
      <c r="J122" s="640">
        <v>133</v>
      </c>
      <c r="K122" s="640">
        <v>133</v>
      </c>
      <c r="L122" s="1089">
        <v>68.04</v>
      </c>
      <c r="M122" s="1114">
        <f t="shared" si="15"/>
        <v>51.15789473684211</v>
      </c>
    </row>
    <row r="123" spans="1:13" ht="15">
      <c r="A123" s="591">
        <v>63</v>
      </c>
      <c r="B123" s="588"/>
      <c r="C123" s="844"/>
      <c r="D123" s="588" t="s">
        <v>191</v>
      </c>
      <c r="E123" s="589">
        <f>SUM(E124:E129)</f>
        <v>442</v>
      </c>
      <c r="F123" s="589">
        <f aca="true" t="shared" si="17" ref="F123:K123">SUM(F124:F129)</f>
        <v>317</v>
      </c>
      <c r="G123" s="589">
        <f t="shared" si="17"/>
        <v>157</v>
      </c>
      <c r="H123" s="589">
        <f t="shared" si="17"/>
        <v>212</v>
      </c>
      <c r="I123" s="589">
        <f t="shared" si="17"/>
        <v>201.57999999999998</v>
      </c>
      <c r="J123" s="589">
        <f t="shared" si="17"/>
        <v>170</v>
      </c>
      <c r="K123" s="589">
        <f t="shared" si="17"/>
        <v>300</v>
      </c>
      <c r="L123" s="754">
        <f>SUM(L124:L129)</f>
        <v>270.13</v>
      </c>
      <c r="M123" s="783">
        <f t="shared" si="15"/>
        <v>90.04333333333332</v>
      </c>
    </row>
    <row r="124" spans="1:13" ht="15">
      <c r="A124" s="1307">
        <v>631001</v>
      </c>
      <c r="B124" s="1308"/>
      <c r="C124" s="1316" t="s">
        <v>195</v>
      </c>
      <c r="D124" s="1308" t="s">
        <v>421</v>
      </c>
      <c r="E124" s="1296">
        <v>3</v>
      </c>
      <c r="F124" s="1296">
        <v>37</v>
      </c>
      <c r="G124" s="1311">
        <v>17</v>
      </c>
      <c r="H124" s="1311">
        <v>17</v>
      </c>
      <c r="I124" s="1311">
        <v>17</v>
      </c>
      <c r="J124" s="1311">
        <v>10</v>
      </c>
      <c r="K124" s="1311">
        <v>20</v>
      </c>
      <c r="L124" s="1312">
        <v>15.75</v>
      </c>
      <c r="M124" s="1313">
        <f t="shared" si="15"/>
        <v>78.75</v>
      </c>
    </row>
    <row r="125" spans="1:13" ht="15">
      <c r="A125" s="602">
        <v>633006</v>
      </c>
      <c r="B125" s="603">
        <v>1</v>
      </c>
      <c r="C125" s="818" t="s">
        <v>195</v>
      </c>
      <c r="D125" s="603" t="s">
        <v>117</v>
      </c>
      <c r="E125" s="604">
        <v>150</v>
      </c>
      <c r="F125" s="604">
        <v>80</v>
      </c>
      <c r="G125" s="600">
        <v>20</v>
      </c>
      <c r="H125" s="600">
        <v>45</v>
      </c>
      <c r="I125" s="600">
        <v>45</v>
      </c>
      <c r="J125" s="600">
        <v>40</v>
      </c>
      <c r="K125" s="600">
        <v>160</v>
      </c>
      <c r="L125" s="758">
        <v>154.8</v>
      </c>
      <c r="M125" s="785">
        <f t="shared" si="15"/>
        <v>96.75</v>
      </c>
    </row>
    <row r="126" spans="1:13" ht="15">
      <c r="A126" s="602">
        <v>633006</v>
      </c>
      <c r="B126" s="603">
        <v>4</v>
      </c>
      <c r="C126" s="818" t="s">
        <v>195</v>
      </c>
      <c r="D126" s="603" t="s">
        <v>120</v>
      </c>
      <c r="E126" s="637">
        <v>109</v>
      </c>
      <c r="F126" s="637">
        <v>100</v>
      </c>
      <c r="G126" s="604">
        <v>10</v>
      </c>
      <c r="H126" s="604">
        <v>10</v>
      </c>
      <c r="I126" s="604">
        <v>10</v>
      </c>
      <c r="J126" s="604">
        <v>10</v>
      </c>
      <c r="K126" s="604">
        <v>10</v>
      </c>
      <c r="L126" s="759"/>
      <c r="M126" s="786"/>
    </row>
    <row r="127" spans="1:13" ht="15">
      <c r="A127" s="602">
        <v>633009</v>
      </c>
      <c r="B127" s="603">
        <v>1</v>
      </c>
      <c r="C127" s="819" t="s">
        <v>195</v>
      </c>
      <c r="D127" s="666" t="s">
        <v>196</v>
      </c>
      <c r="E127" s="604">
        <v>80</v>
      </c>
      <c r="F127" s="604"/>
      <c r="G127" s="604">
        <v>10</v>
      </c>
      <c r="H127" s="604">
        <v>10</v>
      </c>
      <c r="I127" s="604"/>
      <c r="J127" s="604">
        <v>10</v>
      </c>
      <c r="K127" s="604">
        <v>10</v>
      </c>
      <c r="L127" s="759"/>
      <c r="M127" s="786"/>
    </row>
    <row r="128" spans="1:13" ht="15">
      <c r="A128" s="602">
        <v>635002</v>
      </c>
      <c r="B128" s="636"/>
      <c r="C128" s="817" t="s">
        <v>195</v>
      </c>
      <c r="D128" s="670" t="s">
        <v>455</v>
      </c>
      <c r="E128" s="600"/>
      <c r="F128" s="600"/>
      <c r="G128" s="604"/>
      <c r="H128" s="604">
        <v>30</v>
      </c>
      <c r="I128" s="637">
        <v>30</v>
      </c>
      <c r="J128" s="604"/>
      <c r="K128" s="604"/>
      <c r="L128" s="1121"/>
      <c r="M128" s="786"/>
    </row>
    <row r="129" spans="1:13" ht="15">
      <c r="A129" s="607">
        <v>637013</v>
      </c>
      <c r="B129" s="639"/>
      <c r="C129" s="821" t="s">
        <v>195</v>
      </c>
      <c r="D129" s="639" t="s">
        <v>197</v>
      </c>
      <c r="E129" s="600">
        <v>100</v>
      </c>
      <c r="F129" s="600">
        <v>100</v>
      </c>
      <c r="G129" s="609">
        <v>100</v>
      </c>
      <c r="H129" s="609">
        <v>100</v>
      </c>
      <c r="I129" s="609">
        <v>99.58</v>
      </c>
      <c r="J129" s="609">
        <v>100</v>
      </c>
      <c r="K129" s="609">
        <v>100</v>
      </c>
      <c r="L129" s="760">
        <v>99.58</v>
      </c>
      <c r="M129" s="787">
        <f>(100/K129)*L129</f>
        <v>99.58</v>
      </c>
    </row>
    <row r="130" spans="1:13" ht="15">
      <c r="A130" s="591">
        <v>642</v>
      </c>
      <c r="B130" s="588"/>
      <c r="C130" s="827"/>
      <c r="D130" s="822" t="s">
        <v>198</v>
      </c>
      <c r="E130" s="589">
        <v>8</v>
      </c>
      <c r="F130" s="589">
        <v>8</v>
      </c>
      <c r="G130" s="589">
        <v>10</v>
      </c>
      <c r="H130" s="589">
        <v>10</v>
      </c>
      <c r="I130" s="589">
        <v>8</v>
      </c>
      <c r="J130" s="589">
        <f>J131</f>
        <v>10</v>
      </c>
      <c r="K130" s="589">
        <f>K131</f>
        <v>10</v>
      </c>
      <c r="L130" s="754">
        <v>8</v>
      </c>
      <c r="M130" s="783">
        <f>(100/K130)*L130</f>
        <v>80</v>
      </c>
    </row>
    <row r="131" spans="1:13" ht="15">
      <c r="A131" s="882">
        <v>642006</v>
      </c>
      <c r="B131" s="872"/>
      <c r="C131" s="883" t="s">
        <v>199</v>
      </c>
      <c r="D131" s="824" t="s">
        <v>200</v>
      </c>
      <c r="E131" s="594">
        <v>8</v>
      </c>
      <c r="F131" s="594">
        <v>8</v>
      </c>
      <c r="G131" s="594">
        <v>10</v>
      </c>
      <c r="H131" s="671">
        <v>10</v>
      </c>
      <c r="I131" s="671">
        <v>8</v>
      </c>
      <c r="J131" s="594">
        <v>10</v>
      </c>
      <c r="K131" s="594">
        <v>10</v>
      </c>
      <c r="L131" s="755">
        <v>8</v>
      </c>
      <c r="M131" s="784">
        <f>(100/K131)*L131</f>
        <v>80</v>
      </c>
    </row>
    <row r="132" spans="1:13" ht="15.75" thickBot="1">
      <c r="A132" s="884"/>
      <c r="B132" s="860"/>
      <c r="C132" s="885"/>
      <c r="D132" s="886"/>
      <c r="E132" s="861"/>
      <c r="F132" s="861"/>
      <c r="G132" s="887"/>
      <c r="H132" s="862"/>
      <c r="I132" s="862"/>
      <c r="J132" s="671"/>
      <c r="K132" s="671"/>
      <c r="L132" s="672"/>
      <c r="M132" s="1132"/>
    </row>
    <row r="133" spans="1:13" ht="15.75" thickBot="1">
      <c r="A133" s="628" t="s">
        <v>201</v>
      </c>
      <c r="B133" s="738"/>
      <c r="C133" s="1258"/>
      <c r="D133" s="1259" t="s">
        <v>202</v>
      </c>
      <c r="E133" s="628">
        <v>1522</v>
      </c>
      <c r="F133" s="658">
        <v>7804</v>
      </c>
      <c r="G133" s="1254">
        <f>G134</f>
        <v>2500</v>
      </c>
      <c r="H133" s="656">
        <f>H134</f>
        <v>2500</v>
      </c>
      <c r="I133" s="626">
        <v>800</v>
      </c>
      <c r="J133" s="1254">
        <v>1200</v>
      </c>
      <c r="K133" s="1254">
        <f>K134</f>
        <v>2089</v>
      </c>
      <c r="L133" s="1260">
        <v>2081.45</v>
      </c>
      <c r="M133" s="1255">
        <f>(100/K133)*L133</f>
        <v>99.63858305409286</v>
      </c>
    </row>
    <row r="134" spans="1:13" ht="15">
      <c r="A134" s="813">
        <v>637</v>
      </c>
      <c r="B134" s="814"/>
      <c r="C134" s="888" t="s">
        <v>203</v>
      </c>
      <c r="D134" s="889" t="s">
        <v>204</v>
      </c>
      <c r="E134" s="890">
        <v>1522</v>
      </c>
      <c r="F134" s="890">
        <v>7804</v>
      </c>
      <c r="G134" s="890">
        <v>2500</v>
      </c>
      <c r="H134" s="890">
        <v>2500</v>
      </c>
      <c r="I134" s="890">
        <v>800</v>
      </c>
      <c r="J134" s="890">
        <v>1200</v>
      </c>
      <c r="K134" s="890">
        <v>2089</v>
      </c>
      <c r="L134" s="1097">
        <v>2081.45</v>
      </c>
      <c r="M134" s="1133">
        <f>(100/K134)*L134</f>
        <v>99.63858305409286</v>
      </c>
    </row>
    <row r="135" spans="1:13" ht="15.75" thickBot="1">
      <c r="A135" s="892"/>
      <c r="B135" s="893"/>
      <c r="C135" s="885"/>
      <c r="D135" s="894"/>
      <c r="E135" s="861"/>
      <c r="F135" s="861"/>
      <c r="G135" s="862"/>
      <c r="H135" s="862"/>
      <c r="I135" s="887"/>
      <c r="J135" s="887"/>
      <c r="K135" s="862"/>
      <c r="L135" s="887"/>
      <c r="M135" s="1132"/>
    </row>
    <row r="136" spans="1:13" ht="15.75" thickBot="1">
      <c r="A136" s="744" t="s">
        <v>205</v>
      </c>
      <c r="B136" s="1261"/>
      <c r="C136" s="930"/>
      <c r="D136" s="1261" t="s">
        <v>206</v>
      </c>
      <c r="E136" s="628">
        <f aca="true" t="shared" si="18" ref="E136:K136">E137</f>
        <v>23297</v>
      </c>
      <c r="F136" s="1262">
        <f t="shared" si="18"/>
        <v>19876</v>
      </c>
      <c r="G136" s="628">
        <f t="shared" si="18"/>
        <v>24730</v>
      </c>
      <c r="H136" s="659">
        <f t="shared" si="18"/>
        <v>25930</v>
      </c>
      <c r="I136" s="659">
        <f t="shared" si="18"/>
        <v>17160</v>
      </c>
      <c r="J136" s="659">
        <f t="shared" si="18"/>
        <v>15300</v>
      </c>
      <c r="K136" s="659">
        <f t="shared" si="18"/>
        <v>15300</v>
      </c>
      <c r="L136" s="778">
        <f>L137</f>
        <v>9211.6</v>
      </c>
      <c r="M136" s="1108">
        <f>(100/K136)*L136</f>
        <v>60.206535947712425</v>
      </c>
    </row>
    <row r="137" spans="1:13" ht="15">
      <c r="A137" s="865">
        <v>65</v>
      </c>
      <c r="B137" s="878"/>
      <c r="C137" s="867"/>
      <c r="D137" s="866" t="s">
        <v>207</v>
      </c>
      <c r="E137" s="896">
        <f>E138+E139+E140+E141</f>
        <v>23297</v>
      </c>
      <c r="F137" s="896">
        <f>F138+F139+F140+F141</f>
        <v>19876</v>
      </c>
      <c r="G137" s="896">
        <f aca="true" t="shared" si="19" ref="G137:L137">SUM(G138:G141)</f>
        <v>24730</v>
      </c>
      <c r="H137" s="896">
        <f t="shared" si="19"/>
        <v>25930</v>
      </c>
      <c r="I137" s="896">
        <f t="shared" si="19"/>
        <v>17160</v>
      </c>
      <c r="J137" s="896">
        <f t="shared" si="19"/>
        <v>15300</v>
      </c>
      <c r="K137" s="896">
        <f t="shared" si="19"/>
        <v>15300</v>
      </c>
      <c r="L137" s="1098">
        <f t="shared" si="19"/>
        <v>9211.6</v>
      </c>
      <c r="M137" s="1128">
        <f>(100/K137)*L137</f>
        <v>60.206535947712425</v>
      </c>
    </row>
    <row r="138" spans="1:13" ht="15">
      <c r="A138" s="615">
        <v>651002</v>
      </c>
      <c r="B138" s="616"/>
      <c r="C138" s="897" t="s">
        <v>91</v>
      </c>
      <c r="D138" s="616" t="s">
        <v>208</v>
      </c>
      <c r="E138" s="898">
        <v>17297</v>
      </c>
      <c r="F138" s="898">
        <v>14343</v>
      </c>
      <c r="G138" s="898">
        <v>20000</v>
      </c>
      <c r="H138" s="898">
        <v>20000</v>
      </c>
      <c r="I138" s="898">
        <v>12000</v>
      </c>
      <c r="J138" s="898">
        <v>11000</v>
      </c>
      <c r="K138" s="898">
        <v>9650</v>
      </c>
      <c r="L138" s="1099">
        <v>4879.74</v>
      </c>
      <c r="M138" s="1134">
        <f>(100/K138)*L138</f>
        <v>50.56725388601036</v>
      </c>
    </row>
    <row r="139" spans="1:13" ht="15">
      <c r="A139" s="598">
        <v>651002</v>
      </c>
      <c r="B139" s="599">
        <v>40</v>
      </c>
      <c r="C139" s="899" t="s">
        <v>91</v>
      </c>
      <c r="D139" s="603" t="s">
        <v>209</v>
      </c>
      <c r="E139" s="620">
        <v>220</v>
      </c>
      <c r="F139" s="620">
        <v>26</v>
      </c>
      <c r="G139" s="620">
        <v>230</v>
      </c>
      <c r="H139" s="620">
        <v>230</v>
      </c>
      <c r="I139" s="620">
        <v>10</v>
      </c>
      <c r="J139" s="620"/>
      <c r="K139" s="620"/>
      <c r="L139" s="761"/>
      <c r="M139" s="788"/>
    </row>
    <row r="140" spans="1:13" ht="15">
      <c r="A140" s="635">
        <v>651003</v>
      </c>
      <c r="B140" s="599">
        <v>50</v>
      </c>
      <c r="C140" s="900" t="s">
        <v>91</v>
      </c>
      <c r="D140" s="603" t="s">
        <v>210</v>
      </c>
      <c r="E140" s="722">
        <v>4358</v>
      </c>
      <c r="F140" s="722">
        <v>4227</v>
      </c>
      <c r="G140" s="620">
        <v>4500</v>
      </c>
      <c r="H140" s="620">
        <v>4500</v>
      </c>
      <c r="I140" s="620">
        <v>4000</v>
      </c>
      <c r="J140" s="620">
        <v>4300</v>
      </c>
      <c r="K140" s="620">
        <v>4300</v>
      </c>
      <c r="L140" s="761">
        <v>2986.08</v>
      </c>
      <c r="M140" s="788">
        <f>(100/K140)*L140</f>
        <v>69.44372093023256</v>
      </c>
    </row>
    <row r="141" spans="1:13" ht="15">
      <c r="A141" s="638">
        <v>653001</v>
      </c>
      <c r="B141" s="639"/>
      <c r="C141" s="817" t="s">
        <v>91</v>
      </c>
      <c r="D141" s="639" t="s">
        <v>211</v>
      </c>
      <c r="E141" s="901">
        <v>1422</v>
      </c>
      <c r="F141" s="901">
        <v>1280</v>
      </c>
      <c r="G141" s="850"/>
      <c r="H141" s="850">
        <v>1200</v>
      </c>
      <c r="I141" s="850">
        <v>1150</v>
      </c>
      <c r="J141" s="850"/>
      <c r="K141" s="850">
        <v>1350</v>
      </c>
      <c r="L141" s="1100">
        <v>1345.78</v>
      </c>
      <c r="M141" s="1135">
        <f>(100/K141)*L141</f>
        <v>99.6874074074074</v>
      </c>
    </row>
    <row r="142" spans="1:13" ht="15.75" thickBot="1">
      <c r="A142" s="635"/>
      <c r="B142" s="636"/>
      <c r="C142" s="869"/>
      <c r="D142" s="636"/>
      <c r="E142" s="902"/>
      <c r="F142" s="861"/>
      <c r="G142" s="637"/>
      <c r="H142" s="637"/>
      <c r="I142" s="637"/>
      <c r="J142" s="637"/>
      <c r="K142" s="637"/>
      <c r="L142" s="645"/>
      <c r="M142" s="877"/>
    </row>
    <row r="143" spans="1:13" ht="15.75" thickBot="1">
      <c r="A143" s="744" t="s">
        <v>212</v>
      </c>
      <c r="B143" s="738"/>
      <c r="C143" s="1258"/>
      <c r="D143" s="1263" t="s">
        <v>213</v>
      </c>
      <c r="E143" s="628">
        <f>SUM(E144+E150)</f>
        <v>384</v>
      </c>
      <c r="F143" s="628">
        <f>SUM(F144+F150)</f>
        <v>383</v>
      </c>
      <c r="G143" s="627">
        <f aca="true" t="shared" si="20" ref="G143:L143">G144+G150</f>
        <v>440</v>
      </c>
      <c r="H143" s="627">
        <f t="shared" si="20"/>
        <v>440</v>
      </c>
      <c r="I143" s="627">
        <f t="shared" si="20"/>
        <v>440.18</v>
      </c>
      <c r="J143" s="903">
        <f t="shared" si="20"/>
        <v>332</v>
      </c>
      <c r="K143" s="903">
        <f t="shared" si="20"/>
        <v>332</v>
      </c>
      <c r="L143" s="1101">
        <f t="shared" si="20"/>
        <v>247.98</v>
      </c>
      <c r="M143" s="1136">
        <f aca="true" t="shared" si="21" ref="M143:M151">(100/K143)*L143</f>
        <v>74.69277108433735</v>
      </c>
    </row>
    <row r="144" spans="1:13" ht="15">
      <c r="A144" s="904">
        <v>62</v>
      </c>
      <c r="B144" s="814"/>
      <c r="C144" s="815"/>
      <c r="D144" s="814" t="s">
        <v>93</v>
      </c>
      <c r="E144" s="890">
        <f>SUM(F145:F149)</f>
        <v>62</v>
      </c>
      <c r="F144" s="890">
        <v>61</v>
      </c>
      <c r="G144" s="890">
        <f aca="true" t="shared" si="22" ref="G144:L144">SUM(G145:G149)</f>
        <v>118</v>
      </c>
      <c r="H144" s="890">
        <f t="shared" si="22"/>
        <v>118</v>
      </c>
      <c r="I144" s="890">
        <f t="shared" si="22"/>
        <v>118</v>
      </c>
      <c r="J144" s="890">
        <f t="shared" si="22"/>
        <v>117</v>
      </c>
      <c r="K144" s="890">
        <f t="shared" si="22"/>
        <v>117</v>
      </c>
      <c r="L144" s="1097">
        <f t="shared" si="22"/>
        <v>60.779999999999994</v>
      </c>
      <c r="M144" s="1133">
        <f t="shared" si="21"/>
        <v>51.94871794871794</v>
      </c>
    </row>
    <row r="145" spans="1:13" ht="15">
      <c r="A145" s="615">
        <v>623000</v>
      </c>
      <c r="B145" s="616"/>
      <c r="C145" s="834" t="s">
        <v>214</v>
      </c>
      <c r="D145" s="702" t="s">
        <v>95</v>
      </c>
      <c r="E145" s="648">
        <v>20</v>
      </c>
      <c r="F145" s="648">
        <v>19</v>
      </c>
      <c r="G145" s="644">
        <v>33</v>
      </c>
      <c r="H145" s="644">
        <v>33</v>
      </c>
      <c r="I145" s="644">
        <v>33</v>
      </c>
      <c r="J145" s="644">
        <v>33</v>
      </c>
      <c r="K145" s="644">
        <v>33</v>
      </c>
      <c r="L145" s="766">
        <v>18.72</v>
      </c>
      <c r="M145" s="1111">
        <f t="shared" si="21"/>
        <v>56.72727272727273</v>
      </c>
    </row>
    <row r="146" spans="1:13" ht="15">
      <c r="A146" s="602">
        <v>625002</v>
      </c>
      <c r="B146" s="603"/>
      <c r="C146" s="819" t="s">
        <v>214</v>
      </c>
      <c r="D146" s="603" t="s">
        <v>97</v>
      </c>
      <c r="E146" s="643">
        <v>26</v>
      </c>
      <c r="F146" s="643">
        <v>26</v>
      </c>
      <c r="G146" s="604">
        <v>52</v>
      </c>
      <c r="H146" s="604">
        <v>52</v>
      </c>
      <c r="I146" s="604">
        <v>52</v>
      </c>
      <c r="J146" s="604">
        <v>51</v>
      </c>
      <c r="K146" s="604">
        <v>51</v>
      </c>
      <c r="L146" s="759">
        <v>26.16</v>
      </c>
      <c r="M146" s="786">
        <f t="shared" si="21"/>
        <v>51.29411764705882</v>
      </c>
    </row>
    <row r="147" spans="1:13" ht="15">
      <c r="A147" s="602">
        <v>625003</v>
      </c>
      <c r="B147" s="603"/>
      <c r="C147" s="819" t="s">
        <v>214</v>
      </c>
      <c r="D147" s="603" t="s">
        <v>98</v>
      </c>
      <c r="E147" s="643">
        <v>3</v>
      </c>
      <c r="F147" s="643">
        <v>2</v>
      </c>
      <c r="G147" s="604">
        <v>3</v>
      </c>
      <c r="H147" s="604">
        <v>3</v>
      </c>
      <c r="I147" s="604">
        <v>3</v>
      </c>
      <c r="J147" s="604">
        <v>3</v>
      </c>
      <c r="K147" s="604">
        <v>3</v>
      </c>
      <c r="L147" s="759">
        <v>1.44</v>
      </c>
      <c r="M147" s="786">
        <f t="shared" si="21"/>
        <v>48</v>
      </c>
    </row>
    <row r="148" spans="1:13" ht="15">
      <c r="A148" s="602">
        <v>625004</v>
      </c>
      <c r="B148" s="881"/>
      <c r="C148" s="819" t="s">
        <v>214</v>
      </c>
      <c r="D148" s="603" t="s">
        <v>99</v>
      </c>
      <c r="E148" s="604">
        <v>6</v>
      </c>
      <c r="F148" s="604">
        <v>6</v>
      </c>
      <c r="G148" s="604">
        <v>10</v>
      </c>
      <c r="H148" s="604">
        <v>10</v>
      </c>
      <c r="I148" s="604">
        <v>10</v>
      </c>
      <c r="J148" s="604">
        <v>10</v>
      </c>
      <c r="K148" s="604">
        <v>10</v>
      </c>
      <c r="L148" s="759">
        <v>5.58</v>
      </c>
      <c r="M148" s="786">
        <f t="shared" si="21"/>
        <v>55.8</v>
      </c>
    </row>
    <row r="149" spans="1:13" ht="15">
      <c r="A149" s="607">
        <v>625007</v>
      </c>
      <c r="B149" s="639"/>
      <c r="C149" s="815" t="s">
        <v>214</v>
      </c>
      <c r="D149" s="832" t="s">
        <v>101</v>
      </c>
      <c r="E149" s="640">
        <v>9</v>
      </c>
      <c r="F149" s="640">
        <v>9</v>
      </c>
      <c r="G149" s="640">
        <v>20</v>
      </c>
      <c r="H149" s="640">
        <v>20</v>
      </c>
      <c r="I149" s="640">
        <v>20</v>
      </c>
      <c r="J149" s="640">
        <v>20</v>
      </c>
      <c r="K149" s="640">
        <v>20</v>
      </c>
      <c r="L149" s="1089">
        <v>8.88</v>
      </c>
      <c r="M149" s="1114">
        <f t="shared" si="21"/>
        <v>44.400000000000006</v>
      </c>
    </row>
    <row r="150" spans="1:13" ht="15">
      <c r="A150" s="591">
        <v>63</v>
      </c>
      <c r="B150" s="588"/>
      <c r="C150" s="844"/>
      <c r="D150" s="588" t="s">
        <v>191</v>
      </c>
      <c r="E150" s="631">
        <v>322</v>
      </c>
      <c r="F150" s="631">
        <v>322</v>
      </c>
      <c r="G150" s="589">
        <f>G151</f>
        <v>322</v>
      </c>
      <c r="H150" s="589">
        <f>H151</f>
        <v>322</v>
      </c>
      <c r="I150" s="589">
        <v>322.18</v>
      </c>
      <c r="J150" s="589">
        <v>215</v>
      </c>
      <c r="K150" s="589">
        <f>K151</f>
        <v>215</v>
      </c>
      <c r="L150" s="754">
        <v>187.2</v>
      </c>
      <c r="M150" s="783">
        <f t="shared" si="21"/>
        <v>87.06976744186046</v>
      </c>
    </row>
    <row r="151" spans="1:13" ht="15">
      <c r="A151" s="607">
        <v>637027</v>
      </c>
      <c r="B151" s="608"/>
      <c r="C151" s="815" t="s">
        <v>214</v>
      </c>
      <c r="D151" s="608" t="s">
        <v>215</v>
      </c>
      <c r="E151" s="594">
        <v>322</v>
      </c>
      <c r="F151" s="594">
        <v>322</v>
      </c>
      <c r="G151" s="609">
        <v>322</v>
      </c>
      <c r="H151" s="609">
        <v>322</v>
      </c>
      <c r="I151" s="609">
        <v>322.18</v>
      </c>
      <c r="J151" s="609">
        <v>215</v>
      </c>
      <c r="K151" s="609">
        <v>215</v>
      </c>
      <c r="L151" s="760">
        <v>187.2</v>
      </c>
      <c r="M151" s="787">
        <f t="shared" si="21"/>
        <v>87.06976744186046</v>
      </c>
    </row>
    <row r="152" spans="1:13" ht="15.75" thickBot="1">
      <c r="A152" s="858"/>
      <c r="B152" s="729"/>
      <c r="C152" s="905"/>
      <c r="D152" s="729"/>
      <c r="E152" s="876"/>
      <c r="F152" s="876"/>
      <c r="G152" s="631"/>
      <c r="H152" s="631"/>
      <c r="I152" s="631"/>
      <c r="J152" s="631"/>
      <c r="K152" s="631"/>
      <c r="L152" s="632"/>
      <c r="M152" s="634"/>
    </row>
    <row r="153" spans="1:13" ht="15.75" thickBot="1">
      <c r="A153" s="744" t="s">
        <v>216</v>
      </c>
      <c r="B153" s="744"/>
      <c r="C153" s="1067"/>
      <c r="D153" s="1259" t="s">
        <v>427</v>
      </c>
      <c r="E153" s="1254">
        <f>E154+E156+E162+E170+E168</f>
        <v>4187</v>
      </c>
      <c r="F153" s="628">
        <f>F154+F156+F162+F170+F168</f>
        <v>2392</v>
      </c>
      <c r="G153" s="628">
        <f>G154+G156+G162+G166+G170+G175+G168</f>
        <v>2136</v>
      </c>
      <c r="H153" s="657">
        <f>H154+H156+H162+H166+H168+H170+H175</f>
        <v>3986</v>
      </c>
      <c r="I153" s="658">
        <f>I154+I156+I162+I166+I168+I170+I175</f>
        <v>3136</v>
      </c>
      <c r="J153" s="1254">
        <f>J154+J156+J162+J166+J168+J170+J175</f>
        <v>2786</v>
      </c>
      <c r="K153" s="628">
        <f>K154+K156+K162+K166+K168+K170+K175</f>
        <v>2786</v>
      </c>
      <c r="L153" s="768">
        <f>L154+L156+L162+L166+L168+L170+L175</f>
        <v>1637.95</v>
      </c>
      <c r="M153" s="1255">
        <f>(100/K153)*L153</f>
        <v>58.7921751615219</v>
      </c>
    </row>
    <row r="154" spans="1:13" ht="15">
      <c r="A154" s="865">
        <v>632</v>
      </c>
      <c r="B154" s="878"/>
      <c r="C154" s="879"/>
      <c r="D154" s="878" t="s">
        <v>103</v>
      </c>
      <c r="E154" s="906">
        <v>123</v>
      </c>
      <c r="F154" s="906">
        <v>151</v>
      </c>
      <c r="G154" s="906">
        <v>150</v>
      </c>
      <c r="H154" s="906">
        <v>1000</v>
      </c>
      <c r="I154" s="906">
        <v>800</v>
      </c>
      <c r="J154" s="906">
        <f>J155</f>
        <v>1000</v>
      </c>
      <c r="K154" s="906">
        <f>K155</f>
        <v>500</v>
      </c>
      <c r="L154" s="1102">
        <v>254.97</v>
      </c>
      <c r="M154" s="1137">
        <f>(100/K154)*L154</f>
        <v>50.994</v>
      </c>
    </row>
    <row r="155" spans="1:13" ht="15">
      <c r="A155" s="1292">
        <v>632001</v>
      </c>
      <c r="B155" s="1293">
        <v>3</v>
      </c>
      <c r="C155" s="1343" t="s">
        <v>217</v>
      </c>
      <c r="D155" s="1344" t="s">
        <v>218</v>
      </c>
      <c r="E155" s="1296">
        <v>123</v>
      </c>
      <c r="F155" s="1296">
        <v>151</v>
      </c>
      <c r="G155" s="1296">
        <v>150</v>
      </c>
      <c r="H155" s="1296">
        <v>1000</v>
      </c>
      <c r="I155" s="1296">
        <v>800</v>
      </c>
      <c r="J155" s="1296">
        <v>1000</v>
      </c>
      <c r="K155" s="1296">
        <v>500</v>
      </c>
      <c r="L155" s="1345">
        <v>254.97</v>
      </c>
      <c r="M155" s="1346">
        <f>(100/K155)*L155</f>
        <v>50.994</v>
      </c>
    </row>
    <row r="156" spans="1:13" ht="15">
      <c r="A156" s="1347">
        <v>633</v>
      </c>
      <c r="B156" s="1348"/>
      <c r="C156" s="1349"/>
      <c r="D156" s="1350" t="s">
        <v>191</v>
      </c>
      <c r="E156" s="1351">
        <v>3187</v>
      </c>
      <c r="F156" s="1351">
        <v>1432</v>
      </c>
      <c r="G156" s="1352"/>
      <c r="H156" s="1352">
        <f>SUM(H157:H161)</f>
        <v>1360</v>
      </c>
      <c r="I156" s="1352">
        <f>SUM(I157:I161)</f>
        <v>1080</v>
      </c>
      <c r="J156" s="1352">
        <f>SUM(J157:J161)</f>
        <v>500</v>
      </c>
      <c r="K156" s="1352">
        <f>SUM(K157:K161)</f>
        <v>1130</v>
      </c>
      <c r="L156" s="1353">
        <f>SUM(L157:L161)</f>
        <v>1129.9</v>
      </c>
      <c r="M156" s="1354">
        <v>0</v>
      </c>
    </row>
    <row r="157" spans="1:13" ht="15">
      <c r="A157" s="1355">
        <v>633006</v>
      </c>
      <c r="B157" s="1308"/>
      <c r="C157" s="1356" t="s">
        <v>217</v>
      </c>
      <c r="D157" s="1357" t="s">
        <v>531</v>
      </c>
      <c r="E157" s="1311"/>
      <c r="F157" s="1358">
        <v>268</v>
      </c>
      <c r="G157" s="1358"/>
      <c r="H157" s="1311">
        <v>680</v>
      </c>
      <c r="I157" s="1296">
        <v>400</v>
      </c>
      <c r="J157" s="1358"/>
      <c r="K157" s="1311">
        <v>1000</v>
      </c>
      <c r="L157" s="1312">
        <v>999.9</v>
      </c>
      <c r="M157" s="1313">
        <f>(100/K157)*L157</f>
        <v>99.99000000000001</v>
      </c>
    </row>
    <row r="158" spans="1:13" ht="15">
      <c r="A158" s="1314">
        <v>633016</v>
      </c>
      <c r="B158" s="1315"/>
      <c r="C158" s="1330" t="s">
        <v>217</v>
      </c>
      <c r="D158" s="1329" t="s">
        <v>219</v>
      </c>
      <c r="E158" s="1325">
        <v>812</v>
      </c>
      <c r="F158" s="1318"/>
      <c r="G158" s="1318"/>
      <c r="H158" s="1317">
        <v>570</v>
      </c>
      <c r="I158" s="1318">
        <v>570</v>
      </c>
      <c r="J158" s="1318">
        <v>500</v>
      </c>
      <c r="K158" s="1317"/>
      <c r="L158" s="1319"/>
      <c r="M158" s="1320"/>
    </row>
    <row r="159" spans="1:13" ht="15">
      <c r="A159" s="602">
        <v>633006</v>
      </c>
      <c r="B159" s="603">
        <v>8</v>
      </c>
      <c r="C159" s="819" t="s">
        <v>217</v>
      </c>
      <c r="D159" s="603" t="s">
        <v>220</v>
      </c>
      <c r="E159" s="604"/>
      <c r="F159" s="604">
        <v>24</v>
      </c>
      <c r="G159" s="643"/>
      <c r="H159" s="643"/>
      <c r="I159" s="604"/>
      <c r="J159" s="604"/>
      <c r="K159" s="604"/>
      <c r="L159" s="1121"/>
      <c r="M159" s="1116"/>
    </row>
    <row r="160" spans="1:13" ht="15">
      <c r="A160" s="635">
        <v>633006</v>
      </c>
      <c r="B160" s="670"/>
      <c r="C160" s="842" t="s">
        <v>217</v>
      </c>
      <c r="D160" s="636" t="s">
        <v>447</v>
      </c>
      <c r="E160" s="671"/>
      <c r="F160" s="671">
        <v>1140</v>
      </c>
      <c r="G160" s="643"/>
      <c r="H160" s="643"/>
      <c r="I160" s="671"/>
      <c r="J160" s="604"/>
      <c r="K160" s="671"/>
      <c r="L160" s="697"/>
      <c r="M160" s="1116"/>
    </row>
    <row r="161" spans="1:13" ht="15">
      <c r="A161" s="607">
        <v>633006</v>
      </c>
      <c r="B161" s="820">
        <v>7</v>
      </c>
      <c r="C161" s="825" t="s">
        <v>217</v>
      </c>
      <c r="D161" s="639" t="s">
        <v>221</v>
      </c>
      <c r="E161" s="640">
        <v>2375</v>
      </c>
      <c r="F161" s="640"/>
      <c r="G161" s="640"/>
      <c r="H161" s="640">
        <v>110</v>
      </c>
      <c r="I161" s="640">
        <v>110</v>
      </c>
      <c r="J161" s="833"/>
      <c r="K161" s="640">
        <v>130</v>
      </c>
      <c r="L161" s="1089">
        <v>130</v>
      </c>
      <c r="M161" s="1114">
        <f>(100/K161)*L161</f>
        <v>100</v>
      </c>
    </row>
    <row r="162" spans="1:13" ht="15">
      <c r="A162" s="904">
        <v>634</v>
      </c>
      <c r="B162" s="889"/>
      <c r="C162" s="825"/>
      <c r="D162" s="588" t="s">
        <v>133</v>
      </c>
      <c r="E162" s="589">
        <f>E163+E164+E165</f>
        <v>562</v>
      </c>
      <c r="F162" s="589">
        <f aca="true" t="shared" si="23" ref="F162:K162">F163+F164+F165</f>
        <v>430</v>
      </c>
      <c r="G162" s="596">
        <f t="shared" si="23"/>
        <v>1656</v>
      </c>
      <c r="H162" s="596">
        <f t="shared" si="23"/>
        <v>826</v>
      </c>
      <c r="I162" s="596">
        <f t="shared" si="23"/>
        <v>566</v>
      </c>
      <c r="J162" s="596">
        <f t="shared" si="23"/>
        <v>966</v>
      </c>
      <c r="K162" s="596">
        <f t="shared" si="23"/>
        <v>836</v>
      </c>
      <c r="L162" s="757">
        <f>SUM(L163:L165)</f>
        <v>156.07999999999998</v>
      </c>
      <c r="M162" s="783">
        <v>0</v>
      </c>
    </row>
    <row r="163" spans="1:13" ht="15">
      <c r="A163" s="615">
        <v>634001</v>
      </c>
      <c r="B163" s="616">
        <v>1</v>
      </c>
      <c r="C163" s="834" t="s">
        <v>217</v>
      </c>
      <c r="D163" s="616" t="s">
        <v>222</v>
      </c>
      <c r="E163" s="600">
        <v>50</v>
      </c>
      <c r="F163" s="600">
        <v>248</v>
      </c>
      <c r="G163" s="644">
        <v>100</v>
      </c>
      <c r="H163" s="644">
        <v>350</v>
      </c>
      <c r="I163" s="644">
        <v>350</v>
      </c>
      <c r="J163" s="644">
        <v>350</v>
      </c>
      <c r="K163" s="644">
        <v>350</v>
      </c>
      <c r="L163" s="766">
        <v>80.08</v>
      </c>
      <c r="M163" s="1111">
        <f>(100/K163)*L163</f>
        <v>22.88</v>
      </c>
    </row>
    <row r="164" spans="1:13" ht="15">
      <c r="A164" s="602">
        <v>634002</v>
      </c>
      <c r="B164" s="603"/>
      <c r="C164" s="900" t="s">
        <v>217</v>
      </c>
      <c r="D164" s="603" t="s">
        <v>223</v>
      </c>
      <c r="E164" s="637">
        <v>410</v>
      </c>
      <c r="F164" s="637">
        <v>78</v>
      </c>
      <c r="G164" s="849">
        <v>1440</v>
      </c>
      <c r="H164" s="849">
        <v>360</v>
      </c>
      <c r="I164" s="849">
        <v>100</v>
      </c>
      <c r="J164" s="849">
        <v>500</v>
      </c>
      <c r="K164" s="849">
        <v>370</v>
      </c>
      <c r="L164" s="1091">
        <v>76</v>
      </c>
      <c r="M164" s="1117">
        <f>(100/K164)*L164</f>
        <v>20.54054054054054</v>
      </c>
    </row>
    <row r="165" spans="1:13" ht="15">
      <c r="A165" s="607">
        <v>634003</v>
      </c>
      <c r="B165" s="608">
        <v>1</v>
      </c>
      <c r="C165" s="825" t="s">
        <v>217</v>
      </c>
      <c r="D165" s="820" t="s">
        <v>140</v>
      </c>
      <c r="E165" s="640">
        <v>102</v>
      </c>
      <c r="F165" s="640">
        <v>104</v>
      </c>
      <c r="G165" s="609">
        <v>116</v>
      </c>
      <c r="H165" s="609">
        <v>116</v>
      </c>
      <c r="I165" s="609">
        <v>116</v>
      </c>
      <c r="J165" s="609">
        <v>116</v>
      </c>
      <c r="K165" s="849">
        <v>116</v>
      </c>
      <c r="L165" s="1103"/>
      <c r="M165" s="1114"/>
    </row>
    <row r="166" spans="1:13" ht="15">
      <c r="A166" s="587">
        <v>635</v>
      </c>
      <c r="B166" s="588"/>
      <c r="C166" s="844"/>
      <c r="D166" s="588" t="s">
        <v>144</v>
      </c>
      <c r="E166" s="816"/>
      <c r="F166" s="816"/>
      <c r="G166" s="589">
        <v>20</v>
      </c>
      <c r="H166" s="589">
        <v>20</v>
      </c>
      <c r="I166" s="589">
        <v>20</v>
      </c>
      <c r="J166" s="589">
        <f>J167</f>
        <v>20</v>
      </c>
      <c r="K166" s="589">
        <f>K167</f>
        <v>20</v>
      </c>
      <c r="L166" s="754">
        <v>0</v>
      </c>
      <c r="M166" s="783">
        <v>0</v>
      </c>
    </row>
    <row r="167" spans="1:13" ht="15">
      <c r="A167" s="823">
        <v>635006</v>
      </c>
      <c r="B167" s="593">
        <v>1</v>
      </c>
      <c r="C167" s="844" t="s">
        <v>217</v>
      </c>
      <c r="D167" s="853" t="s">
        <v>224</v>
      </c>
      <c r="E167" s="594"/>
      <c r="F167" s="594"/>
      <c r="G167" s="595">
        <v>20</v>
      </c>
      <c r="H167" s="595">
        <v>20</v>
      </c>
      <c r="I167" s="595">
        <v>20</v>
      </c>
      <c r="J167" s="595">
        <v>20</v>
      </c>
      <c r="K167" s="595">
        <v>20</v>
      </c>
      <c r="L167" s="755"/>
      <c r="M167" s="784"/>
    </row>
    <row r="168" spans="1:13" ht="15">
      <c r="A168" s="587">
        <v>636</v>
      </c>
      <c r="B168" s="588"/>
      <c r="C168" s="844"/>
      <c r="D168" s="852" t="s">
        <v>225</v>
      </c>
      <c r="E168" s="590">
        <v>154</v>
      </c>
      <c r="F168" s="590"/>
      <c r="G168" s="590">
        <v>160</v>
      </c>
      <c r="H168" s="590">
        <v>160</v>
      </c>
      <c r="I168" s="590">
        <v>50</v>
      </c>
      <c r="J168" s="590"/>
      <c r="K168" s="590"/>
      <c r="L168" s="754"/>
      <c r="M168" s="783"/>
    </row>
    <row r="169" spans="1:13" ht="15">
      <c r="A169" s="607">
        <v>636001</v>
      </c>
      <c r="B169" s="820"/>
      <c r="C169" s="825" t="s">
        <v>104</v>
      </c>
      <c r="D169" s="909" t="s">
        <v>226</v>
      </c>
      <c r="E169" s="594">
        <v>154</v>
      </c>
      <c r="F169" s="594"/>
      <c r="G169" s="910">
        <v>160</v>
      </c>
      <c r="H169" s="594">
        <v>160</v>
      </c>
      <c r="I169" s="910">
        <v>50</v>
      </c>
      <c r="J169" s="595"/>
      <c r="K169" s="595"/>
      <c r="L169" s="755"/>
      <c r="M169" s="784"/>
    </row>
    <row r="170" spans="1:13" ht="15">
      <c r="A170" s="904">
        <v>637</v>
      </c>
      <c r="B170" s="889"/>
      <c r="C170" s="825"/>
      <c r="D170" s="889" t="s">
        <v>157</v>
      </c>
      <c r="E170" s="816">
        <f>E171+E172+E173</f>
        <v>161</v>
      </c>
      <c r="F170" s="816">
        <f>F171+F172+F173</f>
        <v>379</v>
      </c>
      <c r="G170" s="816">
        <f>G171+G172+G173</f>
        <v>150</v>
      </c>
      <c r="H170" s="816">
        <v>470</v>
      </c>
      <c r="I170" s="816">
        <f>I171+I172+I173+I174</f>
        <v>470</v>
      </c>
      <c r="J170" s="816">
        <f>J171+J172+J173+J174</f>
        <v>150</v>
      </c>
      <c r="K170" s="816">
        <f>K171+K172+K173+K174</f>
        <v>150</v>
      </c>
      <c r="L170" s="1122">
        <f>SUM(L171:L174)</f>
        <v>97</v>
      </c>
      <c r="M170" s="783">
        <f>(100/K170)*L170</f>
        <v>64.66666666666666</v>
      </c>
    </row>
    <row r="171" spans="1:13" ht="15">
      <c r="A171" s="615">
        <v>637002</v>
      </c>
      <c r="B171" s="616"/>
      <c r="C171" s="834" t="s">
        <v>217</v>
      </c>
      <c r="D171" s="616" t="s">
        <v>227</v>
      </c>
      <c r="E171" s="644">
        <v>161</v>
      </c>
      <c r="F171" s="644">
        <v>330</v>
      </c>
      <c r="G171" s="911">
        <v>150</v>
      </c>
      <c r="H171" s="911">
        <v>350</v>
      </c>
      <c r="I171" s="911">
        <v>350</v>
      </c>
      <c r="J171" s="911">
        <v>150</v>
      </c>
      <c r="K171" s="911">
        <v>150</v>
      </c>
      <c r="L171" s="1104">
        <v>97</v>
      </c>
      <c r="M171" s="1111">
        <f>(100/K171)*L171</f>
        <v>64.66666666666666</v>
      </c>
    </row>
    <row r="172" spans="1:13" ht="15">
      <c r="A172" s="635">
        <v>637001</v>
      </c>
      <c r="B172" s="636"/>
      <c r="C172" s="912" t="s">
        <v>217</v>
      </c>
      <c r="D172" s="670" t="s">
        <v>353</v>
      </c>
      <c r="E172" s="600"/>
      <c r="F172" s="600">
        <v>49</v>
      </c>
      <c r="G172" s="604"/>
      <c r="H172" s="604">
        <v>120</v>
      </c>
      <c r="I172" s="604">
        <v>120</v>
      </c>
      <c r="J172" s="604"/>
      <c r="K172" s="604"/>
      <c r="L172" s="759"/>
      <c r="M172" s="786"/>
    </row>
    <row r="173" spans="1:13" ht="15" hidden="1">
      <c r="A173" s="913">
        <v>637026</v>
      </c>
      <c r="B173" s="914"/>
      <c r="C173" s="915" t="s">
        <v>217</v>
      </c>
      <c r="D173" s="916" t="s">
        <v>184</v>
      </c>
      <c r="E173" s="917">
        <v>0</v>
      </c>
      <c r="F173" s="917">
        <v>0</v>
      </c>
      <c r="G173" s="850">
        <v>0</v>
      </c>
      <c r="H173" s="850">
        <v>0</v>
      </c>
      <c r="I173" s="850">
        <v>0</v>
      </c>
      <c r="J173" s="850">
        <v>0</v>
      </c>
      <c r="K173" s="850">
        <v>0</v>
      </c>
      <c r="L173" s="1100"/>
      <c r="M173" s="1135"/>
    </row>
    <row r="174" spans="1:13" ht="0.75" customHeight="1">
      <c r="A174" s="918">
        <v>637016</v>
      </c>
      <c r="B174" s="919"/>
      <c r="C174" s="888" t="s">
        <v>217</v>
      </c>
      <c r="D174" s="920" t="s">
        <v>219</v>
      </c>
      <c r="E174" s="917"/>
      <c r="F174" s="917"/>
      <c r="G174" s="850"/>
      <c r="H174" s="850"/>
      <c r="I174" s="850"/>
      <c r="J174" s="850"/>
      <c r="K174" s="850"/>
      <c r="L174" s="1100"/>
      <c r="M174" s="1135"/>
    </row>
    <row r="175" spans="1:13" ht="15">
      <c r="A175" s="591">
        <v>642</v>
      </c>
      <c r="B175" s="588"/>
      <c r="C175" s="827" t="s">
        <v>217</v>
      </c>
      <c r="D175" s="822" t="s">
        <v>200</v>
      </c>
      <c r="E175" s="589"/>
      <c r="F175" s="589"/>
      <c r="G175" s="589"/>
      <c r="H175" s="589">
        <v>150</v>
      </c>
      <c r="I175" s="589">
        <v>150</v>
      </c>
      <c r="J175" s="589">
        <v>150</v>
      </c>
      <c r="K175" s="589">
        <v>150</v>
      </c>
      <c r="L175" s="754">
        <v>0</v>
      </c>
      <c r="M175" s="783">
        <v>0</v>
      </c>
    </row>
    <row r="176" spans="1:13" ht="15">
      <c r="A176" s="635">
        <v>642006</v>
      </c>
      <c r="B176" s="593"/>
      <c r="C176" s="842" t="s">
        <v>217</v>
      </c>
      <c r="D176" s="670" t="s">
        <v>456</v>
      </c>
      <c r="E176" s="921"/>
      <c r="F176" s="921"/>
      <c r="G176" s="648"/>
      <c r="H176" s="671">
        <v>150</v>
      </c>
      <c r="I176" s="594">
        <v>150</v>
      </c>
      <c r="J176" s="671">
        <v>150</v>
      </c>
      <c r="K176" s="594">
        <v>150</v>
      </c>
      <c r="L176" s="755"/>
      <c r="M176" s="784"/>
    </row>
    <row r="177" spans="1:13" ht="15.75" thickBot="1">
      <c r="A177" s="884"/>
      <c r="B177" s="729"/>
      <c r="C177" s="875"/>
      <c r="D177" s="860"/>
      <c r="E177" s="902"/>
      <c r="F177" s="902"/>
      <c r="G177" s="862"/>
      <c r="H177" s="862"/>
      <c r="I177" s="732"/>
      <c r="J177" s="862"/>
      <c r="K177" s="732"/>
      <c r="L177" s="1085"/>
      <c r="M177" s="1132"/>
    </row>
    <row r="178" spans="1:13" ht="15.75" thickBot="1">
      <c r="A178" s="1257" t="s">
        <v>428</v>
      </c>
      <c r="B178" s="738"/>
      <c r="C178" s="1258"/>
      <c r="D178" s="1259" t="s">
        <v>228</v>
      </c>
      <c r="E178" s="1254"/>
      <c r="F178" s="1254">
        <v>1208</v>
      </c>
      <c r="G178" s="1254">
        <f aca="true" t="shared" si="24" ref="G178:K179">G179</f>
        <v>1500</v>
      </c>
      <c r="H178" s="656">
        <f t="shared" si="24"/>
        <v>1500</v>
      </c>
      <c r="I178" s="658">
        <f t="shared" si="24"/>
        <v>1300</v>
      </c>
      <c r="J178" s="1254">
        <f t="shared" si="24"/>
        <v>1000</v>
      </c>
      <c r="K178" s="1254">
        <f t="shared" si="24"/>
        <v>1000</v>
      </c>
      <c r="L178" s="1264">
        <v>0</v>
      </c>
      <c r="M178" s="1255">
        <v>0</v>
      </c>
    </row>
    <row r="179" spans="1:13" ht="15">
      <c r="A179" s="904">
        <v>63</v>
      </c>
      <c r="B179" s="814"/>
      <c r="C179" s="825"/>
      <c r="D179" s="889" t="s">
        <v>191</v>
      </c>
      <c r="E179" s="583"/>
      <c r="F179" s="816">
        <v>1208</v>
      </c>
      <c r="G179" s="816">
        <f t="shared" si="24"/>
        <v>1500</v>
      </c>
      <c r="H179" s="816">
        <f t="shared" si="24"/>
        <v>1500</v>
      </c>
      <c r="I179" s="816">
        <f t="shared" si="24"/>
        <v>1300</v>
      </c>
      <c r="J179" s="816">
        <f t="shared" si="24"/>
        <v>1000</v>
      </c>
      <c r="K179" s="816">
        <f t="shared" si="24"/>
        <v>1000</v>
      </c>
      <c r="L179" s="1142">
        <v>0</v>
      </c>
      <c r="M179" s="1128">
        <v>0</v>
      </c>
    </row>
    <row r="180" spans="1:13" ht="15">
      <c r="A180" s="592">
        <v>637004</v>
      </c>
      <c r="B180" s="593">
        <v>4</v>
      </c>
      <c r="C180" s="827" t="s">
        <v>229</v>
      </c>
      <c r="D180" s="824" t="s">
        <v>230</v>
      </c>
      <c r="E180" s="816"/>
      <c r="F180" s="833">
        <v>1208</v>
      </c>
      <c r="G180" s="826">
        <v>1500</v>
      </c>
      <c r="H180" s="826">
        <v>1500</v>
      </c>
      <c r="I180" s="826">
        <v>1300</v>
      </c>
      <c r="J180" s="826">
        <v>1000</v>
      </c>
      <c r="K180" s="826">
        <v>1000</v>
      </c>
      <c r="L180" s="1143"/>
      <c r="M180" s="1138"/>
    </row>
    <row r="181" spans="1:13" ht="15.75" thickBot="1">
      <c r="A181" s="923"/>
      <c r="B181" s="729"/>
      <c r="C181" s="859"/>
      <c r="D181" s="669"/>
      <c r="E181" s="861"/>
      <c r="F181" s="861"/>
      <c r="G181" s="862"/>
      <c r="H181" s="732"/>
      <c r="I181" s="732"/>
      <c r="J181" s="732"/>
      <c r="K181" s="732"/>
      <c r="L181" s="1085"/>
      <c r="M181" s="1132"/>
    </row>
    <row r="182" spans="1:13" ht="15.75" thickBot="1">
      <c r="A182" s="628" t="s">
        <v>231</v>
      </c>
      <c r="B182" s="738"/>
      <c r="C182" s="1258"/>
      <c r="D182" s="1259" t="s">
        <v>232</v>
      </c>
      <c r="E182" s="1254">
        <v>5938</v>
      </c>
      <c r="F182" s="1254">
        <v>2457</v>
      </c>
      <c r="G182" s="628">
        <f>G183</f>
        <v>2100</v>
      </c>
      <c r="H182" s="659">
        <f>H183</f>
        <v>2100</v>
      </c>
      <c r="I182" s="659">
        <f>I183</f>
        <v>2100</v>
      </c>
      <c r="J182" s="659">
        <v>144804</v>
      </c>
      <c r="K182" s="659">
        <v>144804</v>
      </c>
      <c r="L182" s="778">
        <f>L183+L187</f>
        <v>83740.45999999999</v>
      </c>
      <c r="M182" s="1108">
        <f>(100/K182)*L182</f>
        <v>57.830211872600195</v>
      </c>
    </row>
    <row r="183" spans="1:13" ht="15">
      <c r="A183" s="587">
        <v>633</v>
      </c>
      <c r="B183" s="878"/>
      <c r="C183" s="924"/>
      <c r="D183" s="588" t="s">
        <v>191</v>
      </c>
      <c r="E183" s="596">
        <f>SUM(E184:E191)</f>
        <v>5938</v>
      </c>
      <c r="F183" s="596">
        <f>SUM(F184:F191)</f>
        <v>2457</v>
      </c>
      <c r="G183" s="631">
        <f>G184+G185+G190+G191</f>
        <v>2100</v>
      </c>
      <c r="H183" s="631">
        <f>H184+H185+H190+H191</f>
        <v>2100</v>
      </c>
      <c r="I183" s="631">
        <f>I184+I185+I190+I191</f>
        <v>2100</v>
      </c>
      <c r="J183" s="631">
        <f>J184+J185</f>
        <v>50200</v>
      </c>
      <c r="K183" s="631">
        <f>K184+K185+K190+K191</f>
        <v>55200</v>
      </c>
      <c r="L183" s="763">
        <f>SUM(L184:L186)</f>
        <v>9540.02</v>
      </c>
      <c r="M183" s="1139">
        <v>0</v>
      </c>
    </row>
    <row r="184" spans="1:13" ht="15">
      <c r="A184" s="615">
        <v>633006</v>
      </c>
      <c r="B184" s="616">
        <v>7</v>
      </c>
      <c r="C184" s="834" t="s">
        <v>164</v>
      </c>
      <c r="D184" s="616" t="s">
        <v>233</v>
      </c>
      <c r="E184" s="644">
        <v>5589</v>
      </c>
      <c r="F184" s="649">
        <v>2095</v>
      </c>
      <c r="G184" s="644">
        <v>1500</v>
      </c>
      <c r="H184" s="648">
        <v>1500</v>
      </c>
      <c r="I184" s="644">
        <v>1500</v>
      </c>
      <c r="J184" s="648">
        <v>50000</v>
      </c>
      <c r="K184" s="648">
        <v>50000</v>
      </c>
      <c r="L184" s="1094">
        <v>9540.02</v>
      </c>
      <c r="M184" s="1129">
        <f>(100/K184)*L184</f>
        <v>19.08004</v>
      </c>
    </row>
    <row r="185" spans="1:13" ht="15">
      <c r="A185" s="598">
        <v>633006</v>
      </c>
      <c r="B185" s="599">
        <v>8</v>
      </c>
      <c r="C185" s="845" t="s">
        <v>164</v>
      </c>
      <c r="D185" s="599" t="s">
        <v>234</v>
      </c>
      <c r="E185" s="600">
        <v>349</v>
      </c>
      <c r="F185" s="600">
        <v>228</v>
      </c>
      <c r="G185" s="604">
        <v>500</v>
      </c>
      <c r="H185" s="604">
        <v>100</v>
      </c>
      <c r="I185" s="600">
        <v>100</v>
      </c>
      <c r="J185" s="604">
        <v>200</v>
      </c>
      <c r="K185" s="604">
        <v>200</v>
      </c>
      <c r="L185" s="759"/>
      <c r="M185" s="786"/>
    </row>
    <row r="186" spans="1:13" ht="15">
      <c r="A186" s="598">
        <v>633015</v>
      </c>
      <c r="B186" s="599"/>
      <c r="C186" s="845" t="s">
        <v>164</v>
      </c>
      <c r="D186" s="599" t="s">
        <v>448</v>
      </c>
      <c r="E186" s="640"/>
      <c r="F186" s="640">
        <v>21</v>
      </c>
      <c r="G186" s="637"/>
      <c r="H186" s="637"/>
      <c r="I186" s="637"/>
      <c r="J186" s="637"/>
      <c r="K186" s="640"/>
      <c r="L186" s="765"/>
      <c r="M186" s="1131"/>
    </row>
    <row r="187" spans="1:13" ht="15">
      <c r="A187" s="587">
        <v>635</v>
      </c>
      <c r="B187" s="822"/>
      <c r="C187" s="827"/>
      <c r="D187" s="822" t="s">
        <v>144</v>
      </c>
      <c r="E187" s="594"/>
      <c r="F187" s="594"/>
      <c r="G187" s="648"/>
      <c r="H187" s="648"/>
      <c r="I187" s="648"/>
      <c r="J187" s="589">
        <v>94604</v>
      </c>
      <c r="K187" s="890">
        <v>94604</v>
      </c>
      <c r="L187" s="1122">
        <f>SUM(L188:L190)</f>
        <v>74200.43999999999</v>
      </c>
      <c r="M187" s="783">
        <f>(100/K187)*L187</f>
        <v>78.43266669485432</v>
      </c>
    </row>
    <row r="188" spans="1:13" ht="15">
      <c r="A188" s="635">
        <v>635006</v>
      </c>
      <c r="B188" s="670"/>
      <c r="C188" s="842" t="s">
        <v>300</v>
      </c>
      <c r="D188" s="616" t="s">
        <v>473</v>
      </c>
      <c r="E188" s="644"/>
      <c r="F188" s="637"/>
      <c r="G188" s="644"/>
      <c r="H188" s="648"/>
      <c r="I188" s="648"/>
      <c r="J188" s="644">
        <v>89004</v>
      </c>
      <c r="K188" s="644">
        <v>89004</v>
      </c>
      <c r="L188" s="766">
        <v>72433.15</v>
      </c>
      <c r="M188" s="1111">
        <f>(100/K188)*L188</f>
        <v>81.3819041840816</v>
      </c>
    </row>
    <row r="189" spans="1:13" ht="15">
      <c r="A189" s="602">
        <v>635006</v>
      </c>
      <c r="B189" s="603">
        <v>1</v>
      </c>
      <c r="C189" s="819" t="s">
        <v>164</v>
      </c>
      <c r="D189" s="599" t="s">
        <v>472</v>
      </c>
      <c r="E189" s="637"/>
      <c r="F189" s="604"/>
      <c r="G189" s="600"/>
      <c r="H189" s="604"/>
      <c r="I189" s="604"/>
      <c r="J189" s="600">
        <v>600</v>
      </c>
      <c r="K189" s="600">
        <v>600</v>
      </c>
      <c r="L189" s="758"/>
      <c r="M189" s="785"/>
    </row>
    <row r="190" spans="1:13" ht="15">
      <c r="A190" s="602">
        <v>635006</v>
      </c>
      <c r="B190" s="603">
        <v>7</v>
      </c>
      <c r="C190" s="819" t="s">
        <v>164</v>
      </c>
      <c r="D190" s="603" t="s">
        <v>235</v>
      </c>
      <c r="E190" s="640"/>
      <c r="F190" s="640">
        <v>113</v>
      </c>
      <c r="G190" s="604">
        <v>100</v>
      </c>
      <c r="H190" s="604">
        <v>500</v>
      </c>
      <c r="I190" s="604">
        <v>500</v>
      </c>
      <c r="J190" s="604">
        <v>5000</v>
      </c>
      <c r="K190" s="604">
        <v>5000</v>
      </c>
      <c r="L190" s="759">
        <v>1767.29</v>
      </c>
      <c r="M190" s="786">
        <f>(100/K190)*L190</f>
        <v>35.3458</v>
      </c>
    </row>
    <row r="191" spans="1:13" ht="15" hidden="1">
      <c r="A191" s="635">
        <v>637027</v>
      </c>
      <c r="B191" s="639"/>
      <c r="C191" s="925" t="s">
        <v>164</v>
      </c>
      <c r="D191" s="639" t="s">
        <v>236</v>
      </c>
      <c r="E191" s="609">
        <v>0</v>
      </c>
      <c r="F191" s="609">
        <v>0</v>
      </c>
      <c r="G191" s="637">
        <v>0</v>
      </c>
      <c r="H191" s="637">
        <v>0</v>
      </c>
      <c r="I191" s="637">
        <v>0</v>
      </c>
      <c r="J191" s="637">
        <v>0</v>
      </c>
      <c r="K191" s="637">
        <v>0</v>
      </c>
      <c r="L191" s="765"/>
      <c r="M191" s="1131">
        <v>0</v>
      </c>
    </row>
    <row r="192" spans="1:13" ht="15.75" thickBot="1">
      <c r="A192" s="884"/>
      <c r="B192" s="926"/>
      <c r="C192" s="875"/>
      <c r="D192" s="860"/>
      <c r="E192" s="876"/>
      <c r="F192" s="861"/>
      <c r="G192" s="862"/>
      <c r="H192" s="862"/>
      <c r="I192" s="862"/>
      <c r="J192" s="862"/>
      <c r="K192" s="862"/>
      <c r="L192" s="1105"/>
      <c r="M192" s="1132"/>
    </row>
    <row r="193" spans="1:13" ht="15.75" thickBot="1">
      <c r="A193" s="928" t="s">
        <v>237</v>
      </c>
      <c r="B193" s="929"/>
      <c r="C193" s="930"/>
      <c r="D193" s="931" t="s">
        <v>238</v>
      </c>
      <c r="E193" s="1265">
        <f>SUM(E194+E196+E203+E206)</f>
        <v>91061</v>
      </c>
      <c r="F193" s="628">
        <f>SUM(F194+F196+F203+F206)</f>
        <v>62068</v>
      </c>
      <c r="G193" s="1266">
        <f>G196+G203+G206+G194</f>
        <v>87992</v>
      </c>
      <c r="H193" s="656">
        <f>SUM(H194+H196+H203+H206)</f>
        <v>151334</v>
      </c>
      <c r="I193" s="1265">
        <f>I194+I196+I203+I206</f>
        <v>150184</v>
      </c>
      <c r="J193" s="628">
        <f>J194+J196+J203+J206</f>
        <v>158250</v>
      </c>
      <c r="K193" s="658">
        <f>K194+K196+K203+K206</f>
        <v>102192.1</v>
      </c>
      <c r="L193" s="1260">
        <f>L194+L196+L203+L206</f>
        <v>69736.76999999999</v>
      </c>
      <c r="M193" s="1255">
        <f aca="true" t="shared" si="25" ref="M193:M200">(100/K193)*L193</f>
        <v>68.24086206272304</v>
      </c>
    </row>
    <row r="194" spans="1:13" ht="15">
      <c r="A194" s="904">
        <v>632</v>
      </c>
      <c r="B194" s="919"/>
      <c r="C194" s="932"/>
      <c r="D194" s="878" t="s">
        <v>103</v>
      </c>
      <c r="E194" s="933">
        <v>309</v>
      </c>
      <c r="F194" s="933"/>
      <c r="G194" s="933">
        <v>400</v>
      </c>
      <c r="H194" s="934">
        <v>400</v>
      </c>
      <c r="I194" s="934">
        <v>400</v>
      </c>
      <c r="J194" s="935">
        <f>J195</f>
        <v>450</v>
      </c>
      <c r="K194" s="936">
        <f>K195</f>
        <v>1000</v>
      </c>
      <c r="L194" s="1106">
        <v>499.49</v>
      </c>
      <c r="M194" s="1140">
        <f t="shared" si="25"/>
        <v>49.949000000000005</v>
      </c>
    </row>
    <row r="195" spans="1:13" ht="15">
      <c r="A195" s="1360">
        <v>632001</v>
      </c>
      <c r="B195" s="1293">
        <v>1</v>
      </c>
      <c r="C195" s="1294" t="s">
        <v>239</v>
      </c>
      <c r="D195" s="1293" t="s">
        <v>105</v>
      </c>
      <c r="E195" s="1295">
        <v>309</v>
      </c>
      <c r="F195" s="1295"/>
      <c r="G195" s="1295">
        <v>400</v>
      </c>
      <c r="H195" s="1296">
        <v>400</v>
      </c>
      <c r="I195" s="1295">
        <v>400</v>
      </c>
      <c r="J195" s="1295">
        <v>450</v>
      </c>
      <c r="K195" s="1297">
        <v>1000</v>
      </c>
      <c r="L195" s="1298">
        <v>499.49</v>
      </c>
      <c r="M195" s="1299">
        <f t="shared" si="25"/>
        <v>49.949000000000005</v>
      </c>
    </row>
    <row r="196" spans="1:13" ht="15">
      <c r="A196" s="904">
        <v>633</v>
      </c>
      <c r="B196" s="889"/>
      <c r="C196" s="825"/>
      <c r="D196" s="889" t="s">
        <v>110</v>
      </c>
      <c r="E196" s="890">
        <f>SUM(E197:E202)</f>
        <v>4429</v>
      </c>
      <c r="F196" s="890">
        <f>SUM(F197:F202)</f>
        <v>3310</v>
      </c>
      <c r="G196" s="890">
        <f>G197+G199+G200+G202+G201</f>
        <v>3750</v>
      </c>
      <c r="H196" s="589">
        <f>H197+H199+H200+H202+H201+H198</f>
        <v>4400</v>
      </c>
      <c r="I196" s="890">
        <f>I197+I199+I200+I202+I198</f>
        <v>4300</v>
      </c>
      <c r="J196" s="890">
        <f>J197+J199+J200+J202+J201+J198</f>
        <v>5300</v>
      </c>
      <c r="K196" s="890">
        <f>SUM(K197:K202)</f>
        <v>5300</v>
      </c>
      <c r="L196" s="1097">
        <f>SUM(L197:L202)</f>
        <v>3977.1900000000005</v>
      </c>
      <c r="M196" s="1133">
        <f t="shared" si="25"/>
        <v>75.04132075471699</v>
      </c>
    </row>
    <row r="197" spans="1:13" ht="15">
      <c r="A197" s="598">
        <v>633004</v>
      </c>
      <c r="B197" s="720">
        <v>3</v>
      </c>
      <c r="C197" s="839" t="s">
        <v>239</v>
      </c>
      <c r="D197" s="720" t="s">
        <v>240</v>
      </c>
      <c r="E197" s="618">
        <v>637</v>
      </c>
      <c r="F197" s="618">
        <v>1100</v>
      </c>
      <c r="G197" s="618">
        <v>1500</v>
      </c>
      <c r="H197" s="618">
        <v>1500</v>
      </c>
      <c r="I197" s="618">
        <v>1500</v>
      </c>
      <c r="J197" s="618">
        <v>1700</v>
      </c>
      <c r="K197" s="618">
        <v>1700</v>
      </c>
      <c r="L197" s="807">
        <v>1142.2</v>
      </c>
      <c r="M197" s="1141">
        <f t="shared" si="25"/>
        <v>67.18823529411765</v>
      </c>
    </row>
    <row r="198" spans="1:13" ht="15">
      <c r="A198" s="598">
        <v>633004</v>
      </c>
      <c r="B198" s="720">
        <v>4</v>
      </c>
      <c r="C198" s="839" t="s">
        <v>239</v>
      </c>
      <c r="D198" s="720" t="s">
        <v>457</v>
      </c>
      <c r="E198" s="618"/>
      <c r="F198" s="618"/>
      <c r="G198" s="618"/>
      <c r="H198" s="618">
        <v>500</v>
      </c>
      <c r="I198" s="618">
        <v>400</v>
      </c>
      <c r="J198" s="618">
        <v>500</v>
      </c>
      <c r="K198" s="618">
        <v>500</v>
      </c>
      <c r="L198" s="1123">
        <v>63.45</v>
      </c>
      <c r="M198" s="1141">
        <f t="shared" si="25"/>
        <v>12.690000000000001</v>
      </c>
    </row>
    <row r="199" spans="1:13" ht="15">
      <c r="A199" s="598">
        <v>633006</v>
      </c>
      <c r="B199" s="720">
        <v>7</v>
      </c>
      <c r="C199" s="839" t="s">
        <v>239</v>
      </c>
      <c r="D199" s="720" t="s">
        <v>241</v>
      </c>
      <c r="E199" s="618">
        <v>679</v>
      </c>
      <c r="F199" s="618">
        <v>514</v>
      </c>
      <c r="G199" s="618">
        <v>600</v>
      </c>
      <c r="H199" s="618">
        <v>600</v>
      </c>
      <c r="I199" s="618">
        <v>600</v>
      </c>
      <c r="J199" s="618">
        <v>600</v>
      </c>
      <c r="K199" s="618">
        <v>600</v>
      </c>
      <c r="L199" s="1123">
        <v>486.64</v>
      </c>
      <c r="M199" s="1141">
        <f t="shared" si="25"/>
        <v>81.10666666666665</v>
      </c>
    </row>
    <row r="200" spans="1:13" ht="15">
      <c r="A200" s="602">
        <v>633004</v>
      </c>
      <c r="B200" s="666">
        <v>5</v>
      </c>
      <c r="C200" s="838" t="s">
        <v>239</v>
      </c>
      <c r="D200" s="666" t="s">
        <v>242</v>
      </c>
      <c r="E200" s="618">
        <v>145</v>
      </c>
      <c r="F200" s="618">
        <v>365</v>
      </c>
      <c r="G200" s="618">
        <v>350</v>
      </c>
      <c r="H200" s="618">
        <v>500</v>
      </c>
      <c r="I200" s="618">
        <v>500</v>
      </c>
      <c r="J200" s="618">
        <v>1200</v>
      </c>
      <c r="K200" s="618">
        <v>1200</v>
      </c>
      <c r="L200" s="1123">
        <v>1065.93</v>
      </c>
      <c r="M200" s="1141">
        <f t="shared" si="25"/>
        <v>88.8275</v>
      </c>
    </row>
    <row r="201" spans="1:13" ht="15">
      <c r="A201" s="635">
        <v>633006</v>
      </c>
      <c r="B201" s="603">
        <v>10</v>
      </c>
      <c r="C201" s="819" t="s">
        <v>239</v>
      </c>
      <c r="D201" s="603" t="s">
        <v>243</v>
      </c>
      <c r="E201" s="618">
        <v>1600</v>
      </c>
      <c r="F201" s="618"/>
      <c r="G201" s="604"/>
      <c r="H201" s="671"/>
      <c r="I201" s="671"/>
      <c r="J201" s="604"/>
      <c r="K201" s="671"/>
      <c r="L201" s="1123"/>
      <c r="M201" s="1113"/>
    </row>
    <row r="202" spans="1:13" ht="15">
      <c r="A202" s="638">
        <v>633015</v>
      </c>
      <c r="B202" s="820"/>
      <c r="C202" s="825" t="s">
        <v>153</v>
      </c>
      <c r="D202" s="820" t="s">
        <v>244</v>
      </c>
      <c r="E202" s="618">
        <v>1368</v>
      </c>
      <c r="F202" s="618">
        <v>1331</v>
      </c>
      <c r="G202" s="671">
        <v>1300</v>
      </c>
      <c r="H202" s="640">
        <v>1300</v>
      </c>
      <c r="I202" s="640">
        <v>1300</v>
      </c>
      <c r="J202" s="671">
        <v>1300</v>
      </c>
      <c r="K202" s="640">
        <v>1300</v>
      </c>
      <c r="L202" s="1089">
        <v>1218.97</v>
      </c>
      <c r="M202" s="1114">
        <f>(100/K202)*L202</f>
        <v>93.76692307692308</v>
      </c>
    </row>
    <row r="203" spans="1:13" ht="15">
      <c r="A203" s="587">
        <v>635</v>
      </c>
      <c r="B203" s="822"/>
      <c r="C203" s="827"/>
      <c r="D203" s="822" t="s">
        <v>144</v>
      </c>
      <c r="E203" s="589"/>
      <c r="F203" s="589">
        <f>SUM(F204:F205)</f>
        <v>1226</v>
      </c>
      <c r="G203" s="589">
        <f>G204+G205</f>
        <v>2500</v>
      </c>
      <c r="H203" s="589">
        <f>H204+H205</f>
        <v>2350</v>
      </c>
      <c r="I203" s="589">
        <f>I204+I205</f>
        <v>1300</v>
      </c>
      <c r="J203" s="589">
        <f>J204+J205</f>
        <v>2500</v>
      </c>
      <c r="K203" s="589">
        <f>K204+K205</f>
        <v>2500</v>
      </c>
      <c r="L203" s="754">
        <f>SUM(L204:L205)</f>
        <v>680</v>
      </c>
      <c r="M203" s="783">
        <f>(100/K203)*L203</f>
        <v>27.2</v>
      </c>
    </row>
    <row r="204" spans="1:13" ht="15">
      <c r="A204" s="602">
        <v>635006</v>
      </c>
      <c r="B204" s="603">
        <v>6</v>
      </c>
      <c r="C204" s="838" t="s">
        <v>153</v>
      </c>
      <c r="D204" s="666" t="s">
        <v>245</v>
      </c>
      <c r="E204" s="703"/>
      <c r="F204" s="703">
        <v>1226</v>
      </c>
      <c r="G204" s="703">
        <v>1500</v>
      </c>
      <c r="H204" s="703">
        <v>1350</v>
      </c>
      <c r="I204" s="703">
        <v>1000</v>
      </c>
      <c r="J204" s="703">
        <v>1500</v>
      </c>
      <c r="K204" s="703">
        <v>1500</v>
      </c>
      <c r="L204" s="807">
        <v>680</v>
      </c>
      <c r="M204" s="1112">
        <f>(100/K204)*L204</f>
        <v>45.333333333333336</v>
      </c>
    </row>
    <row r="205" spans="1:13" ht="15">
      <c r="A205" s="607">
        <v>635006</v>
      </c>
      <c r="B205" s="608">
        <v>10</v>
      </c>
      <c r="C205" s="825" t="s">
        <v>153</v>
      </c>
      <c r="D205" s="820" t="s">
        <v>246</v>
      </c>
      <c r="E205" s="703"/>
      <c r="F205" s="703"/>
      <c r="G205" s="703">
        <v>1000</v>
      </c>
      <c r="H205" s="703">
        <v>1000</v>
      </c>
      <c r="I205" s="703">
        <v>300</v>
      </c>
      <c r="J205" s="703">
        <v>1000</v>
      </c>
      <c r="K205" s="703">
        <v>1000</v>
      </c>
      <c r="L205" s="1121"/>
      <c r="M205" s="1112"/>
    </row>
    <row r="206" spans="1:13" ht="15">
      <c r="A206" s="591">
        <v>637</v>
      </c>
      <c r="B206" s="588"/>
      <c r="C206" s="827"/>
      <c r="D206" s="822" t="s">
        <v>157</v>
      </c>
      <c r="E206" s="589">
        <f>SUM(E207:E209)</f>
        <v>86323</v>
      </c>
      <c r="F206" s="589">
        <f>SUM(F207:F209)</f>
        <v>57532</v>
      </c>
      <c r="G206" s="589">
        <f>G207+G208+G209</f>
        <v>81342</v>
      </c>
      <c r="H206" s="589">
        <f>H207+H208+H209</f>
        <v>144184</v>
      </c>
      <c r="I206" s="589">
        <f>I207+I208+I209</f>
        <v>144184</v>
      </c>
      <c r="J206" s="589">
        <f>J207+J208+J209</f>
        <v>150000</v>
      </c>
      <c r="K206" s="589">
        <f>K207+K208+K209</f>
        <v>93392.1</v>
      </c>
      <c r="L206" s="1122">
        <v>64580.09</v>
      </c>
      <c r="M206" s="1110">
        <f>(100/K206)*L206</f>
        <v>69.14941413674174</v>
      </c>
    </row>
    <row r="207" spans="1:13" ht="15">
      <c r="A207" s="1300">
        <v>637004</v>
      </c>
      <c r="B207" s="1301">
        <v>1</v>
      </c>
      <c r="C207" s="1302" t="s">
        <v>239</v>
      </c>
      <c r="D207" s="1303" t="s">
        <v>247</v>
      </c>
      <c r="E207" s="1304">
        <v>86323</v>
      </c>
      <c r="F207" s="1297">
        <v>57532</v>
      </c>
      <c r="G207" s="1304">
        <v>81342</v>
      </c>
      <c r="H207" s="1304">
        <v>144184</v>
      </c>
      <c r="I207" s="1304">
        <v>144184</v>
      </c>
      <c r="J207" s="1304">
        <v>150000</v>
      </c>
      <c r="K207" s="1297">
        <v>93392.1</v>
      </c>
      <c r="L207" s="1305">
        <v>64580.09</v>
      </c>
      <c r="M207" s="1306">
        <f>(100/K207)*L207</f>
        <v>69.14941413674174</v>
      </c>
    </row>
    <row r="208" spans="1:13" ht="0.75" customHeight="1">
      <c r="A208" s="937">
        <v>637027</v>
      </c>
      <c r="B208" s="938"/>
      <c r="C208" s="939" t="s">
        <v>239</v>
      </c>
      <c r="D208" s="940" t="s">
        <v>236</v>
      </c>
      <c r="E208" s="941"/>
      <c r="F208" s="942"/>
      <c r="G208" s="943">
        <v>0</v>
      </c>
      <c r="H208" s="943">
        <v>0</v>
      </c>
      <c r="I208" s="943">
        <v>0</v>
      </c>
      <c r="J208" s="943">
        <v>0</v>
      </c>
      <c r="K208" s="944">
        <v>0</v>
      </c>
      <c r="L208" s="944"/>
      <c r="M208" s="1124"/>
    </row>
    <row r="209" spans="1:13" ht="15" hidden="1">
      <c r="A209" s="635">
        <v>637031</v>
      </c>
      <c r="B209" s="639"/>
      <c r="C209" s="821" t="s">
        <v>239</v>
      </c>
      <c r="D209" s="670" t="s">
        <v>27</v>
      </c>
      <c r="E209" s="640"/>
      <c r="F209" s="640"/>
      <c r="G209" s="640">
        <v>0</v>
      </c>
      <c r="H209" s="640">
        <v>0</v>
      </c>
      <c r="I209" s="640">
        <v>0</v>
      </c>
      <c r="J209" s="640">
        <v>0</v>
      </c>
      <c r="K209" s="640">
        <v>0</v>
      </c>
      <c r="L209" s="640"/>
      <c r="M209" s="1125"/>
    </row>
    <row r="210" spans="1:13" ht="15.75" thickBot="1">
      <c r="A210" s="884"/>
      <c r="B210" s="860"/>
      <c r="C210" s="885"/>
      <c r="D210" s="886"/>
      <c r="E210" s="861"/>
      <c r="F210" s="876"/>
      <c r="G210" s="862"/>
      <c r="H210" s="862"/>
      <c r="I210" s="862"/>
      <c r="J210" s="862"/>
      <c r="K210" s="671"/>
      <c r="L210" s="862"/>
      <c r="M210" s="1126"/>
    </row>
    <row r="211" spans="1:13" ht="15.75" thickBot="1">
      <c r="A211" s="1254" t="s">
        <v>248</v>
      </c>
      <c r="B211" s="1259"/>
      <c r="C211" s="1258"/>
      <c r="D211" s="744" t="s">
        <v>249</v>
      </c>
      <c r="E211" s="658">
        <f>SUM(E212+E222+E225+E220)</f>
        <v>2441</v>
      </c>
      <c r="F211" s="628">
        <f>SUM(F212+F222+F225+F220)</f>
        <v>1860</v>
      </c>
      <c r="G211" s="658">
        <f>G212+G222+G225</f>
        <v>1755</v>
      </c>
      <c r="H211" s="656">
        <f>H212+H222+H225+H220</f>
        <v>3185</v>
      </c>
      <c r="I211" s="626">
        <f>I212+I222+I225+I220</f>
        <v>3185</v>
      </c>
      <c r="J211" s="1254">
        <f>J212+J222+J225+J220</f>
        <v>3785</v>
      </c>
      <c r="K211" s="1254">
        <f>K212+K222+K225+K220</f>
        <v>3785</v>
      </c>
      <c r="L211" s="1260">
        <f>L212+L222+L225+L220</f>
        <v>3110.73</v>
      </c>
      <c r="M211" s="1255">
        <f>(100/K211)*L211</f>
        <v>82.18573315719948</v>
      </c>
    </row>
    <row r="212" spans="1:13" ht="15">
      <c r="A212" s="904">
        <v>62</v>
      </c>
      <c r="B212" s="814"/>
      <c r="C212" s="945"/>
      <c r="D212" s="889" t="s">
        <v>93</v>
      </c>
      <c r="E212" s="890">
        <v>1</v>
      </c>
      <c r="F212" s="890">
        <f aca="true" t="shared" si="26" ref="F212:L212">SUM(F213:F219)</f>
        <v>116</v>
      </c>
      <c r="G212" s="890">
        <f t="shared" si="26"/>
        <v>5</v>
      </c>
      <c r="H212" s="890">
        <f t="shared" si="26"/>
        <v>285</v>
      </c>
      <c r="I212" s="890">
        <f t="shared" si="26"/>
        <v>285</v>
      </c>
      <c r="J212" s="890">
        <f t="shared" si="26"/>
        <v>285</v>
      </c>
      <c r="K212" s="890">
        <f t="shared" si="26"/>
        <v>285</v>
      </c>
      <c r="L212" s="1097">
        <f t="shared" si="26"/>
        <v>136.3</v>
      </c>
      <c r="M212" s="1133">
        <f>(100/K212)*L212</f>
        <v>47.824561403508774</v>
      </c>
    </row>
    <row r="213" spans="1:13" ht="15">
      <c r="A213" s="598">
        <v>621000</v>
      </c>
      <c r="B213" s="616"/>
      <c r="C213" s="834" t="s">
        <v>229</v>
      </c>
      <c r="D213" s="720" t="s">
        <v>94</v>
      </c>
      <c r="E213" s="600"/>
      <c r="F213" s="600">
        <v>33</v>
      </c>
      <c r="G213" s="644"/>
      <c r="H213" s="644">
        <v>75</v>
      </c>
      <c r="I213" s="644">
        <v>75</v>
      </c>
      <c r="J213" s="644">
        <v>75</v>
      </c>
      <c r="K213" s="644">
        <v>75</v>
      </c>
      <c r="L213" s="766">
        <v>39</v>
      </c>
      <c r="M213" s="1111">
        <f>(100/K213)*L213</f>
        <v>52</v>
      </c>
    </row>
    <row r="214" spans="1:13" ht="15">
      <c r="A214" s="602">
        <v>625001</v>
      </c>
      <c r="B214" s="603"/>
      <c r="C214" s="819" t="s">
        <v>229</v>
      </c>
      <c r="D214" s="666" t="s">
        <v>96</v>
      </c>
      <c r="E214" s="604"/>
      <c r="F214" s="604">
        <v>5</v>
      </c>
      <c r="G214" s="604"/>
      <c r="H214" s="604">
        <v>11</v>
      </c>
      <c r="I214" s="604">
        <v>11</v>
      </c>
      <c r="J214" s="604">
        <v>11</v>
      </c>
      <c r="K214" s="604">
        <v>11</v>
      </c>
      <c r="L214" s="759">
        <v>5.46</v>
      </c>
      <c r="M214" s="786">
        <f aca="true" t="shared" si="27" ref="M214:M221">(100/K214)*L214</f>
        <v>49.63636363636364</v>
      </c>
    </row>
    <row r="215" spans="1:13" ht="15">
      <c r="A215" s="602">
        <v>625002</v>
      </c>
      <c r="B215" s="603"/>
      <c r="C215" s="819" t="s">
        <v>229</v>
      </c>
      <c r="D215" s="666" t="s">
        <v>97</v>
      </c>
      <c r="E215" s="604"/>
      <c r="F215" s="604">
        <v>46</v>
      </c>
      <c r="G215" s="604"/>
      <c r="H215" s="604">
        <v>105</v>
      </c>
      <c r="I215" s="604">
        <v>105</v>
      </c>
      <c r="J215" s="604">
        <v>105</v>
      </c>
      <c r="K215" s="604">
        <v>105</v>
      </c>
      <c r="L215" s="759">
        <v>54.6</v>
      </c>
      <c r="M215" s="786">
        <f t="shared" si="27"/>
        <v>52</v>
      </c>
    </row>
    <row r="216" spans="1:13" ht="15">
      <c r="A216" s="598">
        <v>625003</v>
      </c>
      <c r="B216" s="599"/>
      <c r="C216" s="817" t="s">
        <v>229</v>
      </c>
      <c r="D216" s="720" t="s">
        <v>98</v>
      </c>
      <c r="E216" s="600">
        <v>1.2</v>
      </c>
      <c r="F216" s="600">
        <v>3</v>
      </c>
      <c r="G216" s="604">
        <v>5</v>
      </c>
      <c r="H216" s="604">
        <v>28</v>
      </c>
      <c r="I216" s="604">
        <v>28</v>
      </c>
      <c r="J216" s="604">
        <v>28</v>
      </c>
      <c r="K216" s="604">
        <v>28</v>
      </c>
      <c r="L216" s="759">
        <v>3.12</v>
      </c>
      <c r="M216" s="786">
        <f t="shared" si="27"/>
        <v>11.142857142857144</v>
      </c>
    </row>
    <row r="217" spans="1:13" ht="15">
      <c r="A217" s="602">
        <v>625004</v>
      </c>
      <c r="B217" s="603"/>
      <c r="C217" s="819" t="s">
        <v>229</v>
      </c>
      <c r="D217" s="666" t="s">
        <v>99</v>
      </c>
      <c r="E217" s="604"/>
      <c r="F217" s="604">
        <v>10</v>
      </c>
      <c r="G217" s="604"/>
      <c r="H217" s="604">
        <v>20</v>
      </c>
      <c r="I217" s="604">
        <v>20</v>
      </c>
      <c r="J217" s="604">
        <v>20</v>
      </c>
      <c r="K217" s="604">
        <v>20</v>
      </c>
      <c r="L217" s="759">
        <v>11.7</v>
      </c>
      <c r="M217" s="786">
        <f t="shared" si="27"/>
        <v>58.5</v>
      </c>
    </row>
    <row r="218" spans="1:13" ht="15">
      <c r="A218" s="635">
        <v>625005</v>
      </c>
      <c r="B218" s="636"/>
      <c r="C218" s="819" t="s">
        <v>229</v>
      </c>
      <c r="D218" s="670" t="s">
        <v>100</v>
      </c>
      <c r="E218" s="637"/>
      <c r="F218" s="637">
        <v>3</v>
      </c>
      <c r="G218" s="604"/>
      <c r="H218" s="604">
        <v>10</v>
      </c>
      <c r="I218" s="604">
        <v>10</v>
      </c>
      <c r="J218" s="604">
        <v>10</v>
      </c>
      <c r="K218" s="604">
        <v>10</v>
      </c>
      <c r="L218" s="759">
        <v>3.9</v>
      </c>
      <c r="M218" s="786">
        <f t="shared" si="27"/>
        <v>39</v>
      </c>
    </row>
    <row r="219" spans="1:13" ht="15">
      <c r="A219" s="638">
        <v>625007</v>
      </c>
      <c r="B219" s="642"/>
      <c r="C219" s="817" t="s">
        <v>229</v>
      </c>
      <c r="D219" s="639" t="s">
        <v>101</v>
      </c>
      <c r="E219" s="643"/>
      <c r="F219" s="643">
        <v>16</v>
      </c>
      <c r="G219" s="643"/>
      <c r="H219" s="643">
        <v>36</v>
      </c>
      <c r="I219" s="643">
        <v>36</v>
      </c>
      <c r="J219" s="643">
        <v>36</v>
      </c>
      <c r="K219" s="643">
        <v>36</v>
      </c>
      <c r="L219" s="1090">
        <v>18.52</v>
      </c>
      <c r="M219" s="1116">
        <f t="shared" si="27"/>
        <v>51.44444444444444</v>
      </c>
    </row>
    <row r="220" spans="1:13" ht="15">
      <c r="A220" s="904">
        <v>633</v>
      </c>
      <c r="B220" s="588"/>
      <c r="C220" s="844"/>
      <c r="D220" s="889" t="s">
        <v>110</v>
      </c>
      <c r="E220" s="589">
        <v>238</v>
      </c>
      <c r="F220" s="589"/>
      <c r="G220" s="589"/>
      <c r="H220" s="589"/>
      <c r="I220" s="589"/>
      <c r="J220" s="589"/>
      <c r="K220" s="589">
        <v>50</v>
      </c>
      <c r="L220" s="754">
        <v>23.4</v>
      </c>
      <c r="M220" s="783">
        <f t="shared" si="27"/>
        <v>46.8</v>
      </c>
    </row>
    <row r="221" spans="1:13" ht="15">
      <c r="A221" s="1292">
        <v>633006</v>
      </c>
      <c r="B221" s="1344">
        <v>7</v>
      </c>
      <c r="C221" s="1356" t="s">
        <v>229</v>
      </c>
      <c r="D221" s="1293" t="s">
        <v>241</v>
      </c>
      <c r="E221" s="1297">
        <v>238</v>
      </c>
      <c r="F221" s="1297"/>
      <c r="G221" s="1297"/>
      <c r="H221" s="1297"/>
      <c r="I221" s="1295"/>
      <c r="J221" s="1297"/>
      <c r="K221" s="1297">
        <v>50</v>
      </c>
      <c r="L221" s="1298">
        <v>23.4</v>
      </c>
      <c r="M221" s="1299">
        <f t="shared" si="27"/>
        <v>46.8</v>
      </c>
    </row>
    <row r="222" spans="1:13" ht="1.5" customHeight="1">
      <c r="A222" s="1347">
        <v>635</v>
      </c>
      <c r="B222" s="1350"/>
      <c r="C222" s="1356"/>
      <c r="D222" s="1359" t="s">
        <v>144</v>
      </c>
      <c r="E222" s="1352">
        <f>E223+E224</f>
        <v>0</v>
      </c>
      <c r="F222" s="1352">
        <f aca="true" t="shared" si="28" ref="F222:K222">F223+F224</f>
        <v>0</v>
      </c>
      <c r="G222" s="1352">
        <f t="shared" si="28"/>
        <v>0</v>
      </c>
      <c r="H222" s="1352">
        <f t="shared" si="28"/>
        <v>0</v>
      </c>
      <c r="I222" s="1352">
        <f t="shared" si="28"/>
        <v>0</v>
      </c>
      <c r="J222" s="1352">
        <f t="shared" si="28"/>
        <v>0</v>
      </c>
      <c r="K222" s="1352">
        <f t="shared" si="28"/>
        <v>0</v>
      </c>
      <c r="L222" s="1353"/>
      <c r="M222" s="1354"/>
    </row>
    <row r="223" spans="1:13" ht="15" hidden="1">
      <c r="A223" s="1360">
        <v>635004</v>
      </c>
      <c r="B223" s="1361"/>
      <c r="C223" s="1349" t="s">
        <v>229</v>
      </c>
      <c r="D223" s="1308" t="s">
        <v>250</v>
      </c>
      <c r="E223" s="1333">
        <v>0</v>
      </c>
      <c r="F223" s="1333">
        <v>0</v>
      </c>
      <c r="G223" s="1311">
        <v>0</v>
      </c>
      <c r="H223" s="1311">
        <v>0</v>
      </c>
      <c r="I223" s="1311">
        <v>0</v>
      </c>
      <c r="J223" s="1311">
        <v>0</v>
      </c>
      <c r="K223" s="1311">
        <v>0</v>
      </c>
      <c r="L223" s="1312"/>
      <c r="M223" s="1313"/>
    </row>
    <row r="224" spans="1:13" ht="15" hidden="1">
      <c r="A224" s="1360">
        <v>635006</v>
      </c>
      <c r="B224" s="1361">
        <v>1</v>
      </c>
      <c r="C224" s="1294" t="s">
        <v>229</v>
      </c>
      <c r="D224" s="1293" t="s">
        <v>152</v>
      </c>
      <c r="E224" s="1362">
        <v>0</v>
      </c>
      <c r="F224" s="1362">
        <v>0</v>
      </c>
      <c r="G224" s="1295">
        <v>0</v>
      </c>
      <c r="H224" s="1295">
        <v>0</v>
      </c>
      <c r="I224" s="1295">
        <v>0</v>
      </c>
      <c r="J224" s="1295">
        <v>0</v>
      </c>
      <c r="K224" s="1295">
        <v>0</v>
      </c>
      <c r="L224" s="1298"/>
      <c r="M224" s="1299"/>
    </row>
    <row r="225" spans="1:13" ht="15">
      <c r="A225" s="1363">
        <v>637</v>
      </c>
      <c r="B225" s="1350"/>
      <c r="C225" s="1364"/>
      <c r="D225" s="1359" t="s">
        <v>157</v>
      </c>
      <c r="E225" s="1352">
        <f>SUM(E226:E228)</f>
        <v>2202</v>
      </c>
      <c r="F225" s="1352">
        <f>SUM(F226:F228)</f>
        <v>1744</v>
      </c>
      <c r="G225" s="1352">
        <f>G226+G227+G228</f>
        <v>1750</v>
      </c>
      <c r="H225" s="1352">
        <f>H226+H227+H228</f>
        <v>2900</v>
      </c>
      <c r="I225" s="1352">
        <f>I226+I227+I228</f>
        <v>2900</v>
      </c>
      <c r="J225" s="1352">
        <f>J226+J227+J228</f>
        <v>3500</v>
      </c>
      <c r="K225" s="1352">
        <f>K226+K227+K228</f>
        <v>3450</v>
      </c>
      <c r="L225" s="1353">
        <f>SUM(L226:L228)</f>
        <v>2951.0299999999997</v>
      </c>
      <c r="M225" s="1354">
        <f>(100/K225)*L225</f>
        <v>85.53710144927535</v>
      </c>
    </row>
    <row r="226" spans="1:13" ht="15">
      <c r="A226" s="1300">
        <v>637004</v>
      </c>
      <c r="B226" s="1301">
        <v>3</v>
      </c>
      <c r="C226" s="1302" t="s">
        <v>229</v>
      </c>
      <c r="D226" s="1303" t="s">
        <v>251</v>
      </c>
      <c r="E226" s="1325">
        <v>1752</v>
      </c>
      <c r="F226" s="1325">
        <v>976</v>
      </c>
      <c r="G226" s="1325">
        <v>1500</v>
      </c>
      <c r="H226" s="1325">
        <v>1900</v>
      </c>
      <c r="I226" s="1325">
        <v>1900</v>
      </c>
      <c r="J226" s="1325">
        <v>2500</v>
      </c>
      <c r="K226" s="1325">
        <v>2450</v>
      </c>
      <c r="L226" s="1326">
        <v>2197.98</v>
      </c>
      <c r="M226" s="1327">
        <f>(100/K226)*L226</f>
        <v>89.7134693877551</v>
      </c>
    </row>
    <row r="227" spans="1:13" ht="15">
      <c r="A227" s="1314">
        <v>637004</v>
      </c>
      <c r="B227" s="1329">
        <v>9</v>
      </c>
      <c r="C227" s="1330" t="s">
        <v>229</v>
      </c>
      <c r="D227" s="1329" t="s">
        <v>252</v>
      </c>
      <c r="E227" s="1318">
        <v>300</v>
      </c>
      <c r="F227" s="1318">
        <v>502</v>
      </c>
      <c r="G227" s="1318">
        <v>250</v>
      </c>
      <c r="H227" s="1318">
        <v>250</v>
      </c>
      <c r="I227" s="1318">
        <v>250</v>
      </c>
      <c r="J227" s="1318">
        <v>250</v>
      </c>
      <c r="K227" s="1318">
        <v>250</v>
      </c>
      <c r="L227" s="1328">
        <v>240</v>
      </c>
      <c r="M227" s="1320">
        <f>(100/K227)*L227</f>
        <v>96</v>
      </c>
    </row>
    <row r="228" spans="1:13" ht="15">
      <c r="A228" s="607">
        <v>637027</v>
      </c>
      <c r="B228" s="820"/>
      <c r="C228" s="825" t="s">
        <v>229</v>
      </c>
      <c r="D228" s="608" t="s">
        <v>184</v>
      </c>
      <c r="E228" s="609">
        <v>150</v>
      </c>
      <c r="F228" s="609">
        <v>266</v>
      </c>
      <c r="G228" s="609">
        <v>0</v>
      </c>
      <c r="H228" s="609">
        <v>750</v>
      </c>
      <c r="I228" s="609">
        <v>750</v>
      </c>
      <c r="J228" s="609">
        <v>750</v>
      </c>
      <c r="K228" s="609">
        <v>750</v>
      </c>
      <c r="L228" s="760">
        <v>513.05</v>
      </c>
      <c r="M228" s="787">
        <f>(100/K228)*L228</f>
        <v>68.40666666666667</v>
      </c>
    </row>
    <row r="229" spans="1:13" ht="15.75" thickBot="1">
      <c r="A229" s="923"/>
      <c r="B229" s="669"/>
      <c r="C229" s="859"/>
      <c r="D229" s="729"/>
      <c r="E229" s="876"/>
      <c r="F229" s="876"/>
      <c r="G229" s="637"/>
      <c r="H229" s="637"/>
      <c r="I229" s="637"/>
      <c r="J229" s="637"/>
      <c r="K229" s="637"/>
      <c r="L229" s="645"/>
      <c r="M229" s="877"/>
    </row>
    <row r="230" spans="1:13" ht="15.75" thickBot="1">
      <c r="A230" s="744" t="s">
        <v>254</v>
      </c>
      <c r="B230" s="738"/>
      <c r="C230" s="1258"/>
      <c r="D230" s="1259" t="s">
        <v>255</v>
      </c>
      <c r="E230" s="1254">
        <f>SUM(E231+E234+E236)</f>
        <v>22905</v>
      </c>
      <c r="F230" s="1254">
        <f>SUM(F231+F234+F236)</f>
        <v>27375</v>
      </c>
      <c r="G230" s="628">
        <f>E230+G231+G234+G236</f>
        <v>48205</v>
      </c>
      <c r="H230" s="657">
        <f>H231+H234+H236</f>
        <v>26300</v>
      </c>
      <c r="I230" s="626">
        <f>I231+I234+I236</f>
        <v>26750</v>
      </c>
      <c r="J230" s="1254">
        <f>J231+J234+J236</f>
        <v>34600</v>
      </c>
      <c r="K230" s="1254">
        <f>K231+K234+K236</f>
        <v>34600</v>
      </c>
      <c r="L230" s="1260">
        <f>L231+L234+L236</f>
        <v>20280.629999999997</v>
      </c>
      <c r="M230" s="1255">
        <f>(100/K230)*L230</f>
        <v>58.61453757225433</v>
      </c>
    </row>
    <row r="231" spans="1:13" ht="15">
      <c r="A231" s="904">
        <v>632</v>
      </c>
      <c r="B231" s="889"/>
      <c r="C231" s="825"/>
      <c r="D231" s="814" t="s">
        <v>103</v>
      </c>
      <c r="E231" s="890">
        <f>SUM(E232:E233)</f>
        <v>22905</v>
      </c>
      <c r="F231" s="890">
        <f>SUM(F232:F233)</f>
        <v>26586</v>
      </c>
      <c r="G231" s="890">
        <v>25200</v>
      </c>
      <c r="H231" s="890">
        <v>26100</v>
      </c>
      <c r="I231" s="890">
        <v>26600</v>
      </c>
      <c r="J231" s="890">
        <f>SUM(J232:J233)</f>
        <v>34100</v>
      </c>
      <c r="K231" s="890">
        <f>K232+K233</f>
        <v>34100</v>
      </c>
      <c r="L231" s="1097">
        <f>SUM(L232:L233)</f>
        <v>20273.03</v>
      </c>
      <c r="M231" s="1133">
        <f>(100/K231)*L231</f>
        <v>59.45170087976539</v>
      </c>
    </row>
    <row r="232" spans="1:13" ht="15">
      <c r="A232" s="615">
        <v>632001</v>
      </c>
      <c r="B232" s="702">
        <v>1</v>
      </c>
      <c r="C232" s="954" t="s">
        <v>229</v>
      </c>
      <c r="D232" s="616" t="s">
        <v>105</v>
      </c>
      <c r="E232" s="648">
        <v>1008</v>
      </c>
      <c r="F232" s="648">
        <v>2565</v>
      </c>
      <c r="G232" s="648">
        <v>1200</v>
      </c>
      <c r="H232" s="648">
        <v>2100</v>
      </c>
      <c r="I232" s="648">
        <v>2100</v>
      </c>
      <c r="J232" s="648">
        <v>2100</v>
      </c>
      <c r="K232" s="648">
        <v>2100</v>
      </c>
      <c r="L232" s="1094">
        <v>1039.09</v>
      </c>
      <c r="M232" s="1129">
        <f>(100/K232)*L232</f>
        <v>49.48047619047618</v>
      </c>
    </row>
    <row r="233" spans="1:13" ht="15">
      <c r="A233" s="638">
        <v>632002</v>
      </c>
      <c r="B233" s="832"/>
      <c r="C233" s="955" t="s">
        <v>229</v>
      </c>
      <c r="D233" s="639" t="s">
        <v>29</v>
      </c>
      <c r="E233" s="640">
        <v>21897</v>
      </c>
      <c r="F233" s="640">
        <v>24021</v>
      </c>
      <c r="G233" s="640">
        <v>24000</v>
      </c>
      <c r="H233" s="640">
        <v>24000</v>
      </c>
      <c r="I233" s="640">
        <v>24000</v>
      </c>
      <c r="J233" s="640">
        <v>32000</v>
      </c>
      <c r="K233" s="640">
        <v>32000</v>
      </c>
      <c r="L233" s="1089">
        <v>19233.94</v>
      </c>
      <c r="M233" s="1114">
        <f>(100/K233)*L233</f>
        <v>60.1060625</v>
      </c>
    </row>
    <row r="234" spans="1:13" ht="15">
      <c r="A234" s="813">
        <v>635</v>
      </c>
      <c r="B234" s="814"/>
      <c r="C234" s="815" t="s">
        <v>229</v>
      </c>
      <c r="D234" s="588" t="s">
        <v>144</v>
      </c>
      <c r="E234" s="589"/>
      <c r="F234" s="589">
        <v>663</v>
      </c>
      <c r="G234" s="589">
        <v>100</v>
      </c>
      <c r="H234" s="589">
        <v>150</v>
      </c>
      <c r="I234" s="589">
        <v>150</v>
      </c>
      <c r="J234" s="589">
        <v>150</v>
      </c>
      <c r="K234" s="589">
        <v>150</v>
      </c>
      <c r="L234" s="754">
        <v>0</v>
      </c>
      <c r="M234" s="783">
        <v>0</v>
      </c>
    </row>
    <row r="235" spans="1:13" ht="15">
      <c r="A235" s="607">
        <v>635004</v>
      </c>
      <c r="B235" s="608">
        <v>4</v>
      </c>
      <c r="C235" s="825" t="s">
        <v>229</v>
      </c>
      <c r="D235" s="824" t="s">
        <v>257</v>
      </c>
      <c r="E235" s="648"/>
      <c r="F235" s="648"/>
      <c r="G235" s="594">
        <v>100</v>
      </c>
      <c r="H235" s="648">
        <v>150</v>
      </c>
      <c r="I235" s="594">
        <v>150</v>
      </c>
      <c r="J235" s="594">
        <v>150</v>
      </c>
      <c r="K235" s="594">
        <v>150</v>
      </c>
      <c r="L235" s="755"/>
      <c r="M235" s="784"/>
    </row>
    <row r="236" spans="1:13" ht="15">
      <c r="A236" s="591">
        <v>637</v>
      </c>
      <c r="B236" s="588"/>
      <c r="C236" s="827"/>
      <c r="D236" s="822" t="s">
        <v>157</v>
      </c>
      <c r="E236" s="589"/>
      <c r="F236" s="589">
        <v>126</v>
      </c>
      <c r="G236" s="589"/>
      <c r="H236" s="589">
        <v>50</v>
      </c>
      <c r="I236" s="589"/>
      <c r="J236" s="589">
        <v>350</v>
      </c>
      <c r="K236" s="589">
        <v>350</v>
      </c>
      <c r="L236" s="754">
        <v>7.6</v>
      </c>
      <c r="M236" s="783">
        <v>0</v>
      </c>
    </row>
    <row r="237" spans="1:13" ht="15">
      <c r="A237" s="602">
        <v>633006</v>
      </c>
      <c r="B237" s="603">
        <v>7</v>
      </c>
      <c r="C237" s="819" t="s">
        <v>229</v>
      </c>
      <c r="D237" s="670" t="s">
        <v>110</v>
      </c>
      <c r="E237" s="957"/>
      <c r="F237" s="957">
        <v>126</v>
      </c>
      <c r="G237" s="671"/>
      <c r="H237" s="643">
        <v>50</v>
      </c>
      <c r="I237" s="640"/>
      <c r="J237" s="640">
        <v>350</v>
      </c>
      <c r="K237" s="643">
        <v>350</v>
      </c>
      <c r="L237" s="808">
        <v>7.6</v>
      </c>
      <c r="M237" s="1113">
        <f>(100/K237)*L237</f>
        <v>2.1714285714285713</v>
      </c>
    </row>
    <row r="238" spans="1:13" ht="15.75" thickBot="1">
      <c r="A238" s="884"/>
      <c r="B238" s="860"/>
      <c r="C238" s="885"/>
      <c r="D238" s="886"/>
      <c r="E238" s="902"/>
      <c r="F238" s="902"/>
      <c r="G238" s="862"/>
      <c r="H238" s="862"/>
      <c r="I238" s="671"/>
      <c r="J238" s="671"/>
      <c r="K238" s="862"/>
      <c r="L238" s="1086"/>
      <c r="M238" s="1132"/>
    </row>
    <row r="239" spans="1:13" ht="15.75" thickBot="1">
      <c r="A239" s="628" t="s">
        <v>258</v>
      </c>
      <c r="B239" s="738"/>
      <c r="C239" s="1258"/>
      <c r="D239" s="744" t="s">
        <v>259</v>
      </c>
      <c r="E239" s="628">
        <f>SUM(E240+E244+E246+E250)</f>
        <v>14504</v>
      </c>
      <c r="F239" s="658">
        <f>SUM(F240+F244+F246+F250)</f>
        <v>23108</v>
      </c>
      <c r="G239" s="1254">
        <f aca="true" t="shared" si="29" ref="G239:L239">G240+G244+G246+G248+G250</f>
        <v>16748</v>
      </c>
      <c r="H239" s="656">
        <f t="shared" si="29"/>
        <v>23785</v>
      </c>
      <c r="I239" s="626">
        <f t="shared" si="29"/>
        <v>22515</v>
      </c>
      <c r="J239" s="1254">
        <f t="shared" si="29"/>
        <v>24048</v>
      </c>
      <c r="K239" s="1254">
        <f t="shared" si="29"/>
        <v>25048</v>
      </c>
      <c r="L239" s="1260">
        <f t="shared" si="29"/>
        <v>22906.870000000003</v>
      </c>
      <c r="M239" s="1255">
        <f aca="true" t="shared" si="30" ref="M239:M247">(100/K239)*L239</f>
        <v>91.45189236665603</v>
      </c>
    </row>
    <row r="240" spans="1:13" ht="15">
      <c r="A240" s="958">
        <v>62</v>
      </c>
      <c r="B240" s="878"/>
      <c r="C240" s="879"/>
      <c r="D240" s="878" t="s">
        <v>93</v>
      </c>
      <c r="E240" s="896">
        <v>303</v>
      </c>
      <c r="F240" s="896">
        <f>SUM(F241:F243)</f>
        <v>348</v>
      </c>
      <c r="G240" s="896">
        <v>298</v>
      </c>
      <c r="H240" s="896">
        <f>SUM(H241:H243)</f>
        <v>335</v>
      </c>
      <c r="I240" s="896">
        <f>SUM(I241:I243)</f>
        <v>335</v>
      </c>
      <c r="J240" s="896">
        <f>SUM(J241:J243)</f>
        <v>298</v>
      </c>
      <c r="K240" s="896">
        <f>SUM(K241:K243)</f>
        <v>324</v>
      </c>
      <c r="L240" s="1098">
        <f>SUM(L241:L243)</f>
        <v>246.33</v>
      </c>
      <c r="M240" s="1128">
        <f t="shared" si="30"/>
        <v>76.02777777777777</v>
      </c>
    </row>
    <row r="241" spans="1:13" ht="15">
      <c r="A241" s="602">
        <v>625002</v>
      </c>
      <c r="B241" s="603"/>
      <c r="C241" s="819" t="s">
        <v>260</v>
      </c>
      <c r="D241" s="666" t="s">
        <v>97</v>
      </c>
      <c r="E241" s="604">
        <v>216</v>
      </c>
      <c r="F241" s="604">
        <v>249</v>
      </c>
      <c r="G241" s="604">
        <v>231</v>
      </c>
      <c r="H241" s="604">
        <v>231</v>
      </c>
      <c r="I241" s="604">
        <v>231</v>
      </c>
      <c r="J241" s="604">
        <v>231</v>
      </c>
      <c r="K241" s="604">
        <v>231</v>
      </c>
      <c r="L241" s="759">
        <v>176.4</v>
      </c>
      <c r="M241" s="786">
        <f t="shared" si="30"/>
        <v>76.36363636363636</v>
      </c>
    </row>
    <row r="242" spans="1:13" ht="15">
      <c r="A242" s="598">
        <v>625003</v>
      </c>
      <c r="B242" s="599"/>
      <c r="C242" s="818" t="s">
        <v>260</v>
      </c>
      <c r="D242" s="720" t="s">
        <v>98</v>
      </c>
      <c r="E242" s="600">
        <v>14</v>
      </c>
      <c r="F242" s="600">
        <v>14</v>
      </c>
      <c r="G242" s="604">
        <v>14</v>
      </c>
      <c r="H242" s="604">
        <v>14</v>
      </c>
      <c r="I242" s="604">
        <v>14</v>
      </c>
      <c r="J242" s="604">
        <v>14</v>
      </c>
      <c r="K242" s="604">
        <v>14</v>
      </c>
      <c r="L242" s="759">
        <v>10.08</v>
      </c>
      <c r="M242" s="786">
        <f t="shared" si="30"/>
        <v>72</v>
      </c>
    </row>
    <row r="243" spans="1:13" ht="15">
      <c r="A243" s="641">
        <v>625007</v>
      </c>
      <c r="B243" s="642"/>
      <c r="C243" s="817" t="s">
        <v>260</v>
      </c>
      <c r="D243" s="837" t="s">
        <v>101</v>
      </c>
      <c r="E243" s="643">
        <v>73</v>
      </c>
      <c r="F243" s="643">
        <v>85</v>
      </c>
      <c r="G243" s="643">
        <v>53</v>
      </c>
      <c r="H243" s="643">
        <v>90</v>
      </c>
      <c r="I243" s="643">
        <v>90</v>
      </c>
      <c r="J243" s="643">
        <v>53</v>
      </c>
      <c r="K243" s="643">
        <v>79</v>
      </c>
      <c r="L243" s="1090">
        <v>59.85</v>
      </c>
      <c r="M243" s="1116">
        <f t="shared" si="30"/>
        <v>75.75949367088609</v>
      </c>
    </row>
    <row r="244" spans="1:13" ht="15">
      <c r="A244" s="591">
        <v>632</v>
      </c>
      <c r="B244" s="588"/>
      <c r="C244" s="844"/>
      <c r="D244" s="822" t="s">
        <v>261</v>
      </c>
      <c r="E244" s="596">
        <v>12336</v>
      </c>
      <c r="F244" s="596">
        <v>20839</v>
      </c>
      <c r="G244" s="596">
        <v>13000</v>
      </c>
      <c r="H244" s="596">
        <v>20000</v>
      </c>
      <c r="I244" s="596">
        <v>20000</v>
      </c>
      <c r="J244" s="596">
        <f>J245</f>
        <v>21000</v>
      </c>
      <c r="K244" s="596">
        <f>K245</f>
        <v>21000</v>
      </c>
      <c r="L244" s="1122">
        <f>L245</f>
        <v>19651.16</v>
      </c>
      <c r="M244" s="1110">
        <f t="shared" si="30"/>
        <v>93.57695238095239</v>
      </c>
    </row>
    <row r="245" spans="1:13" ht="15">
      <c r="A245" s="607">
        <v>632001</v>
      </c>
      <c r="B245" s="608">
        <v>1</v>
      </c>
      <c r="C245" s="825" t="s">
        <v>260</v>
      </c>
      <c r="D245" s="820" t="s">
        <v>105</v>
      </c>
      <c r="E245" s="833">
        <v>12336</v>
      </c>
      <c r="F245" s="833">
        <v>20839</v>
      </c>
      <c r="G245" s="833">
        <v>13000</v>
      </c>
      <c r="H245" s="833">
        <v>20000</v>
      </c>
      <c r="I245" s="833">
        <v>20000</v>
      </c>
      <c r="J245" s="833">
        <v>21000</v>
      </c>
      <c r="K245" s="833">
        <v>21000</v>
      </c>
      <c r="L245" s="1145">
        <v>19651.16</v>
      </c>
      <c r="M245" s="1147">
        <f t="shared" si="30"/>
        <v>93.57695238095239</v>
      </c>
    </row>
    <row r="246" spans="1:13" ht="15">
      <c r="A246" s="813">
        <v>633</v>
      </c>
      <c r="B246" s="814"/>
      <c r="C246" s="825"/>
      <c r="D246" s="889" t="s">
        <v>110</v>
      </c>
      <c r="E246" s="816">
        <v>142</v>
      </c>
      <c r="F246" s="816">
        <v>144</v>
      </c>
      <c r="G246" s="816">
        <v>1700</v>
      </c>
      <c r="H246" s="816">
        <v>1700</v>
      </c>
      <c r="I246" s="816">
        <v>500</v>
      </c>
      <c r="J246" s="816">
        <f>J247</f>
        <v>1000</v>
      </c>
      <c r="K246" s="816">
        <f>K247</f>
        <v>2000</v>
      </c>
      <c r="L246" s="1146">
        <f>L247</f>
        <v>1749.38</v>
      </c>
      <c r="M246" s="1109">
        <f t="shared" si="30"/>
        <v>87.46900000000001</v>
      </c>
    </row>
    <row r="247" spans="1:13" ht="15">
      <c r="A247" s="607">
        <v>633006</v>
      </c>
      <c r="B247" s="608">
        <v>7</v>
      </c>
      <c r="C247" s="825" t="s">
        <v>260</v>
      </c>
      <c r="D247" s="820" t="s">
        <v>241</v>
      </c>
      <c r="E247" s="833">
        <v>142</v>
      </c>
      <c r="F247" s="833">
        <v>144</v>
      </c>
      <c r="G247" s="833">
        <v>1700</v>
      </c>
      <c r="H247" s="833">
        <v>1700</v>
      </c>
      <c r="I247" s="833">
        <v>500</v>
      </c>
      <c r="J247" s="833">
        <v>1000</v>
      </c>
      <c r="K247" s="833">
        <v>2000</v>
      </c>
      <c r="L247" s="1145">
        <v>1749.38</v>
      </c>
      <c r="M247" s="1147">
        <f t="shared" si="30"/>
        <v>87.46900000000001</v>
      </c>
    </row>
    <row r="248" spans="1:13" ht="15">
      <c r="A248" s="587">
        <v>635</v>
      </c>
      <c r="B248" s="588"/>
      <c r="C248" s="844"/>
      <c r="D248" s="588" t="s">
        <v>144</v>
      </c>
      <c r="E248" s="589"/>
      <c r="F248" s="589"/>
      <c r="G248" s="816">
        <v>100</v>
      </c>
      <c r="H248" s="816">
        <v>100</v>
      </c>
      <c r="I248" s="816">
        <v>30</v>
      </c>
      <c r="J248" s="816">
        <f>J249</f>
        <v>100</v>
      </c>
      <c r="K248" s="816">
        <f>K249</f>
        <v>74</v>
      </c>
      <c r="L248" s="1146">
        <v>0</v>
      </c>
      <c r="M248" s="1109">
        <v>0</v>
      </c>
    </row>
    <row r="249" spans="1:13" ht="15">
      <c r="A249" s="907">
        <v>635006</v>
      </c>
      <c r="B249" s="608"/>
      <c r="C249" s="825" t="s">
        <v>260</v>
      </c>
      <c r="D249" s="820" t="s">
        <v>262</v>
      </c>
      <c r="E249" s="609"/>
      <c r="F249" s="609"/>
      <c r="G249" s="833">
        <v>100</v>
      </c>
      <c r="H249" s="833">
        <v>100</v>
      </c>
      <c r="I249" s="833">
        <v>30</v>
      </c>
      <c r="J249" s="833">
        <v>100</v>
      </c>
      <c r="K249" s="833">
        <v>74</v>
      </c>
      <c r="L249" s="1145"/>
      <c r="M249" s="1147"/>
    </row>
    <row r="250" spans="1:13" ht="15">
      <c r="A250" s="904">
        <v>637</v>
      </c>
      <c r="B250" s="814"/>
      <c r="C250" s="825"/>
      <c r="D250" s="889" t="s">
        <v>157</v>
      </c>
      <c r="E250" s="890">
        <v>1723</v>
      </c>
      <c r="F250" s="890">
        <v>1777</v>
      </c>
      <c r="G250" s="890">
        <f aca="true" t="shared" si="31" ref="G250:L250">G251</f>
        <v>1650</v>
      </c>
      <c r="H250" s="890">
        <f t="shared" si="31"/>
        <v>1650</v>
      </c>
      <c r="I250" s="890">
        <f t="shared" si="31"/>
        <v>1650</v>
      </c>
      <c r="J250" s="890">
        <f t="shared" si="31"/>
        <v>1650</v>
      </c>
      <c r="K250" s="890">
        <f t="shared" si="31"/>
        <v>1650</v>
      </c>
      <c r="L250" s="1146">
        <f t="shared" si="31"/>
        <v>1260</v>
      </c>
      <c r="M250" s="1109">
        <f>(100/K250)*L250</f>
        <v>76.36363636363636</v>
      </c>
    </row>
    <row r="251" spans="1:13" ht="15">
      <c r="A251" s="607">
        <v>637027</v>
      </c>
      <c r="B251" s="608"/>
      <c r="C251" s="825" t="s">
        <v>260</v>
      </c>
      <c r="D251" s="820" t="s">
        <v>184</v>
      </c>
      <c r="E251" s="833">
        <v>1723</v>
      </c>
      <c r="F251" s="833">
        <v>1777</v>
      </c>
      <c r="G251" s="833">
        <v>1650</v>
      </c>
      <c r="H251" s="833">
        <v>1650</v>
      </c>
      <c r="I251" s="833">
        <v>1650</v>
      </c>
      <c r="J251" s="833">
        <v>1650</v>
      </c>
      <c r="K251" s="833">
        <v>1650</v>
      </c>
      <c r="L251" s="1145">
        <v>1260</v>
      </c>
      <c r="M251" s="1147">
        <f>(100/K251)*L251</f>
        <v>76.36363636363636</v>
      </c>
    </row>
    <row r="252" spans="1:13" ht="15.75" thickBot="1">
      <c r="A252" s="892"/>
      <c r="B252" s="894"/>
      <c r="C252" s="885"/>
      <c r="D252" s="894"/>
      <c r="E252" s="876"/>
      <c r="F252" s="876"/>
      <c r="G252" s="959"/>
      <c r="H252" s="959"/>
      <c r="I252" s="959"/>
      <c r="J252" s="959"/>
      <c r="K252" s="959"/>
      <c r="L252" s="1044"/>
      <c r="M252" s="960"/>
    </row>
    <row r="253" spans="1:13" ht="15.75" thickBot="1">
      <c r="A253" s="628" t="s">
        <v>263</v>
      </c>
      <c r="B253" s="738"/>
      <c r="C253" s="1258"/>
      <c r="D253" s="1259" t="s">
        <v>264</v>
      </c>
      <c r="E253" s="1254">
        <f>E262+E266+E271+E275+E254</f>
        <v>17465</v>
      </c>
      <c r="F253" s="1254">
        <f>F262+F266+F271+F275+F254</f>
        <v>15795</v>
      </c>
      <c r="G253" s="1254">
        <f aca="true" t="shared" si="32" ref="G253:L253">G254+G262+G266+G271+G275</f>
        <v>18818</v>
      </c>
      <c r="H253" s="656">
        <f t="shared" si="32"/>
        <v>21668</v>
      </c>
      <c r="I253" s="658">
        <f t="shared" si="32"/>
        <v>21007</v>
      </c>
      <c r="J253" s="1254">
        <f t="shared" si="32"/>
        <v>21743</v>
      </c>
      <c r="K253" s="1254">
        <f t="shared" si="32"/>
        <v>21743</v>
      </c>
      <c r="L253" s="1260">
        <f t="shared" si="32"/>
        <v>13157.52</v>
      </c>
      <c r="M253" s="1255">
        <f aca="true" t="shared" si="33" ref="M253:M258">(100/K253)*L253</f>
        <v>60.51382053994389</v>
      </c>
    </row>
    <row r="254" spans="1:13" ht="15">
      <c r="A254" s="961">
        <v>62</v>
      </c>
      <c r="B254" s="962"/>
      <c r="C254" s="963"/>
      <c r="D254" s="878" t="s">
        <v>93</v>
      </c>
      <c r="E254" s="868">
        <f aca="true" t="shared" si="34" ref="E254:L254">SUM(E255:E261)</f>
        <v>686</v>
      </c>
      <c r="F254" s="868">
        <f t="shared" si="34"/>
        <v>755</v>
      </c>
      <c r="G254" s="964">
        <f t="shared" si="34"/>
        <v>631</v>
      </c>
      <c r="H254" s="964">
        <f t="shared" si="34"/>
        <v>631</v>
      </c>
      <c r="I254" s="964">
        <f t="shared" si="34"/>
        <v>631</v>
      </c>
      <c r="J254" s="964">
        <f t="shared" si="34"/>
        <v>831</v>
      </c>
      <c r="K254" s="964">
        <f t="shared" si="34"/>
        <v>831</v>
      </c>
      <c r="L254" s="1148">
        <f t="shared" si="34"/>
        <v>547.38</v>
      </c>
      <c r="M254" s="1151">
        <f t="shared" si="33"/>
        <v>65.87003610108303</v>
      </c>
    </row>
    <row r="255" spans="1:13" ht="15">
      <c r="A255" s="598">
        <v>621000</v>
      </c>
      <c r="B255" s="599"/>
      <c r="C255" s="845" t="s">
        <v>265</v>
      </c>
      <c r="D255" s="599" t="s">
        <v>94</v>
      </c>
      <c r="E255" s="600">
        <v>191</v>
      </c>
      <c r="F255" s="600">
        <v>216</v>
      </c>
      <c r="G255" s="644">
        <v>180</v>
      </c>
      <c r="H255" s="644">
        <v>180</v>
      </c>
      <c r="I255" s="644">
        <v>180</v>
      </c>
      <c r="J255" s="644">
        <v>236</v>
      </c>
      <c r="K255" s="644">
        <v>236</v>
      </c>
      <c r="L255" s="807">
        <v>153</v>
      </c>
      <c r="M255" s="1119">
        <f t="shared" si="33"/>
        <v>64.83050847457626</v>
      </c>
    </row>
    <row r="256" spans="1:13" ht="15">
      <c r="A256" s="602">
        <v>625001</v>
      </c>
      <c r="B256" s="603"/>
      <c r="C256" s="845" t="s">
        <v>265</v>
      </c>
      <c r="D256" s="603" t="s">
        <v>96</v>
      </c>
      <c r="E256" s="604">
        <v>28</v>
      </c>
      <c r="F256" s="604">
        <v>30</v>
      </c>
      <c r="G256" s="604">
        <v>26</v>
      </c>
      <c r="H256" s="604">
        <v>26</v>
      </c>
      <c r="I256" s="604">
        <v>26</v>
      </c>
      <c r="J256" s="604">
        <v>35</v>
      </c>
      <c r="K256" s="604">
        <v>35</v>
      </c>
      <c r="L256" s="759">
        <v>20.16</v>
      </c>
      <c r="M256" s="786">
        <f t="shared" si="33"/>
        <v>57.6</v>
      </c>
    </row>
    <row r="257" spans="1:13" ht="15">
      <c r="A257" s="602">
        <v>625002</v>
      </c>
      <c r="B257" s="603"/>
      <c r="C257" s="845" t="s">
        <v>265</v>
      </c>
      <c r="D257" s="603" t="s">
        <v>97</v>
      </c>
      <c r="E257" s="604">
        <v>277</v>
      </c>
      <c r="F257" s="604">
        <v>302</v>
      </c>
      <c r="G257" s="604">
        <v>252</v>
      </c>
      <c r="H257" s="604">
        <v>252</v>
      </c>
      <c r="I257" s="604">
        <v>252</v>
      </c>
      <c r="J257" s="604">
        <v>330</v>
      </c>
      <c r="K257" s="604">
        <v>330</v>
      </c>
      <c r="L257" s="759">
        <v>226.8</v>
      </c>
      <c r="M257" s="786">
        <f t="shared" si="33"/>
        <v>68.72727272727273</v>
      </c>
    </row>
    <row r="258" spans="1:13" ht="15">
      <c r="A258" s="598">
        <v>625003</v>
      </c>
      <c r="B258" s="720"/>
      <c r="C258" s="845" t="s">
        <v>265</v>
      </c>
      <c r="D258" s="599" t="s">
        <v>98</v>
      </c>
      <c r="E258" s="600">
        <v>17</v>
      </c>
      <c r="F258" s="600">
        <v>17</v>
      </c>
      <c r="G258" s="604">
        <v>15</v>
      </c>
      <c r="H258" s="604">
        <v>15</v>
      </c>
      <c r="I258" s="604">
        <v>15</v>
      </c>
      <c r="J258" s="604">
        <v>20</v>
      </c>
      <c r="K258" s="604">
        <v>20</v>
      </c>
      <c r="L258" s="759">
        <v>12.96</v>
      </c>
      <c r="M258" s="786">
        <f t="shared" si="33"/>
        <v>64.80000000000001</v>
      </c>
    </row>
    <row r="259" spans="1:13" ht="15">
      <c r="A259" s="602">
        <v>625004</v>
      </c>
      <c r="B259" s="666"/>
      <c r="C259" s="845" t="s">
        <v>265</v>
      </c>
      <c r="D259" s="603" t="s">
        <v>99</v>
      </c>
      <c r="E259" s="604">
        <v>59</v>
      </c>
      <c r="F259" s="604">
        <v>65</v>
      </c>
      <c r="G259" s="604">
        <v>54</v>
      </c>
      <c r="H259" s="604">
        <v>54</v>
      </c>
      <c r="I259" s="604">
        <v>54</v>
      </c>
      <c r="J259" s="604">
        <v>71</v>
      </c>
      <c r="K259" s="604">
        <v>71</v>
      </c>
      <c r="L259" s="759">
        <v>43.2</v>
      </c>
      <c r="M259" s="786">
        <f aca="true" t="shared" si="35" ref="M259:M266">(100/K259)*L259</f>
        <v>60.84507042253521</v>
      </c>
    </row>
    <row r="260" spans="1:13" ht="15">
      <c r="A260" s="635">
        <v>625005</v>
      </c>
      <c r="B260" s="670"/>
      <c r="C260" s="845" t="s">
        <v>265</v>
      </c>
      <c r="D260" s="636" t="s">
        <v>100</v>
      </c>
      <c r="E260" s="637">
        <v>20</v>
      </c>
      <c r="F260" s="637">
        <v>22</v>
      </c>
      <c r="G260" s="604">
        <v>18</v>
      </c>
      <c r="H260" s="604">
        <v>18</v>
      </c>
      <c r="I260" s="604">
        <v>18</v>
      </c>
      <c r="J260" s="604">
        <v>24</v>
      </c>
      <c r="K260" s="604">
        <v>24</v>
      </c>
      <c r="L260" s="759">
        <v>14.4</v>
      </c>
      <c r="M260" s="786">
        <f t="shared" si="35"/>
        <v>60.00000000000001</v>
      </c>
    </row>
    <row r="261" spans="1:13" ht="15">
      <c r="A261" s="641">
        <v>625007</v>
      </c>
      <c r="B261" s="837"/>
      <c r="C261" s="845" t="s">
        <v>265</v>
      </c>
      <c r="D261" s="642" t="s">
        <v>101</v>
      </c>
      <c r="E261" s="643">
        <v>94</v>
      </c>
      <c r="F261" s="643">
        <v>103</v>
      </c>
      <c r="G261" s="604">
        <v>86</v>
      </c>
      <c r="H261" s="604">
        <v>86</v>
      </c>
      <c r="I261" s="604">
        <v>86</v>
      </c>
      <c r="J261" s="604">
        <v>115</v>
      </c>
      <c r="K261" s="604">
        <v>115</v>
      </c>
      <c r="L261" s="759">
        <v>76.86</v>
      </c>
      <c r="M261" s="786">
        <f t="shared" si="35"/>
        <v>66.83478260869565</v>
      </c>
    </row>
    <row r="262" spans="1:13" ht="15">
      <c r="A262" s="591">
        <v>632</v>
      </c>
      <c r="B262" s="588"/>
      <c r="C262" s="844"/>
      <c r="D262" s="588" t="s">
        <v>261</v>
      </c>
      <c r="E262" s="589">
        <f>SUM(E263:E265)</f>
        <v>8570</v>
      </c>
      <c r="F262" s="589">
        <f>SUM(F263:F265)</f>
        <v>7320</v>
      </c>
      <c r="G262" s="589">
        <f>G263+G264+G265</f>
        <v>9404</v>
      </c>
      <c r="H262" s="589">
        <f>H263+H264+H265</f>
        <v>9404</v>
      </c>
      <c r="I262" s="589">
        <f>I263+I264+I265</f>
        <v>9244</v>
      </c>
      <c r="J262" s="589">
        <f>J263+J264+J265</f>
        <v>9660</v>
      </c>
      <c r="K262" s="589">
        <f>K263+K264+K265</f>
        <v>9660</v>
      </c>
      <c r="L262" s="754">
        <f>SUM(L263:L265)</f>
        <v>4223.68</v>
      </c>
      <c r="M262" s="783">
        <f t="shared" si="35"/>
        <v>43.72339544513458</v>
      </c>
    </row>
    <row r="263" spans="1:13" ht="15">
      <c r="A263" s="615">
        <v>632001</v>
      </c>
      <c r="B263" s="616">
        <v>1</v>
      </c>
      <c r="C263" s="845" t="s">
        <v>265</v>
      </c>
      <c r="D263" s="616" t="s">
        <v>266</v>
      </c>
      <c r="E263" s="637">
        <v>90</v>
      </c>
      <c r="F263" s="637">
        <v>584</v>
      </c>
      <c r="G263" s="644">
        <v>600</v>
      </c>
      <c r="H263" s="644">
        <v>600</v>
      </c>
      <c r="I263" s="644">
        <v>600</v>
      </c>
      <c r="J263" s="644">
        <v>800</v>
      </c>
      <c r="K263" s="644">
        <v>800</v>
      </c>
      <c r="L263" s="766">
        <v>566.82</v>
      </c>
      <c r="M263" s="1111">
        <f t="shared" si="35"/>
        <v>70.8525</v>
      </c>
    </row>
    <row r="264" spans="1:13" ht="15">
      <c r="A264" s="598">
        <v>632001</v>
      </c>
      <c r="B264" s="599">
        <v>2</v>
      </c>
      <c r="C264" s="845" t="s">
        <v>265</v>
      </c>
      <c r="D264" s="670" t="s">
        <v>267</v>
      </c>
      <c r="E264" s="604">
        <v>5900</v>
      </c>
      <c r="F264" s="604">
        <v>4496</v>
      </c>
      <c r="G264" s="643">
        <v>6144</v>
      </c>
      <c r="H264" s="643">
        <v>6144</v>
      </c>
      <c r="I264" s="643">
        <v>6144</v>
      </c>
      <c r="J264" s="643">
        <v>6200</v>
      </c>
      <c r="K264" s="643">
        <v>6200</v>
      </c>
      <c r="L264" s="1090">
        <v>2251.33</v>
      </c>
      <c r="M264" s="1116">
        <f t="shared" si="35"/>
        <v>36.31177419354839</v>
      </c>
    </row>
    <row r="265" spans="1:13" ht="15">
      <c r="A265" s="635">
        <v>632002</v>
      </c>
      <c r="B265" s="670"/>
      <c r="C265" s="845" t="s">
        <v>265</v>
      </c>
      <c r="D265" s="639" t="s">
        <v>29</v>
      </c>
      <c r="E265" s="643">
        <v>2580</v>
      </c>
      <c r="F265" s="643">
        <v>2240</v>
      </c>
      <c r="G265" s="640">
        <v>2660</v>
      </c>
      <c r="H265" s="640">
        <v>2660</v>
      </c>
      <c r="I265" s="640">
        <v>2500</v>
      </c>
      <c r="J265" s="640">
        <v>2660</v>
      </c>
      <c r="K265" s="640">
        <v>2660</v>
      </c>
      <c r="L265" s="1089">
        <v>1405.53</v>
      </c>
      <c r="M265" s="1114">
        <f t="shared" si="35"/>
        <v>52.839473684210525</v>
      </c>
    </row>
    <row r="266" spans="1:13" ht="15">
      <c r="A266" s="587">
        <v>633</v>
      </c>
      <c r="B266" s="593"/>
      <c r="C266" s="844"/>
      <c r="D266" s="588" t="s">
        <v>110</v>
      </c>
      <c r="E266" s="589">
        <f>SUM(E267:E270)</f>
        <v>45</v>
      </c>
      <c r="F266" s="589">
        <f>SUM(F267:F270)</f>
        <v>123</v>
      </c>
      <c r="G266" s="966">
        <f>G267+G269+G270</f>
        <v>550</v>
      </c>
      <c r="H266" s="966">
        <f>H267+H269+H270+H268</f>
        <v>600</v>
      </c>
      <c r="I266" s="966">
        <f>I267+I269+I270+I268</f>
        <v>400</v>
      </c>
      <c r="J266" s="966">
        <f>J267+J269+J270+J268</f>
        <v>300</v>
      </c>
      <c r="K266" s="966">
        <f>K267+K269+K270+K268</f>
        <v>300</v>
      </c>
      <c r="L266" s="1149">
        <f>SUM(L267:L270)</f>
        <v>72.29</v>
      </c>
      <c r="M266" s="1152">
        <f t="shared" si="35"/>
        <v>24.096666666666668</v>
      </c>
    </row>
    <row r="267" spans="1:13" ht="14.25" customHeight="1">
      <c r="A267" s="615">
        <v>633004</v>
      </c>
      <c r="B267" s="616"/>
      <c r="C267" s="845" t="s">
        <v>265</v>
      </c>
      <c r="D267" s="616" t="s">
        <v>251</v>
      </c>
      <c r="E267" s="644"/>
      <c r="F267" s="644"/>
      <c r="G267" s="644"/>
      <c r="H267" s="644"/>
      <c r="I267" s="644"/>
      <c r="J267" s="644"/>
      <c r="K267" s="644">
        <v>70</v>
      </c>
      <c r="L267" s="766">
        <v>68</v>
      </c>
      <c r="M267" s="1111">
        <f>(100/K267)*L267</f>
        <v>97.14285714285714</v>
      </c>
    </row>
    <row r="268" spans="1:13" ht="0.75" customHeight="1" hidden="1">
      <c r="A268" s="967">
        <v>633006</v>
      </c>
      <c r="B268" s="968">
        <v>7</v>
      </c>
      <c r="C268" s="969" t="s">
        <v>265</v>
      </c>
      <c r="D268" s="970" t="s">
        <v>110</v>
      </c>
      <c r="E268" s="971"/>
      <c r="F268" s="971"/>
      <c r="G268" s="971"/>
      <c r="H268" s="972"/>
      <c r="I268" s="972"/>
      <c r="J268" s="971"/>
      <c r="K268" s="972"/>
      <c r="L268" s="1150"/>
      <c r="M268" s="1153"/>
    </row>
    <row r="269" spans="1:13" ht="15">
      <c r="A269" s="641">
        <v>633006</v>
      </c>
      <c r="B269" s="603"/>
      <c r="C269" s="845" t="s">
        <v>265</v>
      </c>
      <c r="D269" s="603" t="s">
        <v>449</v>
      </c>
      <c r="E269" s="604"/>
      <c r="F269" s="604">
        <v>110</v>
      </c>
      <c r="G269" s="604"/>
      <c r="H269" s="637"/>
      <c r="I269" s="637"/>
      <c r="J269" s="604"/>
      <c r="K269" s="637"/>
      <c r="L269" s="765"/>
      <c r="M269" s="1131"/>
    </row>
    <row r="270" spans="1:13" ht="15">
      <c r="A270" s="638">
        <v>633006</v>
      </c>
      <c r="B270" s="608">
        <v>7</v>
      </c>
      <c r="C270" s="845" t="s">
        <v>265</v>
      </c>
      <c r="D270" s="608" t="s">
        <v>110</v>
      </c>
      <c r="E270" s="640">
        <v>45</v>
      </c>
      <c r="F270" s="640">
        <v>13</v>
      </c>
      <c r="G270" s="640">
        <v>550</v>
      </c>
      <c r="H270" s="640">
        <v>600</v>
      </c>
      <c r="I270" s="640">
        <v>400</v>
      </c>
      <c r="J270" s="640">
        <v>300</v>
      </c>
      <c r="K270" s="640">
        <v>230</v>
      </c>
      <c r="L270" s="1089">
        <v>4.29</v>
      </c>
      <c r="M270" s="1114">
        <f>(100/K270)*L270</f>
        <v>1.8652173913043477</v>
      </c>
    </row>
    <row r="271" spans="1:13" ht="15">
      <c r="A271" s="591">
        <v>635</v>
      </c>
      <c r="B271" s="593"/>
      <c r="C271" s="844"/>
      <c r="D271" s="588" t="s">
        <v>268</v>
      </c>
      <c r="E271" s="890">
        <f>SUM(E272:E274)</f>
        <v>2070</v>
      </c>
      <c r="F271" s="890">
        <f>SUM(F272:F274)</f>
        <v>1461</v>
      </c>
      <c r="G271" s="589">
        <f>G272+G274</f>
        <v>1772</v>
      </c>
      <c r="H271" s="589">
        <f>H272+H274+H273</f>
        <v>1952</v>
      </c>
      <c r="I271" s="589">
        <f>I272+I274</f>
        <v>1672</v>
      </c>
      <c r="J271" s="589">
        <f>J272+J274</f>
        <v>1772</v>
      </c>
      <c r="K271" s="589">
        <f>K272+K274</f>
        <v>1372</v>
      </c>
      <c r="L271" s="754">
        <f>SUM(L272:L274)</f>
        <v>1048</v>
      </c>
      <c r="M271" s="783">
        <f>(100/K271)*L271</f>
        <v>76.38483965014578</v>
      </c>
    </row>
    <row r="272" spans="1:13" ht="15">
      <c r="A272" s="973">
        <v>635006</v>
      </c>
      <c r="B272" s="616">
        <v>1</v>
      </c>
      <c r="C272" s="845" t="s">
        <v>265</v>
      </c>
      <c r="D272" s="616" t="s">
        <v>269</v>
      </c>
      <c r="E272" s="671">
        <v>498</v>
      </c>
      <c r="F272" s="671"/>
      <c r="G272" s="644">
        <v>200</v>
      </c>
      <c r="H272" s="644">
        <v>200</v>
      </c>
      <c r="I272" s="644">
        <v>100</v>
      </c>
      <c r="J272" s="644">
        <v>200</v>
      </c>
      <c r="K272" s="644">
        <v>200</v>
      </c>
      <c r="L272" s="766"/>
      <c r="M272" s="1111"/>
    </row>
    <row r="273" spans="1:13" ht="15">
      <c r="A273" s="651">
        <v>635004</v>
      </c>
      <c r="B273" s="603"/>
      <c r="C273" s="845" t="s">
        <v>265</v>
      </c>
      <c r="D273" s="636" t="s">
        <v>270</v>
      </c>
      <c r="E273" s="604"/>
      <c r="F273" s="604">
        <v>151</v>
      </c>
      <c r="G273" s="637"/>
      <c r="H273" s="637">
        <v>180</v>
      </c>
      <c r="I273" s="637">
        <v>180</v>
      </c>
      <c r="J273" s="637"/>
      <c r="K273" s="637"/>
      <c r="L273" s="765"/>
      <c r="M273" s="1131"/>
    </row>
    <row r="274" spans="1:13" ht="15">
      <c r="A274" s="1365">
        <v>635006</v>
      </c>
      <c r="B274" s="1361"/>
      <c r="C274" s="1366" t="s">
        <v>265</v>
      </c>
      <c r="D274" s="1367" t="s">
        <v>271</v>
      </c>
      <c r="E274" s="1368">
        <v>1572</v>
      </c>
      <c r="F274" s="1368">
        <v>1310</v>
      </c>
      <c r="G274" s="1368">
        <v>1572</v>
      </c>
      <c r="H274" s="1368">
        <v>1572</v>
      </c>
      <c r="I274" s="1368">
        <v>1572</v>
      </c>
      <c r="J274" s="1368">
        <v>1572</v>
      </c>
      <c r="K274" s="1368">
        <v>1172</v>
      </c>
      <c r="L274" s="1369">
        <v>1048</v>
      </c>
      <c r="M274" s="1370">
        <f aca="true" t="shared" si="36" ref="M274:M280">(100/K274)*L274</f>
        <v>89.419795221843</v>
      </c>
    </row>
    <row r="275" spans="1:13" ht="15">
      <c r="A275" s="1363">
        <v>637</v>
      </c>
      <c r="B275" s="1350"/>
      <c r="C275" s="1349"/>
      <c r="D275" s="1350" t="s">
        <v>157</v>
      </c>
      <c r="E275" s="1352">
        <f>SUM(E276:E281)</f>
        <v>6094</v>
      </c>
      <c r="F275" s="1352">
        <f>SUM(F276:F281)</f>
        <v>6136</v>
      </c>
      <c r="G275" s="1352">
        <f>G277+G279+G281+G278</f>
        <v>6461</v>
      </c>
      <c r="H275" s="1352">
        <f>H276+H279+H281+H278+H277+H280</f>
        <v>9081</v>
      </c>
      <c r="I275" s="1352">
        <f>I276+I279+I281+I278+I277</f>
        <v>9060</v>
      </c>
      <c r="J275" s="1352">
        <f>J276+J277+J278+J279+J281+J280</f>
        <v>9180</v>
      </c>
      <c r="K275" s="1352">
        <f>K276+K277+K278+K279+K281+K280</f>
        <v>9580</v>
      </c>
      <c r="L275" s="1353">
        <f>SUM(L276:L281)</f>
        <v>7266.17</v>
      </c>
      <c r="M275" s="1354">
        <f t="shared" si="36"/>
        <v>75.8472860125261</v>
      </c>
    </row>
    <row r="276" spans="1:13" ht="15">
      <c r="A276" s="1307">
        <v>637004</v>
      </c>
      <c r="B276" s="1308"/>
      <c r="C276" s="1366" t="s">
        <v>265</v>
      </c>
      <c r="D276" s="1308" t="s">
        <v>272</v>
      </c>
      <c r="E276" s="1325">
        <v>196</v>
      </c>
      <c r="F276" s="1325">
        <v>559</v>
      </c>
      <c r="G276" s="1311"/>
      <c r="H276" s="1311">
        <v>1000</v>
      </c>
      <c r="I276" s="1296">
        <v>1000</v>
      </c>
      <c r="J276" s="1311">
        <v>1000</v>
      </c>
      <c r="K276" s="1311">
        <v>1000</v>
      </c>
      <c r="L276" s="1345">
        <v>155.35</v>
      </c>
      <c r="M276" s="1346">
        <f t="shared" si="36"/>
        <v>15.535</v>
      </c>
    </row>
    <row r="277" spans="1:13" ht="15">
      <c r="A277" s="1300">
        <v>637004</v>
      </c>
      <c r="B277" s="1371">
        <v>5</v>
      </c>
      <c r="C277" s="1366" t="s">
        <v>265</v>
      </c>
      <c r="D277" s="1329" t="s">
        <v>220</v>
      </c>
      <c r="E277" s="1317">
        <v>158</v>
      </c>
      <c r="F277" s="1317">
        <v>423</v>
      </c>
      <c r="G277" s="1318">
        <v>310</v>
      </c>
      <c r="H277" s="1318">
        <v>700</v>
      </c>
      <c r="I277" s="1318">
        <v>700</v>
      </c>
      <c r="J277" s="1318">
        <v>800</v>
      </c>
      <c r="K277" s="1318">
        <v>800</v>
      </c>
      <c r="L277" s="1328">
        <v>357.34</v>
      </c>
      <c r="M277" s="1320">
        <f t="shared" si="36"/>
        <v>44.6675</v>
      </c>
    </row>
    <row r="278" spans="1:13" ht="15">
      <c r="A278" s="1300">
        <v>637015</v>
      </c>
      <c r="B278" s="1329"/>
      <c r="C278" s="1366" t="s">
        <v>265</v>
      </c>
      <c r="D278" s="1371" t="s">
        <v>273</v>
      </c>
      <c r="E278" s="1318">
        <v>141</v>
      </c>
      <c r="F278" s="1318">
        <v>282</v>
      </c>
      <c r="G278" s="1317">
        <v>141</v>
      </c>
      <c r="H278" s="1317">
        <v>300</v>
      </c>
      <c r="I278" s="1318">
        <v>300</v>
      </c>
      <c r="J278" s="1317">
        <v>300</v>
      </c>
      <c r="K278" s="1317">
        <v>300</v>
      </c>
      <c r="L278" s="1319">
        <v>38.52</v>
      </c>
      <c r="M278" s="1320">
        <f t="shared" si="36"/>
        <v>12.84</v>
      </c>
    </row>
    <row r="279" spans="1:13" ht="15">
      <c r="A279" s="1314">
        <v>637012</v>
      </c>
      <c r="B279" s="1329">
        <v>50</v>
      </c>
      <c r="C279" s="1366" t="s">
        <v>265</v>
      </c>
      <c r="D279" s="1372" t="s">
        <v>274</v>
      </c>
      <c r="E279" s="1318">
        <v>3469</v>
      </c>
      <c r="F279" s="1318">
        <v>2712</v>
      </c>
      <c r="G279" s="1318">
        <v>3650</v>
      </c>
      <c r="H279" s="1318">
        <v>4700</v>
      </c>
      <c r="I279" s="1318">
        <v>4700</v>
      </c>
      <c r="J279" s="1318">
        <v>4700</v>
      </c>
      <c r="K279" s="1318">
        <v>5100</v>
      </c>
      <c r="L279" s="1328">
        <v>5078.22</v>
      </c>
      <c r="M279" s="1320">
        <f t="shared" si="36"/>
        <v>99.5729411764706</v>
      </c>
    </row>
    <row r="280" spans="1:13" ht="15">
      <c r="A280" s="598">
        <v>637012</v>
      </c>
      <c r="B280" s="599">
        <v>1</v>
      </c>
      <c r="C280" s="845" t="s">
        <v>265</v>
      </c>
      <c r="D280" s="642" t="s">
        <v>275</v>
      </c>
      <c r="E280" s="604"/>
      <c r="F280" s="604">
        <v>20</v>
      </c>
      <c r="G280" s="618"/>
      <c r="H280" s="618">
        <v>21</v>
      </c>
      <c r="I280" s="618">
        <v>20</v>
      </c>
      <c r="J280" s="618">
        <v>20</v>
      </c>
      <c r="K280" s="618">
        <v>20</v>
      </c>
      <c r="L280" s="1107">
        <v>13</v>
      </c>
      <c r="M280" s="786">
        <f t="shared" si="36"/>
        <v>65</v>
      </c>
    </row>
    <row r="281" spans="1:13" ht="15">
      <c r="A281" s="598">
        <v>637027</v>
      </c>
      <c r="B281" s="599"/>
      <c r="C281" s="845" t="s">
        <v>265</v>
      </c>
      <c r="D281" s="603" t="s">
        <v>184</v>
      </c>
      <c r="E281" s="604">
        <v>2130</v>
      </c>
      <c r="F281" s="604">
        <v>2140</v>
      </c>
      <c r="G281" s="618">
        <v>2360</v>
      </c>
      <c r="H281" s="618">
        <v>2360</v>
      </c>
      <c r="I281" s="618">
        <v>2360</v>
      </c>
      <c r="J281" s="618">
        <v>2360</v>
      </c>
      <c r="K281" s="618">
        <v>2360</v>
      </c>
      <c r="L281" s="1107">
        <v>1623.74</v>
      </c>
      <c r="M281" s="786">
        <f>(100/K281)*L281</f>
        <v>68.80254237288135</v>
      </c>
    </row>
    <row r="282" spans="1:13" ht="15.75" thickBot="1">
      <c r="A282" s="974"/>
      <c r="B282" s="636"/>
      <c r="C282" s="975"/>
      <c r="D282" s="636"/>
      <c r="E282" s="876"/>
      <c r="F282" s="976"/>
      <c r="G282" s="731"/>
      <c r="H282" s="671"/>
      <c r="I282" s="671"/>
      <c r="J282" s="671"/>
      <c r="K282" s="671"/>
      <c r="L282" s="805"/>
      <c r="M282" s="830"/>
    </row>
    <row r="283" spans="1:13" ht="15.75" thickBot="1">
      <c r="A283" s="1259" t="s">
        <v>276</v>
      </c>
      <c r="B283" s="1259"/>
      <c r="C283" s="1258"/>
      <c r="D283" s="1259" t="s">
        <v>277</v>
      </c>
      <c r="E283" s="1254">
        <f>E284+E293</f>
        <v>9922</v>
      </c>
      <c r="F283" s="1254">
        <f>F284+F293</f>
        <v>7950</v>
      </c>
      <c r="G283" s="628">
        <f>G284+G293</f>
        <v>7700</v>
      </c>
      <c r="H283" s="627">
        <f>H284+H293+H295</f>
        <v>8800</v>
      </c>
      <c r="I283" s="627">
        <f>I284+I293+I295</f>
        <v>8784</v>
      </c>
      <c r="J283" s="627">
        <f>J284+J293</f>
        <v>9400</v>
      </c>
      <c r="K283" s="627">
        <f>K284+K293+K291</f>
        <v>9180</v>
      </c>
      <c r="L283" s="762">
        <f>L284+L293+L291</f>
        <v>8238.64</v>
      </c>
      <c r="M283" s="756">
        <f>(100/K283)*L283</f>
        <v>89.74553376906319</v>
      </c>
    </row>
    <row r="284" spans="1:13" ht="15">
      <c r="A284" s="904">
        <v>642</v>
      </c>
      <c r="B284" s="889"/>
      <c r="C284" s="825"/>
      <c r="D284" s="889" t="s">
        <v>200</v>
      </c>
      <c r="E284" s="890">
        <f>E285+E286+E290+E288</f>
        <v>9861</v>
      </c>
      <c r="F284" s="890">
        <f>F285+F286+F290+F288+F289</f>
        <v>7866</v>
      </c>
      <c r="G284" s="890">
        <f>SUM(G285:G290)</f>
        <v>7600</v>
      </c>
      <c r="H284" s="890">
        <f>SUM(H285:H290)</f>
        <v>8100</v>
      </c>
      <c r="I284" s="890">
        <f>SUM(I285:I290)</f>
        <v>8100</v>
      </c>
      <c r="J284" s="890">
        <f>SUM(J285:J290)</f>
        <v>8400</v>
      </c>
      <c r="K284" s="890">
        <f>SUM(K285:K290)</f>
        <v>8000</v>
      </c>
      <c r="L284" s="1097">
        <f>SUM(L285:L289)</f>
        <v>7500</v>
      </c>
      <c r="M284" s="1133">
        <f>(100/K284)*L284</f>
        <v>93.75</v>
      </c>
    </row>
    <row r="285" spans="1:13" ht="15">
      <c r="A285" s="615">
        <v>642002</v>
      </c>
      <c r="B285" s="702">
        <v>1</v>
      </c>
      <c r="C285" s="954" t="s">
        <v>278</v>
      </c>
      <c r="D285" s="702" t="s">
        <v>279</v>
      </c>
      <c r="E285" s="644">
        <v>7000</v>
      </c>
      <c r="F285" s="644">
        <v>7000</v>
      </c>
      <c r="G285" s="644">
        <v>7000</v>
      </c>
      <c r="H285" s="644">
        <v>7000</v>
      </c>
      <c r="I285" s="644">
        <v>7000</v>
      </c>
      <c r="J285" s="644">
        <v>8000</v>
      </c>
      <c r="K285" s="644">
        <v>8000</v>
      </c>
      <c r="L285" s="766">
        <v>7500</v>
      </c>
      <c r="M285" s="1111">
        <f>(100/K285)*L285</f>
        <v>93.75</v>
      </c>
    </row>
    <row r="286" spans="1:13" ht="15">
      <c r="A286" s="977">
        <v>642002</v>
      </c>
      <c r="B286" s="603">
        <v>2</v>
      </c>
      <c r="C286" s="819" t="s">
        <v>278</v>
      </c>
      <c r="D286" s="603" t="s">
        <v>280</v>
      </c>
      <c r="E286" s="604">
        <v>1000</v>
      </c>
      <c r="F286" s="604">
        <v>600</v>
      </c>
      <c r="G286" s="671">
        <v>600</v>
      </c>
      <c r="H286" s="671">
        <v>600</v>
      </c>
      <c r="I286" s="671">
        <v>600</v>
      </c>
      <c r="J286" s="671"/>
      <c r="K286" s="671"/>
      <c r="L286" s="1121"/>
      <c r="M286" s="1113"/>
    </row>
    <row r="287" spans="1:13" ht="15" hidden="1">
      <c r="A287" s="978">
        <v>642001</v>
      </c>
      <c r="B287" s="979">
        <v>3</v>
      </c>
      <c r="C287" s="980" t="s">
        <v>278</v>
      </c>
      <c r="D287" s="981" t="s">
        <v>281</v>
      </c>
      <c r="E287" s="941"/>
      <c r="F287" s="941"/>
      <c r="G287" s="941">
        <v>0</v>
      </c>
      <c r="H287" s="941">
        <v>0</v>
      </c>
      <c r="I287" s="941"/>
      <c r="J287" s="941">
        <v>0</v>
      </c>
      <c r="K287" s="941">
        <v>0</v>
      </c>
      <c r="L287" s="1154"/>
      <c r="M287" s="1157"/>
    </row>
    <row r="288" spans="1:13" ht="15">
      <c r="A288" s="982">
        <v>642002</v>
      </c>
      <c r="B288" s="983">
        <v>3</v>
      </c>
      <c r="C288" s="984" t="s">
        <v>282</v>
      </c>
      <c r="D288" s="667" t="s">
        <v>283</v>
      </c>
      <c r="E288" s="722">
        <v>1861</v>
      </c>
      <c r="F288" s="722">
        <v>116</v>
      </c>
      <c r="G288" s="985"/>
      <c r="H288" s="985">
        <v>400</v>
      </c>
      <c r="I288" s="985">
        <v>400</v>
      </c>
      <c r="J288" s="985">
        <v>400</v>
      </c>
      <c r="K288" s="985"/>
      <c r="L288" s="1155"/>
      <c r="M288" s="1158"/>
    </row>
    <row r="289" spans="1:13" ht="14.25" customHeight="1">
      <c r="A289" s="982">
        <v>642014</v>
      </c>
      <c r="B289" s="986"/>
      <c r="C289" s="987" t="s">
        <v>284</v>
      </c>
      <c r="D289" s="988" t="s">
        <v>285</v>
      </c>
      <c r="E289" s="620"/>
      <c r="F289" s="901">
        <v>150</v>
      </c>
      <c r="G289" s="901"/>
      <c r="H289" s="985">
        <v>100</v>
      </c>
      <c r="I289" s="901">
        <v>100</v>
      </c>
      <c r="J289" s="985"/>
      <c r="K289" s="985"/>
      <c r="L289" s="1155"/>
      <c r="M289" s="1158"/>
    </row>
    <row r="290" spans="1:13" ht="15" hidden="1">
      <c r="A290" s="638">
        <v>642002</v>
      </c>
      <c r="B290" s="639">
        <v>4</v>
      </c>
      <c r="C290" s="821" t="s">
        <v>278</v>
      </c>
      <c r="D290" s="639" t="s">
        <v>286</v>
      </c>
      <c r="E290" s="640"/>
      <c r="F290" s="637"/>
      <c r="G290" s="637">
        <v>0</v>
      </c>
      <c r="H290" s="640">
        <v>0</v>
      </c>
      <c r="I290" s="609"/>
      <c r="J290" s="640">
        <v>0</v>
      </c>
      <c r="K290" s="640">
        <v>0</v>
      </c>
      <c r="L290" s="1089"/>
      <c r="M290" s="1114"/>
    </row>
    <row r="291" spans="1:13" ht="15">
      <c r="A291" s="587">
        <v>633</v>
      </c>
      <c r="B291" s="593"/>
      <c r="C291" s="844"/>
      <c r="D291" s="588" t="s">
        <v>110</v>
      </c>
      <c r="E291" s="594"/>
      <c r="F291" s="640"/>
      <c r="G291" s="640"/>
      <c r="H291" s="594"/>
      <c r="I291" s="609"/>
      <c r="J291" s="595"/>
      <c r="K291" s="1024">
        <v>310</v>
      </c>
      <c r="L291" s="754">
        <f>L292</f>
        <v>300.95</v>
      </c>
      <c r="M291" s="1502">
        <f>(100/K291)*L125</f>
        <v>49.935483870967744</v>
      </c>
    </row>
    <row r="292" spans="1:13" ht="15">
      <c r="A292" s="1360">
        <v>633006</v>
      </c>
      <c r="B292" s="1293"/>
      <c r="C292" s="1294" t="s">
        <v>284</v>
      </c>
      <c r="D292" s="1293" t="s">
        <v>484</v>
      </c>
      <c r="E292" s="1295"/>
      <c r="F292" s="1295"/>
      <c r="G292" s="1295"/>
      <c r="H292" s="1295"/>
      <c r="I292" s="1295"/>
      <c r="J292" s="1295"/>
      <c r="K292" s="1295">
        <v>310</v>
      </c>
      <c r="L292" s="1298">
        <v>300.95</v>
      </c>
      <c r="M292" s="1299">
        <f>(100/K292)*L292</f>
        <v>97.08064516129032</v>
      </c>
    </row>
    <row r="293" spans="1:19" ht="15">
      <c r="A293" s="813">
        <v>635</v>
      </c>
      <c r="B293" s="889"/>
      <c r="C293" s="825"/>
      <c r="D293" s="889" t="s">
        <v>287</v>
      </c>
      <c r="E293" s="890">
        <v>61</v>
      </c>
      <c r="F293" s="890">
        <v>84</v>
      </c>
      <c r="G293" s="890">
        <f aca="true" t="shared" si="37" ref="G293:L293">G294</f>
        <v>100</v>
      </c>
      <c r="H293" s="890">
        <f t="shared" si="37"/>
        <v>100</v>
      </c>
      <c r="I293" s="890">
        <f t="shared" si="37"/>
        <v>84</v>
      </c>
      <c r="J293" s="890">
        <f t="shared" si="37"/>
        <v>1000</v>
      </c>
      <c r="K293" s="890">
        <f t="shared" si="37"/>
        <v>870</v>
      </c>
      <c r="L293" s="1097">
        <f t="shared" si="37"/>
        <v>437.69</v>
      </c>
      <c r="M293" s="1133">
        <f>(100/K293)*L293</f>
        <v>50.30919540229885</v>
      </c>
      <c r="S293" s="78"/>
    </row>
    <row r="294" spans="1:13" ht="15">
      <c r="A294" s="592">
        <v>635006</v>
      </c>
      <c r="B294" s="824">
        <v>1</v>
      </c>
      <c r="C294" s="827" t="s">
        <v>284</v>
      </c>
      <c r="D294" s="824" t="s">
        <v>288</v>
      </c>
      <c r="E294" s="594">
        <v>61</v>
      </c>
      <c r="F294" s="594">
        <v>84</v>
      </c>
      <c r="G294" s="594">
        <v>100</v>
      </c>
      <c r="H294" s="594">
        <v>100</v>
      </c>
      <c r="I294" s="594">
        <v>84</v>
      </c>
      <c r="J294" s="594">
        <v>1000</v>
      </c>
      <c r="K294" s="594">
        <v>870</v>
      </c>
      <c r="L294" s="755">
        <v>437.69</v>
      </c>
      <c r="M294" s="784">
        <f>(100/K294)*L294</f>
        <v>50.30919540229885</v>
      </c>
    </row>
    <row r="295" spans="1:13" ht="15">
      <c r="A295" s="591">
        <v>637</v>
      </c>
      <c r="B295" s="588"/>
      <c r="C295" s="844"/>
      <c r="D295" s="588" t="s">
        <v>157</v>
      </c>
      <c r="E295" s="589"/>
      <c r="F295" s="589"/>
      <c r="G295" s="589"/>
      <c r="H295" s="589">
        <v>600</v>
      </c>
      <c r="I295" s="589">
        <v>600</v>
      </c>
      <c r="J295" s="589"/>
      <c r="K295" s="589"/>
      <c r="L295" s="754"/>
      <c r="M295" s="783"/>
    </row>
    <row r="296" spans="1:13" ht="15">
      <c r="A296" s="882">
        <v>637005</v>
      </c>
      <c r="B296" s="857"/>
      <c r="C296" s="883" t="s">
        <v>278</v>
      </c>
      <c r="D296" s="857" t="s">
        <v>458</v>
      </c>
      <c r="E296" s="594"/>
      <c r="F296" s="594"/>
      <c r="G296" s="671"/>
      <c r="H296" s="671">
        <v>600</v>
      </c>
      <c r="I296" s="671">
        <v>600</v>
      </c>
      <c r="J296" s="594"/>
      <c r="K296" s="594"/>
      <c r="L296" s="1156"/>
      <c r="M296" s="784"/>
    </row>
    <row r="297" spans="1:13" ht="15.75" thickBot="1">
      <c r="A297" s="892"/>
      <c r="B297" s="894"/>
      <c r="C297" s="885"/>
      <c r="D297" s="894"/>
      <c r="E297" s="876"/>
      <c r="F297" s="861"/>
      <c r="G297" s="989"/>
      <c r="H297" s="989"/>
      <c r="I297" s="989"/>
      <c r="J297" s="959"/>
      <c r="K297" s="959"/>
      <c r="L297" s="1050"/>
      <c r="M297" s="1159"/>
    </row>
    <row r="298" spans="1:13" ht="15.75" thickBot="1">
      <c r="A298" s="628" t="s">
        <v>289</v>
      </c>
      <c r="B298" s="744"/>
      <c r="C298" s="1067"/>
      <c r="D298" s="1259" t="s">
        <v>290</v>
      </c>
      <c r="E298" s="628">
        <f>SUM(E299+E300+E308+E312+E320+E326)</f>
        <v>57645</v>
      </c>
      <c r="F298" s="658">
        <f>SUM(F299+F300+F308+F312+F320+F326)</f>
        <v>49524</v>
      </c>
      <c r="G298" s="1254">
        <f>G299+G300+G308+G312+G320+G326</f>
        <v>48905</v>
      </c>
      <c r="H298" s="656">
        <f>H299+H300+H308+H312+H320+H326</f>
        <v>51756</v>
      </c>
      <c r="I298" s="626">
        <f>I299+I300+I308+I312+I320+I326+J324</f>
        <v>47386</v>
      </c>
      <c r="J298" s="1254">
        <f>J300+J308+J312+J320+J326+J324</f>
        <v>50505</v>
      </c>
      <c r="K298" s="1254">
        <f>K299+K300+K308+K312+K320+K326+K324</f>
        <v>50505</v>
      </c>
      <c r="L298" s="1260">
        <f>L299+L300+L308+L312+L320+L326+L324</f>
        <v>28933.52</v>
      </c>
      <c r="M298" s="1255">
        <f>(100/K298)*L298</f>
        <v>57.28842688842689</v>
      </c>
    </row>
    <row r="299" spans="1:13" ht="15" hidden="1">
      <c r="A299" s="865">
        <v>610</v>
      </c>
      <c r="B299" s="878"/>
      <c r="C299" s="815" t="s">
        <v>291</v>
      </c>
      <c r="D299" s="814" t="s">
        <v>92</v>
      </c>
      <c r="E299" s="952">
        <v>0</v>
      </c>
      <c r="F299" s="952">
        <v>0</v>
      </c>
      <c r="G299" s="952"/>
      <c r="H299" s="952"/>
      <c r="I299" s="952"/>
      <c r="J299" s="952"/>
      <c r="K299" s="952"/>
      <c r="L299" s="1160"/>
      <c r="M299" s="1163"/>
    </row>
    <row r="300" spans="1:13" ht="15">
      <c r="A300" s="587">
        <v>62</v>
      </c>
      <c r="B300" s="588"/>
      <c r="C300" s="815"/>
      <c r="D300" s="814" t="s">
        <v>93</v>
      </c>
      <c r="E300" s="990">
        <f>SUM(E301:E307)</f>
        <v>316</v>
      </c>
      <c r="F300" s="990">
        <f aca="true" t="shared" si="38" ref="F300:K300">SUM(F301:F307)</f>
        <v>368</v>
      </c>
      <c r="G300" s="991">
        <f t="shared" si="38"/>
        <v>456</v>
      </c>
      <c r="H300" s="991">
        <f t="shared" si="38"/>
        <v>456</v>
      </c>
      <c r="I300" s="991">
        <f t="shared" si="38"/>
        <v>456</v>
      </c>
      <c r="J300" s="991">
        <f t="shared" si="38"/>
        <v>456</v>
      </c>
      <c r="K300" s="991">
        <f t="shared" si="38"/>
        <v>456</v>
      </c>
      <c r="L300" s="1161">
        <f>SUM(L301:L307)</f>
        <v>264.77</v>
      </c>
      <c r="M300" s="1164">
        <f aca="true" t="shared" si="39" ref="M300:M312">(100/K300)*L300</f>
        <v>58.06359649122806</v>
      </c>
    </row>
    <row r="301" spans="1:13" ht="15">
      <c r="A301" s="598">
        <v>621000</v>
      </c>
      <c r="B301" s="599"/>
      <c r="C301" s="817" t="s">
        <v>291</v>
      </c>
      <c r="D301" s="599" t="s">
        <v>292</v>
      </c>
      <c r="E301" s="898">
        <v>90</v>
      </c>
      <c r="F301" s="898">
        <v>105</v>
      </c>
      <c r="G301" s="648">
        <v>130</v>
      </c>
      <c r="H301" s="648">
        <v>130</v>
      </c>
      <c r="I301" s="648">
        <v>130</v>
      </c>
      <c r="J301" s="648">
        <v>130</v>
      </c>
      <c r="K301" s="648">
        <v>130</v>
      </c>
      <c r="L301" s="1094">
        <v>70.79</v>
      </c>
      <c r="M301" s="1129">
        <f t="shared" si="39"/>
        <v>54.453846153846165</v>
      </c>
    </row>
    <row r="302" spans="1:13" ht="15">
      <c r="A302" s="602">
        <v>625001</v>
      </c>
      <c r="B302" s="603"/>
      <c r="C302" s="870" t="s">
        <v>291</v>
      </c>
      <c r="D302" s="603" t="s">
        <v>96</v>
      </c>
      <c r="E302" s="620">
        <v>13</v>
      </c>
      <c r="F302" s="620">
        <v>15</v>
      </c>
      <c r="G302" s="643">
        <v>19</v>
      </c>
      <c r="H302" s="643">
        <v>19</v>
      </c>
      <c r="I302" s="643">
        <v>19</v>
      </c>
      <c r="J302" s="643">
        <v>19</v>
      </c>
      <c r="K302" s="643">
        <v>19</v>
      </c>
      <c r="L302" s="1090">
        <v>10.88</v>
      </c>
      <c r="M302" s="1116">
        <f t="shared" si="39"/>
        <v>57.26315789473685</v>
      </c>
    </row>
    <row r="303" spans="1:13" ht="15">
      <c r="A303" s="602">
        <v>625002</v>
      </c>
      <c r="B303" s="603"/>
      <c r="C303" s="992" t="s">
        <v>291</v>
      </c>
      <c r="D303" s="603" t="s">
        <v>97</v>
      </c>
      <c r="E303" s="620">
        <v>126</v>
      </c>
      <c r="F303" s="620">
        <v>147</v>
      </c>
      <c r="G303" s="604">
        <v>182</v>
      </c>
      <c r="H303" s="604">
        <v>182</v>
      </c>
      <c r="I303" s="604">
        <v>182</v>
      </c>
      <c r="J303" s="604">
        <v>182</v>
      </c>
      <c r="K303" s="604">
        <v>182</v>
      </c>
      <c r="L303" s="759">
        <v>108.9</v>
      </c>
      <c r="M303" s="786">
        <f t="shared" si="39"/>
        <v>59.835164835164846</v>
      </c>
    </row>
    <row r="304" spans="1:13" ht="15">
      <c r="A304" s="602">
        <v>625003</v>
      </c>
      <c r="B304" s="848"/>
      <c r="C304" s="819" t="s">
        <v>291</v>
      </c>
      <c r="D304" s="603" t="s">
        <v>98</v>
      </c>
      <c r="E304" s="623">
        <v>8</v>
      </c>
      <c r="F304" s="623">
        <v>8</v>
      </c>
      <c r="G304" s="604">
        <v>11</v>
      </c>
      <c r="H304" s="604">
        <v>11</v>
      </c>
      <c r="I304" s="604">
        <v>11</v>
      </c>
      <c r="J304" s="604">
        <v>11</v>
      </c>
      <c r="K304" s="604">
        <v>11</v>
      </c>
      <c r="L304" s="759">
        <v>6.2</v>
      </c>
      <c r="M304" s="786">
        <f t="shared" si="39"/>
        <v>56.36363636363637</v>
      </c>
    </row>
    <row r="305" spans="1:13" ht="15">
      <c r="A305" s="602">
        <v>625004</v>
      </c>
      <c r="B305" s="666"/>
      <c r="C305" s="819" t="s">
        <v>291</v>
      </c>
      <c r="D305" s="603" t="s">
        <v>99</v>
      </c>
      <c r="E305" s="604">
        <v>28</v>
      </c>
      <c r="F305" s="604">
        <v>35</v>
      </c>
      <c r="G305" s="604">
        <v>39</v>
      </c>
      <c r="H305" s="604">
        <v>39</v>
      </c>
      <c r="I305" s="604">
        <v>39</v>
      </c>
      <c r="J305" s="604">
        <v>39</v>
      </c>
      <c r="K305" s="604">
        <v>39</v>
      </c>
      <c r="L305" s="759">
        <v>23.33</v>
      </c>
      <c r="M305" s="786">
        <f t="shared" si="39"/>
        <v>59.820512820512825</v>
      </c>
    </row>
    <row r="306" spans="1:13" ht="15">
      <c r="A306" s="635">
        <v>625005</v>
      </c>
      <c r="B306" s="603"/>
      <c r="C306" s="819" t="s">
        <v>291</v>
      </c>
      <c r="D306" s="636" t="s">
        <v>100</v>
      </c>
      <c r="E306" s="637">
        <v>9</v>
      </c>
      <c r="F306" s="637">
        <v>6</v>
      </c>
      <c r="G306" s="604">
        <v>13</v>
      </c>
      <c r="H306" s="604">
        <v>13</v>
      </c>
      <c r="I306" s="604">
        <v>13</v>
      </c>
      <c r="J306" s="604">
        <v>13</v>
      </c>
      <c r="K306" s="604">
        <v>13</v>
      </c>
      <c r="L306" s="759">
        <v>7.77</v>
      </c>
      <c r="M306" s="786">
        <f t="shared" si="39"/>
        <v>59.76923076923077</v>
      </c>
    </row>
    <row r="307" spans="1:13" ht="15">
      <c r="A307" s="638">
        <v>625007</v>
      </c>
      <c r="B307" s="608"/>
      <c r="C307" s="815" t="s">
        <v>291</v>
      </c>
      <c r="D307" s="639" t="s">
        <v>101</v>
      </c>
      <c r="E307" s="901">
        <v>42</v>
      </c>
      <c r="F307" s="901">
        <v>52</v>
      </c>
      <c r="G307" s="637">
        <v>62</v>
      </c>
      <c r="H307" s="637">
        <v>62</v>
      </c>
      <c r="I307" s="637">
        <v>62</v>
      </c>
      <c r="J307" s="637">
        <v>62</v>
      </c>
      <c r="K307" s="637">
        <v>62</v>
      </c>
      <c r="L307" s="765">
        <v>36.9</v>
      </c>
      <c r="M307" s="1131">
        <f t="shared" si="39"/>
        <v>59.51612903225806</v>
      </c>
    </row>
    <row r="308" spans="1:13" ht="15">
      <c r="A308" s="587">
        <v>632</v>
      </c>
      <c r="B308" s="588"/>
      <c r="C308" s="844"/>
      <c r="D308" s="588" t="s">
        <v>103</v>
      </c>
      <c r="E308" s="589">
        <f>SUM(E309:E311)</f>
        <v>48956</v>
      </c>
      <c r="F308" s="589">
        <f aca="true" t="shared" si="40" ref="F308:K308">SUM(F309:F311)</f>
        <v>42376</v>
      </c>
      <c r="G308" s="589">
        <f t="shared" si="40"/>
        <v>39500</v>
      </c>
      <c r="H308" s="589">
        <f t="shared" si="40"/>
        <v>39440</v>
      </c>
      <c r="I308" s="589">
        <f t="shared" si="40"/>
        <v>37000</v>
      </c>
      <c r="J308" s="589">
        <f t="shared" si="40"/>
        <v>39500</v>
      </c>
      <c r="K308" s="589">
        <f t="shared" si="40"/>
        <v>38950</v>
      </c>
      <c r="L308" s="754">
        <f>SUM(L309:L311)</f>
        <v>21322.96</v>
      </c>
      <c r="M308" s="783">
        <f t="shared" si="39"/>
        <v>54.74444159178433</v>
      </c>
    </row>
    <row r="309" spans="1:13" ht="15">
      <c r="A309" s="598">
        <v>632001</v>
      </c>
      <c r="B309" s="599">
        <v>1</v>
      </c>
      <c r="C309" s="817" t="s">
        <v>291</v>
      </c>
      <c r="D309" s="599" t="s">
        <v>105</v>
      </c>
      <c r="E309" s="600">
        <v>8051</v>
      </c>
      <c r="F309" s="600">
        <v>7558</v>
      </c>
      <c r="G309" s="600">
        <v>9000</v>
      </c>
      <c r="H309" s="600">
        <v>9000</v>
      </c>
      <c r="I309" s="600">
        <v>9000</v>
      </c>
      <c r="J309" s="600">
        <v>9000</v>
      </c>
      <c r="K309" s="600">
        <v>8450</v>
      </c>
      <c r="L309" s="758">
        <v>5132.7</v>
      </c>
      <c r="M309" s="785">
        <f t="shared" si="39"/>
        <v>60.74201183431952</v>
      </c>
    </row>
    <row r="310" spans="1:13" ht="15">
      <c r="A310" s="602">
        <v>632001</v>
      </c>
      <c r="B310" s="599">
        <v>2</v>
      </c>
      <c r="C310" s="818" t="s">
        <v>291</v>
      </c>
      <c r="D310" s="603" t="s">
        <v>106</v>
      </c>
      <c r="E310" s="600">
        <v>36448</v>
      </c>
      <c r="F310" s="600">
        <v>31935</v>
      </c>
      <c r="G310" s="604">
        <v>26500</v>
      </c>
      <c r="H310" s="604">
        <v>26440</v>
      </c>
      <c r="I310" s="604">
        <v>25000</v>
      </c>
      <c r="J310" s="604">
        <v>26500</v>
      </c>
      <c r="K310" s="604">
        <v>26500</v>
      </c>
      <c r="L310" s="759">
        <v>14671.9</v>
      </c>
      <c r="M310" s="786">
        <f t="shared" si="39"/>
        <v>55.36566037735849</v>
      </c>
    </row>
    <row r="311" spans="1:13" ht="15">
      <c r="A311" s="602">
        <v>632002</v>
      </c>
      <c r="B311" s="603"/>
      <c r="C311" s="819" t="s">
        <v>291</v>
      </c>
      <c r="D311" s="603" t="s">
        <v>29</v>
      </c>
      <c r="E311" s="600">
        <v>4457</v>
      </c>
      <c r="F311" s="600">
        <v>2883</v>
      </c>
      <c r="G311" s="604">
        <v>4000</v>
      </c>
      <c r="H311" s="604">
        <v>4000</v>
      </c>
      <c r="I311" s="604">
        <v>3000</v>
      </c>
      <c r="J311" s="604">
        <v>4000</v>
      </c>
      <c r="K311" s="604">
        <v>4000</v>
      </c>
      <c r="L311" s="759">
        <v>1518.36</v>
      </c>
      <c r="M311" s="786">
        <f t="shared" si="39"/>
        <v>37.958999999999996</v>
      </c>
    </row>
    <row r="312" spans="1:13" ht="15">
      <c r="A312" s="587">
        <v>633</v>
      </c>
      <c r="B312" s="588"/>
      <c r="C312" s="844"/>
      <c r="D312" s="588" t="s">
        <v>110</v>
      </c>
      <c r="E312" s="589">
        <f aca="true" t="shared" si="41" ref="E312:L312">SUM(E313:E319)</f>
        <v>6083</v>
      </c>
      <c r="F312" s="589">
        <f t="shared" si="41"/>
        <v>3999</v>
      </c>
      <c r="G312" s="589">
        <f t="shared" si="41"/>
        <v>3900</v>
      </c>
      <c r="H312" s="589">
        <f t="shared" si="41"/>
        <v>6811</v>
      </c>
      <c r="I312" s="589">
        <f t="shared" si="41"/>
        <v>5681</v>
      </c>
      <c r="J312" s="589">
        <f t="shared" si="41"/>
        <v>7200</v>
      </c>
      <c r="K312" s="589">
        <f t="shared" si="41"/>
        <v>7580</v>
      </c>
      <c r="L312" s="754">
        <f t="shared" si="41"/>
        <v>5926.360000000001</v>
      </c>
      <c r="M312" s="783">
        <f t="shared" si="39"/>
        <v>78.18416886543537</v>
      </c>
    </row>
    <row r="313" spans="1:13" ht="15">
      <c r="A313" s="615">
        <v>633001</v>
      </c>
      <c r="B313" s="616"/>
      <c r="C313" s="817" t="s">
        <v>291</v>
      </c>
      <c r="D313" s="616" t="s">
        <v>459</v>
      </c>
      <c r="E313" s="644"/>
      <c r="F313" s="644"/>
      <c r="G313" s="600"/>
      <c r="H313" s="600">
        <v>1000</v>
      </c>
      <c r="I313" s="600">
        <v>800</v>
      </c>
      <c r="J313" s="600"/>
      <c r="K313" s="600"/>
      <c r="L313" s="758"/>
      <c r="M313" s="785"/>
    </row>
    <row r="314" spans="1:13" ht="15">
      <c r="A314" s="598">
        <v>633006</v>
      </c>
      <c r="B314" s="599"/>
      <c r="C314" s="819" t="s">
        <v>291</v>
      </c>
      <c r="D314" s="599" t="s">
        <v>241</v>
      </c>
      <c r="E314" s="600"/>
      <c r="F314" s="600">
        <v>90</v>
      </c>
      <c r="G314" s="600">
        <v>1450</v>
      </c>
      <c r="H314" s="600">
        <v>1450</v>
      </c>
      <c r="I314" s="600">
        <v>700</v>
      </c>
      <c r="J314" s="600">
        <v>1500</v>
      </c>
      <c r="K314" s="600">
        <v>1500</v>
      </c>
      <c r="L314" s="758">
        <v>1063.73</v>
      </c>
      <c r="M314" s="785">
        <f>(100/K314)*L314</f>
        <v>70.91533333333334</v>
      </c>
    </row>
    <row r="315" spans="1:13" ht="15">
      <c r="A315" s="598">
        <v>633006</v>
      </c>
      <c r="B315" s="599">
        <v>3</v>
      </c>
      <c r="C315" s="993" t="s">
        <v>291</v>
      </c>
      <c r="D315" s="603" t="s">
        <v>119</v>
      </c>
      <c r="E315" s="600"/>
      <c r="F315" s="600">
        <v>39</v>
      </c>
      <c r="G315" s="604">
        <v>200</v>
      </c>
      <c r="H315" s="604">
        <v>200</v>
      </c>
      <c r="I315" s="604">
        <v>100</v>
      </c>
      <c r="J315" s="604">
        <v>200</v>
      </c>
      <c r="K315" s="604">
        <v>200</v>
      </c>
      <c r="L315" s="759">
        <v>69.59</v>
      </c>
      <c r="M315" s="786">
        <f>(100/K315)*L315</f>
        <v>34.795</v>
      </c>
    </row>
    <row r="316" spans="1:13" ht="15">
      <c r="A316" s="598">
        <v>633006</v>
      </c>
      <c r="B316" s="599">
        <v>5</v>
      </c>
      <c r="C316" s="993" t="s">
        <v>291</v>
      </c>
      <c r="D316" s="603" t="s">
        <v>293</v>
      </c>
      <c r="E316" s="618"/>
      <c r="F316" s="618">
        <v>20</v>
      </c>
      <c r="G316" s="600"/>
      <c r="H316" s="600"/>
      <c r="I316" s="600">
        <v>20</v>
      </c>
      <c r="J316" s="600"/>
      <c r="K316" s="600"/>
      <c r="L316" s="758"/>
      <c r="M316" s="785"/>
    </row>
    <row r="317" spans="1:13" ht="15">
      <c r="A317" s="1300">
        <v>633006</v>
      </c>
      <c r="B317" s="1301">
        <v>7</v>
      </c>
      <c r="C317" s="1330" t="s">
        <v>291</v>
      </c>
      <c r="D317" s="1329" t="s">
        <v>294</v>
      </c>
      <c r="E317" s="1304">
        <v>3458</v>
      </c>
      <c r="F317" s="1304">
        <v>632</v>
      </c>
      <c r="G317" s="1325">
        <v>50</v>
      </c>
      <c r="H317" s="1325">
        <v>361</v>
      </c>
      <c r="I317" s="1325">
        <v>361</v>
      </c>
      <c r="J317" s="1325"/>
      <c r="K317" s="1325">
        <v>80</v>
      </c>
      <c r="L317" s="1326">
        <v>49.2</v>
      </c>
      <c r="M317" s="1327">
        <f>(100/K317)*L317</f>
        <v>61.5</v>
      </c>
    </row>
    <row r="318" spans="1:13" ht="15">
      <c r="A318" s="1300">
        <v>633006</v>
      </c>
      <c r="B318" s="1301">
        <v>12</v>
      </c>
      <c r="C318" s="1316" t="s">
        <v>291</v>
      </c>
      <c r="D318" s="1373" t="s">
        <v>295</v>
      </c>
      <c r="E318" s="1318"/>
      <c r="F318" s="1304">
        <v>131</v>
      </c>
      <c r="G318" s="1325">
        <v>200</v>
      </c>
      <c r="H318" s="1325">
        <v>300</v>
      </c>
      <c r="I318" s="1325">
        <v>200</v>
      </c>
      <c r="J318" s="1325">
        <v>1000</v>
      </c>
      <c r="K318" s="1325">
        <v>800</v>
      </c>
      <c r="L318" s="1326"/>
      <c r="M318" s="1327"/>
    </row>
    <row r="319" spans="1:13" ht="15">
      <c r="A319" s="1365">
        <v>633016</v>
      </c>
      <c r="B319" s="1367"/>
      <c r="C319" s="1375" t="s">
        <v>297</v>
      </c>
      <c r="D319" s="1367" t="s">
        <v>298</v>
      </c>
      <c r="E319" s="1376">
        <v>2625</v>
      </c>
      <c r="F319" s="1376">
        <v>3087</v>
      </c>
      <c r="G319" s="1376">
        <v>2000</v>
      </c>
      <c r="H319" s="1376">
        <v>3500</v>
      </c>
      <c r="I319" s="1376">
        <v>3500</v>
      </c>
      <c r="J319" s="1376">
        <v>4500</v>
      </c>
      <c r="K319" s="1376">
        <v>5000</v>
      </c>
      <c r="L319" s="1377">
        <v>4743.84</v>
      </c>
      <c r="M319" s="1378">
        <f>(100/K319)*L319</f>
        <v>94.8768</v>
      </c>
    </row>
    <row r="320" spans="1:13" ht="15">
      <c r="A320" s="1347">
        <v>635</v>
      </c>
      <c r="B320" s="1350"/>
      <c r="C320" s="1349"/>
      <c r="D320" s="1350" t="s">
        <v>144</v>
      </c>
      <c r="E320" s="1352">
        <f>SUM(E321:E323)</f>
        <v>260</v>
      </c>
      <c r="F320" s="1352">
        <f>SUM(F321:F323)</f>
        <v>100</v>
      </c>
      <c r="G320" s="1352">
        <f>G321+G323</f>
        <v>500</v>
      </c>
      <c r="H320" s="1352">
        <f>H321+H323</f>
        <v>500</v>
      </c>
      <c r="I320" s="1352">
        <f>I321+I323</f>
        <v>400</v>
      </c>
      <c r="J320" s="1352">
        <f>J321+J323</f>
        <v>300</v>
      </c>
      <c r="K320" s="1352">
        <f>K321+K323</f>
        <v>300</v>
      </c>
      <c r="L320" s="1353">
        <f>SUM(L321:L323)</f>
        <v>176.2</v>
      </c>
      <c r="M320" s="1354">
        <f>(100/K320)*L320</f>
        <v>58.73333333333333</v>
      </c>
    </row>
    <row r="321" spans="1:13" ht="15">
      <c r="A321" s="1300">
        <v>635006</v>
      </c>
      <c r="B321" s="1301">
        <v>1</v>
      </c>
      <c r="C321" s="1309" t="s">
        <v>291</v>
      </c>
      <c r="D321" s="1373" t="s">
        <v>152</v>
      </c>
      <c r="E321" s="1311">
        <v>132</v>
      </c>
      <c r="F321" s="1304"/>
      <c r="G321" s="1304">
        <v>300</v>
      </c>
      <c r="H321" s="1304">
        <v>300</v>
      </c>
      <c r="I321" s="1304">
        <v>300</v>
      </c>
      <c r="J321" s="1304">
        <v>300</v>
      </c>
      <c r="K321" s="1304">
        <v>300</v>
      </c>
      <c r="L321" s="1379">
        <v>176.2</v>
      </c>
      <c r="M321" s="1306">
        <f>(100/K321)*L321</f>
        <v>58.73333333333333</v>
      </c>
    </row>
    <row r="322" spans="1:13" ht="15">
      <c r="A322" s="1300">
        <v>633001</v>
      </c>
      <c r="B322" s="1371"/>
      <c r="C322" s="1316" t="s">
        <v>291</v>
      </c>
      <c r="D322" s="1329" t="s">
        <v>299</v>
      </c>
      <c r="E322" s="1304">
        <v>128</v>
      </c>
      <c r="F322" s="1304"/>
      <c r="G322" s="1304"/>
      <c r="H322" s="1304"/>
      <c r="I322" s="1304"/>
      <c r="J322" s="1304"/>
      <c r="K322" s="1304"/>
      <c r="L322" s="1380"/>
      <c r="M322" s="1320"/>
    </row>
    <row r="323" spans="1:13" ht="14.25" customHeight="1">
      <c r="A323" s="1314">
        <v>635004</v>
      </c>
      <c r="B323" s="1362">
        <v>3</v>
      </c>
      <c r="C323" s="1375" t="s">
        <v>291</v>
      </c>
      <c r="D323" s="1367" t="s">
        <v>149</v>
      </c>
      <c r="E323" s="1318"/>
      <c r="F323" s="1318">
        <v>100</v>
      </c>
      <c r="G323" s="1318">
        <v>200</v>
      </c>
      <c r="H323" s="1318">
        <v>200</v>
      </c>
      <c r="I323" s="1318">
        <v>100</v>
      </c>
      <c r="J323" s="1318"/>
      <c r="K323" s="1318"/>
      <c r="L323" s="1328"/>
      <c r="M323" s="1320"/>
    </row>
    <row r="324" spans="1:13" ht="15" hidden="1">
      <c r="A324" s="1381">
        <v>636</v>
      </c>
      <c r="B324" s="1350"/>
      <c r="C324" s="1349"/>
      <c r="D324" s="1382" t="s">
        <v>156</v>
      </c>
      <c r="E324" s="1383">
        <v>0</v>
      </c>
      <c r="F324" s="1383">
        <v>0</v>
      </c>
      <c r="G324" s="1383">
        <v>0</v>
      </c>
      <c r="H324" s="1383">
        <v>0</v>
      </c>
      <c r="I324" s="1383"/>
      <c r="J324" s="1383">
        <f>J325</f>
        <v>0</v>
      </c>
      <c r="K324" s="1383">
        <f>K325</f>
        <v>0</v>
      </c>
      <c r="L324" s="1353"/>
      <c r="M324" s="1354"/>
    </row>
    <row r="325" spans="1:13" ht="15" hidden="1">
      <c r="A325" s="1409">
        <v>636001</v>
      </c>
      <c r="B325" s="1361"/>
      <c r="C325" s="1294" t="s">
        <v>291</v>
      </c>
      <c r="D325" s="1385" t="s">
        <v>299</v>
      </c>
      <c r="E325" s="1386"/>
      <c r="F325" s="1386"/>
      <c r="G325" s="1386"/>
      <c r="H325" s="1386"/>
      <c r="I325" s="1386"/>
      <c r="J325" s="1386"/>
      <c r="K325" s="1386"/>
      <c r="L325" s="1387"/>
      <c r="M325" s="1388"/>
    </row>
    <row r="326" spans="1:13" ht="15">
      <c r="A326" s="1347">
        <v>637</v>
      </c>
      <c r="B326" s="1389"/>
      <c r="C326" s="1294"/>
      <c r="D326" s="1348" t="s">
        <v>157</v>
      </c>
      <c r="E326" s="1352">
        <f aca="true" t="shared" si="42" ref="E326:K326">SUM(E327:E333)</f>
        <v>2030</v>
      </c>
      <c r="F326" s="1352">
        <f t="shared" si="42"/>
        <v>2681</v>
      </c>
      <c r="G326" s="1352">
        <f t="shared" si="42"/>
        <v>4549</v>
      </c>
      <c r="H326" s="1352">
        <f t="shared" si="42"/>
        <v>4549</v>
      </c>
      <c r="I326" s="1352">
        <f t="shared" si="42"/>
        <v>3849</v>
      </c>
      <c r="J326" s="1352">
        <f t="shared" si="42"/>
        <v>3049</v>
      </c>
      <c r="K326" s="1352">
        <f t="shared" si="42"/>
        <v>3219</v>
      </c>
      <c r="L326" s="1353">
        <f>SUM(L328:L333)</f>
        <v>1243.23</v>
      </c>
      <c r="M326" s="1354">
        <f>(100/K326)*L326</f>
        <v>38.62162162162162</v>
      </c>
    </row>
    <row r="327" spans="1:13" ht="15" hidden="1">
      <c r="A327" s="1307">
        <v>637005</v>
      </c>
      <c r="B327" s="1308"/>
      <c r="C327" s="1390" t="s">
        <v>300</v>
      </c>
      <c r="D327" s="1391" t="s">
        <v>301</v>
      </c>
      <c r="E327" s="1311"/>
      <c r="F327" s="1311"/>
      <c r="G327" s="1311">
        <v>0</v>
      </c>
      <c r="H327" s="1311">
        <v>0</v>
      </c>
      <c r="I327" s="1311"/>
      <c r="J327" s="1311">
        <v>0</v>
      </c>
      <c r="K327" s="1311">
        <v>0</v>
      </c>
      <c r="L327" s="1312"/>
      <c r="M327" s="1313"/>
    </row>
    <row r="328" spans="1:13" ht="15">
      <c r="A328" s="1300">
        <v>637002</v>
      </c>
      <c r="B328" s="1301">
        <v>1</v>
      </c>
      <c r="C328" s="1330" t="s">
        <v>291</v>
      </c>
      <c r="D328" s="1301" t="s">
        <v>302</v>
      </c>
      <c r="E328" s="1325">
        <v>200</v>
      </c>
      <c r="F328" s="1325">
        <v>1000</v>
      </c>
      <c r="G328" s="1325">
        <v>1000</v>
      </c>
      <c r="H328" s="1325">
        <v>1000</v>
      </c>
      <c r="I328" s="1325">
        <v>1000</v>
      </c>
      <c r="J328" s="1325">
        <v>1000</v>
      </c>
      <c r="K328" s="1325">
        <v>1000</v>
      </c>
      <c r="L328" s="1326"/>
      <c r="M328" s="1327"/>
    </row>
    <row r="329" spans="1:13" ht="15">
      <c r="A329" s="1300">
        <v>637004</v>
      </c>
      <c r="B329" s="1301"/>
      <c r="C329" s="1366" t="s">
        <v>291</v>
      </c>
      <c r="D329" s="1301" t="s">
        <v>303</v>
      </c>
      <c r="E329" s="1325"/>
      <c r="F329" s="1325"/>
      <c r="G329" s="1318">
        <v>200</v>
      </c>
      <c r="H329" s="1318">
        <v>200</v>
      </c>
      <c r="I329" s="1318">
        <v>200</v>
      </c>
      <c r="J329" s="1318">
        <v>200</v>
      </c>
      <c r="K329" s="1318">
        <v>200</v>
      </c>
      <c r="L329" s="1328">
        <v>125.41</v>
      </c>
      <c r="M329" s="1320">
        <f>(100/K329)*L329</f>
        <v>62.705</v>
      </c>
    </row>
    <row r="330" spans="1:13" ht="15">
      <c r="A330" s="1314">
        <v>637004</v>
      </c>
      <c r="B330" s="1329">
        <v>5</v>
      </c>
      <c r="C330" s="1330" t="s">
        <v>291</v>
      </c>
      <c r="D330" s="1329" t="s">
        <v>161</v>
      </c>
      <c r="E330" s="1325">
        <v>798</v>
      </c>
      <c r="F330" s="1325">
        <v>366</v>
      </c>
      <c r="G330" s="1318">
        <v>1700</v>
      </c>
      <c r="H330" s="1318">
        <v>1700</v>
      </c>
      <c r="I330" s="1318">
        <v>1000</v>
      </c>
      <c r="J330" s="1318">
        <v>200</v>
      </c>
      <c r="K330" s="1318">
        <v>200</v>
      </c>
      <c r="L330" s="1328">
        <v>179.73</v>
      </c>
      <c r="M330" s="1320">
        <f>(100/K330)*L330</f>
        <v>89.865</v>
      </c>
    </row>
    <row r="331" spans="1:13" ht="15">
      <c r="A331" s="1300">
        <v>637013</v>
      </c>
      <c r="B331" s="1301"/>
      <c r="C331" s="1330" t="s">
        <v>297</v>
      </c>
      <c r="D331" s="1321" t="s">
        <v>304</v>
      </c>
      <c r="E331" s="1318"/>
      <c r="F331" s="1318"/>
      <c r="G331" s="1325">
        <v>299</v>
      </c>
      <c r="H331" s="1325">
        <v>299</v>
      </c>
      <c r="I331" s="1325">
        <v>299</v>
      </c>
      <c r="J331" s="1325">
        <v>299</v>
      </c>
      <c r="K331" s="1325">
        <v>299</v>
      </c>
      <c r="L331" s="1326"/>
      <c r="M331" s="1327"/>
    </row>
    <row r="332" spans="1:13" ht="15">
      <c r="A332" s="1314">
        <v>637015</v>
      </c>
      <c r="B332" s="1329"/>
      <c r="C332" s="1330" t="s">
        <v>91</v>
      </c>
      <c r="D332" s="1321" t="s">
        <v>177</v>
      </c>
      <c r="E332" s="1318"/>
      <c r="F332" s="1318">
        <v>263</v>
      </c>
      <c r="G332" s="1325">
        <v>50</v>
      </c>
      <c r="H332" s="1325">
        <v>50</v>
      </c>
      <c r="I332" s="1325">
        <v>50</v>
      </c>
      <c r="J332" s="1325">
        <v>50</v>
      </c>
      <c r="K332" s="1325">
        <v>220</v>
      </c>
      <c r="L332" s="1326">
        <v>211.57</v>
      </c>
      <c r="M332" s="1327">
        <f>(100/K332)*L332</f>
        <v>96.16818181818181</v>
      </c>
    </row>
    <row r="333" spans="1:13" ht="15">
      <c r="A333" s="1365">
        <v>637027</v>
      </c>
      <c r="B333" s="1367"/>
      <c r="C333" s="1375" t="s">
        <v>291</v>
      </c>
      <c r="D333" s="1392" t="s">
        <v>184</v>
      </c>
      <c r="E333" s="1376">
        <v>1032</v>
      </c>
      <c r="F333" s="1376">
        <v>1052</v>
      </c>
      <c r="G333" s="1295">
        <v>1300</v>
      </c>
      <c r="H333" s="1295">
        <v>1300</v>
      </c>
      <c r="I333" s="1295">
        <v>1300</v>
      </c>
      <c r="J333" s="1295">
        <v>1300</v>
      </c>
      <c r="K333" s="1295">
        <v>1300</v>
      </c>
      <c r="L333" s="1298">
        <v>726.52</v>
      </c>
      <c r="M333" s="1299">
        <f>(100/K333)*L333</f>
        <v>55.886153846153846</v>
      </c>
    </row>
    <row r="334" spans="1:13" ht="15.75" thickBot="1">
      <c r="A334" s="923"/>
      <c r="B334" s="729"/>
      <c r="C334" s="905"/>
      <c r="D334" s="994"/>
      <c r="E334" s="861"/>
      <c r="F334" s="861"/>
      <c r="G334" s="862"/>
      <c r="H334" s="862"/>
      <c r="I334" s="862"/>
      <c r="J334" s="862"/>
      <c r="K334" s="862"/>
      <c r="L334" s="1105"/>
      <c r="M334" s="1132"/>
    </row>
    <row r="335" spans="1:13" ht="15.75" thickBot="1">
      <c r="A335" s="1257" t="s">
        <v>429</v>
      </c>
      <c r="B335" s="738"/>
      <c r="C335" s="1258"/>
      <c r="D335" s="1259" t="s">
        <v>306</v>
      </c>
      <c r="E335" s="1254">
        <f>SUM(E336+E337+E345+E350)</f>
        <v>1412</v>
      </c>
      <c r="F335" s="1254">
        <f>SUM(F336+F337+F345+F350)</f>
        <v>1489</v>
      </c>
      <c r="G335" s="1254">
        <f aca="true" t="shared" si="43" ref="G335:L335">G336+G337+G345+G350</f>
        <v>1547.6</v>
      </c>
      <c r="H335" s="628">
        <f t="shared" si="43"/>
        <v>1617.6</v>
      </c>
      <c r="I335" s="657">
        <f t="shared" si="43"/>
        <v>1286</v>
      </c>
      <c r="J335" s="626">
        <f t="shared" si="43"/>
        <v>1665</v>
      </c>
      <c r="K335" s="628">
        <f t="shared" si="43"/>
        <v>1665</v>
      </c>
      <c r="L335" s="1256">
        <f t="shared" si="43"/>
        <v>1093.05</v>
      </c>
      <c r="M335" s="1108">
        <f>(100/K335)*L335</f>
        <v>65.64864864864865</v>
      </c>
    </row>
    <row r="336" spans="1:13" ht="0.75" customHeight="1">
      <c r="A336" s="958">
        <v>610</v>
      </c>
      <c r="B336" s="878"/>
      <c r="C336" s="879" t="s">
        <v>291</v>
      </c>
      <c r="D336" s="878" t="s">
        <v>92</v>
      </c>
      <c r="E336" s="952">
        <v>0</v>
      </c>
      <c r="F336" s="952">
        <v>0</v>
      </c>
      <c r="G336" s="952"/>
      <c r="H336" s="952"/>
      <c r="I336" s="952"/>
      <c r="J336" s="952"/>
      <c r="K336" s="952"/>
      <c r="L336" s="1160"/>
      <c r="M336" s="1163"/>
    </row>
    <row r="337" spans="1:13" ht="15">
      <c r="A337" s="591">
        <v>62</v>
      </c>
      <c r="B337" s="588"/>
      <c r="C337" s="869"/>
      <c r="D337" s="588" t="s">
        <v>93</v>
      </c>
      <c r="E337" s="995">
        <f>SUM(E338:E344)</f>
        <v>347</v>
      </c>
      <c r="F337" s="995">
        <f aca="true" t="shared" si="44" ref="F337:K337">SUM(F338:F344)</f>
        <v>378</v>
      </c>
      <c r="G337" s="995">
        <f t="shared" si="44"/>
        <v>315.6</v>
      </c>
      <c r="H337" s="995">
        <f t="shared" si="44"/>
        <v>315.6</v>
      </c>
      <c r="I337" s="995">
        <f t="shared" si="44"/>
        <v>316</v>
      </c>
      <c r="J337" s="995">
        <f t="shared" si="44"/>
        <v>395</v>
      </c>
      <c r="K337" s="995">
        <f t="shared" si="44"/>
        <v>395</v>
      </c>
      <c r="L337" s="1162">
        <f>SUM(L338:L344)</f>
        <v>283.05</v>
      </c>
      <c r="M337" s="1165">
        <f aca="true" t="shared" si="45" ref="M337:M344">(100/K337)*L337</f>
        <v>71.65822784810128</v>
      </c>
    </row>
    <row r="338" spans="1:13" ht="15">
      <c r="A338" s="615">
        <v>621000</v>
      </c>
      <c r="B338" s="616">
        <v>1</v>
      </c>
      <c r="C338" s="834" t="s">
        <v>291</v>
      </c>
      <c r="D338" s="616" t="s">
        <v>307</v>
      </c>
      <c r="E338" s="898">
        <v>99</v>
      </c>
      <c r="F338" s="898">
        <v>108</v>
      </c>
      <c r="G338" s="898">
        <v>90</v>
      </c>
      <c r="H338" s="898">
        <v>90</v>
      </c>
      <c r="I338" s="898">
        <v>90</v>
      </c>
      <c r="J338" s="898">
        <v>110</v>
      </c>
      <c r="K338" s="898">
        <v>110</v>
      </c>
      <c r="L338" s="1099">
        <v>81</v>
      </c>
      <c r="M338" s="1134">
        <f t="shared" si="45"/>
        <v>73.63636363636364</v>
      </c>
    </row>
    <row r="339" spans="1:13" ht="15">
      <c r="A339" s="602">
        <v>625001</v>
      </c>
      <c r="B339" s="603">
        <v>1</v>
      </c>
      <c r="C339" s="817" t="s">
        <v>291</v>
      </c>
      <c r="D339" s="603" t="s">
        <v>96</v>
      </c>
      <c r="E339" s="620">
        <v>14</v>
      </c>
      <c r="F339" s="620">
        <v>15</v>
      </c>
      <c r="G339" s="620">
        <v>12.6</v>
      </c>
      <c r="H339" s="620">
        <v>12.6</v>
      </c>
      <c r="I339" s="620">
        <v>13</v>
      </c>
      <c r="J339" s="620">
        <v>16</v>
      </c>
      <c r="K339" s="620">
        <v>16</v>
      </c>
      <c r="L339" s="761">
        <v>11.34</v>
      </c>
      <c r="M339" s="788">
        <f t="shared" si="45"/>
        <v>70.875</v>
      </c>
    </row>
    <row r="340" spans="1:13" ht="15">
      <c r="A340" s="598">
        <v>625002</v>
      </c>
      <c r="B340" s="599">
        <v>1</v>
      </c>
      <c r="C340" s="819" t="s">
        <v>291</v>
      </c>
      <c r="D340" s="603" t="s">
        <v>97</v>
      </c>
      <c r="E340" s="620">
        <v>139</v>
      </c>
      <c r="F340" s="620">
        <v>151</v>
      </c>
      <c r="G340" s="620">
        <v>126</v>
      </c>
      <c r="H340" s="620">
        <v>126</v>
      </c>
      <c r="I340" s="620">
        <v>126</v>
      </c>
      <c r="J340" s="620">
        <v>160</v>
      </c>
      <c r="K340" s="620">
        <v>160</v>
      </c>
      <c r="L340" s="761">
        <v>113.4</v>
      </c>
      <c r="M340" s="788">
        <f t="shared" si="45"/>
        <v>70.875</v>
      </c>
    </row>
    <row r="341" spans="1:13" ht="15">
      <c r="A341" s="602">
        <v>625003</v>
      </c>
      <c r="B341" s="603">
        <v>1</v>
      </c>
      <c r="C341" s="819" t="s">
        <v>291</v>
      </c>
      <c r="D341" s="603" t="s">
        <v>98</v>
      </c>
      <c r="E341" s="620">
        <v>9</v>
      </c>
      <c r="F341" s="620">
        <v>9</v>
      </c>
      <c r="G341" s="620">
        <v>8</v>
      </c>
      <c r="H341" s="620">
        <v>8</v>
      </c>
      <c r="I341" s="620">
        <v>8</v>
      </c>
      <c r="J341" s="620">
        <v>10</v>
      </c>
      <c r="K341" s="620">
        <v>10</v>
      </c>
      <c r="L341" s="761">
        <v>6.48</v>
      </c>
      <c r="M341" s="788">
        <f t="shared" si="45"/>
        <v>64.80000000000001</v>
      </c>
    </row>
    <row r="342" spans="1:13" ht="15">
      <c r="A342" s="602">
        <v>625004</v>
      </c>
      <c r="B342" s="666">
        <v>1</v>
      </c>
      <c r="C342" s="819" t="s">
        <v>291</v>
      </c>
      <c r="D342" s="603" t="s">
        <v>99</v>
      </c>
      <c r="E342" s="604">
        <v>33</v>
      </c>
      <c r="F342" s="604">
        <v>38</v>
      </c>
      <c r="G342" s="604">
        <v>27</v>
      </c>
      <c r="H342" s="604">
        <v>27</v>
      </c>
      <c r="I342" s="604">
        <v>27</v>
      </c>
      <c r="J342" s="604">
        <v>35</v>
      </c>
      <c r="K342" s="604">
        <v>35</v>
      </c>
      <c r="L342" s="759">
        <v>24.3</v>
      </c>
      <c r="M342" s="786">
        <f t="shared" si="45"/>
        <v>69.42857142857143</v>
      </c>
    </row>
    <row r="343" spans="1:13" ht="15">
      <c r="A343" s="602">
        <v>625005</v>
      </c>
      <c r="B343" s="666">
        <v>1</v>
      </c>
      <c r="C343" s="819" t="s">
        <v>291</v>
      </c>
      <c r="D343" s="603" t="s">
        <v>100</v>
      </c>
      <c r="E343" s="604">
        <v>6</v>
      </c>
      <c r="F343" s="604">
        <v>6</v>
      </c>
      <c r="G343" s="604">
        <v>9</v>
      </c>
      <c r="H343" s="604">
        <v>9</v>
      </c>
      <c r="I343" s="604">
        <v>9</v>
      </c>
      <c r="J343" s="604">
        <v>11</v>
      </c>
      <c r="K343" s="604">
        <v>11</v>
      </c>
      <c r="L343" s="759">
        <v>8.1</v>
      </c>
      <c r="M343" s="786">
        <f t="shared" si="45"/>
        <v>73.63636363636364</v>
      </c>
    </row>
    <row r="344" spans="1:13" ht="15">
      <c r="A344" s="607">
        <v>625007</v>
      </c>
      <c r="B344" s="608">
        <v>1</v>
      </c>
      <c r="C344" s="821" t="s">
        <v>291</v>
      </c>
      <c r="D344" s="820" t="s">
        <v>308</v>
      </c>
      <c r="E344" s="850">
        <v>47</v>
      </c>
      <c r="F344" s="850">
        <v>51</v>
      </c>
      <c r="G344" s="850">
        <v>43</v>
      </c>
      <c r="H344" s="850">
        <v>43</v>
      </c>
      <c r="I344" s="850">
        <v>43</v>
      </c>
      <c r="J344" s="850">
        <v>53</v>
      </c>
      <c r="K344" s="850">
        <v>53</v>
      </c>
      <c r="L344" s="1100">
        <v>38.43</v>
      </c>
      <c r="M344" s="1135">
        <f t="shared" si="45"/>
        <v>72.50943396226415</v>
      </c>
    </row>
    <row r="345" spans="1:13" ht="15">
      <c r="A345" s="591">
        <v>633</v>
      </c>
      <c r="B345" s="822"/>
      <c r="C345" s="844"/>
      <c r="D345" s="588" t="s">
        <v>110</v>
      </c>
      <c r="E345" s="589"/>
      <c r="F345" s="589">
        <f aca="true" t="shared" si="46" ref="F345:K345">SUM(F346:F349)</f>
        <v>31</v>
      </c>
      <c r="G345" s="589">
        <f t="shared" si="46"/>
        <v>332</v>
      </c>
      <c r="H345" s="589">
        <f t="shared" si="46"/>
        <v>402</v>
      </c>
      <c r="I345" s="589">
        <f t="shared" si="46"/>
        <v>70</v>
      </c>
      <c r="J345" s="589">
        <f t="shared" si="46"/>
        <v>170</v>
      </c>
      <c r="K345" s="589">
        <f t="shared" si="46"/>
        <v>170</v>
      </c>
      <c r="L345" s="754">
        <f>SUM(L346:L349)</f>
        <v>0</v>
      </c>
      <c r="M345" s="783">
        <v>0</v>
      </c>
    </row>
    <row r="346" spans="1:13" ht="14.25" customHeight="1">
      <c r="A346" s="598">
        <v>633009</v>
      </c>
      <c r="B346" s="720">
        <v>1</v>
      </c>
      <c r="C346" s="845" t="s">
        <v>291</v>
      </c>
      <c r="D346" s="599" t="s">
        <v>196</v>
      </c>
      <c r="E346" s="600"/>
      <c r="F346" s="600"/>
      <c r="G346" s="600">
        <v>332</v>
      </c>
      <c r="H346" s="600">
        <v>332</v>
      </c>
      <c r="I346" s="600"/>
      <c r="J346" s="600">
        <v>150</v>
      </c>
      <c r="K346" s="600">
        <v>150</v>
      </c>
      <c r="L346" s="758"/>
      <c r="M346" s="785"/>
    </row>
    <row r="347" spans="1:13" ht="15" hidden="1">
      <c r="A347" s="602">
        <v>633006</v>
      </c>
      <c r="B347" s="603">
        <v>1</v>
      </c>
      <c r="C347" s="817" t="s">
        <v>291</v>
      </c>
      <c r="D347" s="603" t="s">
        <v>117</v>
      </c>
      <c r="E347" s="604"/>
      <c r="F347" s="604">
        <v>0</v>
      </c>
      <c r="G347" s="604">
        <v>0</v>
      </c>
      <c r="H347" s="604">
        <v>0</v>
      </c>
      <c r="I347" s="604"/>
      <c r="J347" s="604">
        <v>0</v>
      </c>
      <c r="K347" s="604">
        <v>0</v>
      </c>
      <c r="L347" s="759"/>
      <c r="M347" s="786"/>
    </row>
    <row r="348" spans="1:13" ht="15" hidden="1">
      <c r="A348" s="602">
        <v>633006</v>
      </c>
      <c r="B348" s="603">
        <v>3</v>
      </c>
      <c r="C348" s="819" t="s">
        <v>291</v>
      </c>
      <c r="D348" s="603" t="s">
        <v>119</v>
      </c>
      <c r="E348" s="604">
        <v>0</v>
      </c>
      <c r="F348" s="604">
        <v>0</v>
      </c>
      <c r="G348" s="604">
        <v>0</v>
      </c>
      <c r="H348" s="604">
        <v>0</v>
      </c>
      <c r="I348" s="604"/>
      <c r="J348" s="604">
        <v>0</v>
      </c>
      <c r="K348" s="604">
        <v>0</v>
      </c>
      <c r="L348" s="759"/>
      <c r="M348" s="786"/>
    </row>
    <row r="349" spans="1:13" ht="15">
      <c r="A349" s="638">
        <v>633006</v>
      </c>
      <c r="B349" s="639">
        <v>1</v>
      </c>
      <c r="C349" s="815" t="s">
        <v>291</v>
      </c>
      <c r="D349" s="639" t="s">
        <v>120</v>
      </c>
      <c r="E349" s="640"/>
      <c r="F349" s="640">
        <v>31</v>
      </c>
      <c r="G349" s="640"/>
      <c r="H349" s="640">
        <v>70</v>
      </c>
      <c r="I349" s="640">
        <v>70</v>
      </c>
      <c r="J349" s="640">
        <v>20</v>
      </c>
      <c r="K349" s="640">
        <v>20</v>
      </c>
      <c r="L349" s="1089"/>
      <c r="M349" s="1114"/>
    </row>
    <row r="350" spans="1:13" ht="14.25" customHeight="1">
      <c r="A350" s="813">
        <v>637</v>
      </c>
      <c r="B350" s="814"/>
      <c r="C350" s="844"/>
      <c r="D350" s="814" t="s">
        <v>157</v>
      </c>
      <c r="E350" s="890">
        <f>SUM(E351:E352)</f>
        <v>1065</v>
      </c>
      <c r="F350" s="890">
        <f>SUM(F351:F352)</f>
        <v>1080</v>
      </c>
      <c r="G350" s="890">
        <f>G351+G352</f>
        <v>900</v>
      </c>
      <c r="H350" s="890">
        <f>H351+H352</f>
        <v>900</v>
      </c>
      <c r="I350" s="890">
        <f>I351+I352</f>
        <v>900</v>
      </c>
      <c r="J350" s="890">
        <f>J351+J352</f>
        <v>1100</v>
      </c>
      <c r="K350" s="890">
        <f>K351+K352</f>
        <v>1100</v>
      </c>
      <c r="L350" s="1097">
        <f>L352</f>
        <v>810</v>
      </c>
      <c r="M350" s="1133">
        <f>(100/K350)*L350</f>
        <v>73.63636363636364</v>
      </c>
    </row>
    <row r="351" spans="1:13" ht="15" hidden="1">
      <c r="A351" s="615">
        <v>637016</v>
      </c>
      <c r="B351" s="616"/>
      <c r="C351" s="834" t="s">
        <v>291</v>
      </c>
      <c r="D351" s="616" t="s">
        <v>309</v>
      </c>
      <c r="E351" s="644">
        <v>0</v>
      </c>
      <c r="F351" s="644">
        <v>0</v>
      </c>
      <c r="G351" s="644">
        <v>0</v>
      </c>
      <c r="H351" s="644">
        <v>0</v>
      </c>
      <c r="I351" s="644"/>
      <c r="J351" s="644">
        <v>0</v>
      </c>
      <c r="K351" s="644">
        <v>0</v>
      </c>
      <c r="L351" s="766"/>
      <c r="M351" s="1111"/>
    </row>
    <row r="352" spans="1:13" ht="15">
      <c r="A352" s="638">
        <v>637027</v>
      </c>
      <c r="B352" s="996">
        <v>1</v>
      </c>
      <c r="C352" s="821" t="s">
        <v>291</v>
      </c>
      <c r="D352" s="639" t="s">
        <v>184</v>
      </c>
      <c r="E352" s="640">
        <v>1065</v>
      </c>
      <c r="F352" s="640">
        <v>1080</v>
      </c>
      <c r="G352" s="640">
        <v>900</v>
      </c>
      <c r="H352" s="640">
        <v>900</v>
      </c>
      <c r="I352" s="640">
        <v>900</v>
      </c>
      <c r="J352" s="640">
        <v>1100</v>
      </c>
      <c r="K352" s="640">
        <v>1100</v>
      </c>
      <c r="L352" s="1089">
        <v>810</v>
      </c>
      <c r="M352" s="1114">
        <f>(100/K352)*L352</f>
        <v>73.63636363636364</v>
      </c>
    </row>
    <row r="353" spans="1:13" ht="15.75" thickBot="1">
      <c r="A353" s="635"/>
      <c r="B353" s="997"/>
      <c r="C353" s="817"/>
      <c r="D353" s="636"/>
      <c r="E353" s="637"/>
      <c r="F353" s="637"/>
      <c r="G353" s="637"/>
      <c r="H353" s="637"/>
      <c r="I353" s="637"/>
      <c r="J353" s="637"/>
      <c r="K353" s="637"/>
      <c r="L353" s="765"/>
      <c r="M353" s="1131"/>
    </row>
    <row r="354" spans="1:13" ht="15.75" thickBot="1">
      <c r="A354" s="1254" t="s">
        <v>310</v>
      </c>
      <c r="B354" s="1259"/>
      <c r="C354" s="1258"/>
      <c r="D354" s="1259" t="s">
        <v>311</v>
      </c>
      <c r="E354" s="1254">
        <f>SUM(E355+E359+E362+E368+E370+E373)</f>
        <v>6855</v>
      </c>
      <c r="F354" s="1254">
        <f>SUM(F355+F359+F362+F368+F370+F373)</f>
        <v>5560</v>
      </c>
      <c r="G354" s="1254">
        <f aca="true" t="shared" si="47" ref="G354:L354">G355+G359+G362+G368+G370+G373</f>
        <v>9479</v>
      </c>
      <c r="H354" s="628">
        <f t="shared" si="47"/>
        <v>11079</v>
      </c>
      <c r="I354" s="657">
        <f t="shared" si="47"/>
        <v>10514</v>
      </c>
      <c r="J354" s="626">
        <f t="shared" si="47"/>
        <v>11764</v>
      </c>
      <c r="K354" s="628">
        <f t="shared" si="47"/>
        <v>11764</v>
      </c>
      <c r="L354" s="768">
        <f t="shared" si="47"/>
        <v>10293.99</v>
      </c>
      <c r="M354" s="1255">
        <f>(100/K354)*L354</f>
        <v>87.50416524991499</v>
      </c>
    </row>
    <row r="355" spans="1:13" ht="15">
      <c r="A355" s="958">
        <v>62</v>
      </c>
      <c r="B355" s="878"/>
      <c r="C355" s="879"/>
      <c r="D355" s="878" t="s">
        <v>93</v>
      </c>
      <c r="E355" s="868">
        <f>SUM(E356+E357+E358)</f>
        <v>324</v>
      </c>
      <c r="F355" s="868">
        <f>SUM(F356+F357+F358)</f>
        <v>291</v>
      </c>
      <c r="G355" s="868">
        <f aca="true" t="shared" si="48" ref="G355:L355">SUM(G356:G358)</f>
        <v>294</v>
      </c>
      <c r="H355" s="868">
        <f t="shared" si="48"/>
        <v>430</v>
      </c>
      <c r="I355" s="868">
        <f t="shared" si="48"/>
        <v>430</v>
      </c>
      <c r="J355" s="868">
        <f t="shared" si="48"/>
        <v>379</v>
      </c>
      <c r="K355" s="868">
        <f t="shared" si="48"/>
        <v>379</v>
      </c>
      <c r="L355" s="1093">
        <f t="shared" si="48"/>
        <v>265.85</v>
      </c>
      <c r="M355" s="1128">
        <f>(100/K355)*L355</f>
        <v>70.14511873350924</v>
      </c>
    </row>
    <row r="356" spans="1:13" ht="15">
      <c r="A356" s="602">
        <v>625002</v>
      </c>
      <c r="B356" s="603"/>
      <c r="C356" s="817" t="s">
        <v>312</v>
      </c>
      <c r="D356" s="666" t="s">
        <v>97</v>
      </c>
      <c r="E356" s="604">
        <v>232</v>
      </c>
      <c r="F356" s="604">
        <v>208</v>
      </c>
      <c r="G356" s="604">
        <v>210</v>
      </c>
      <c r="H356" s="604">
        <v>300</v>
      </c>
      <c r="I356" s="604">
        <v>300</v>
      </c>
      <c r="J356" s="604">
        <v>270</v>
      </c>
      <c r="K356" s="604">
        <v>270</v>
      </c>
      <c r="L356" s="759">
        <v>190.4</v>
      </c>
      <c r="M356" s="786">
        <f>(100/K356)*L356</f>
        <v>70.51851851851852</v>
      </c>
    </row>
    <row r="357" spans="1:13" ht="15">
      <c r="A357" s="598">
        <v>625003</v>
      </c>
      <c r="B357" s="599"/>
      <c r="C357" s="819" t="s">
        <v>312</v>
      </c>
      <c r="D357" s="720" t="s">
        <v>98</v>
      </c>
      <c r="E357" s="600">
        <v>13</v>
      </c>
      <c r="F357" s="600">
        <v>12</v>
      </c>
      <c r="G357" s="604">
        <v>12</v>
      </c>
      <c r="H357" s="604">
        <v>20</v>
      </c>
      <c r="I357" s="604">
        <v>20</v>
      </c>
      <c r="J357" s="604">
        <v>17</v>
      </c>
      <c r="K357" s="604">
        <v>17</v>
      </c>
      <c r="L357" s="759">
        <v>10.88</v>
      </c>
      <c r="M357" s="786">
        <f>(100/K357)*L357</f>
        <v>64.00000000000001</v>
      </c>
    </row>
    <row r="358" spans="1:13" ht="15">
      <c r="A358" s="602">
        <v>625007</v>
      </c>
      <c r="B358" s="639"/>
      <c r="C358" s="817" t="s">
        <v>312</v>
      </c>
      <c r="D358" s="666" t="s">
        <v>101</v>
      </c>
      <c r="E358" s="604">
        <v>79</v>
      </c>
      <c r="F358" s="604">
        <v>71</v>
      </c>
      <c r="G358" s="604">
        <v>72</v>
      </c>
      <c r="H358" s="604">
        <v>110</v>
      </c>
      <c r="I358" s="604">
        <v>110</v>
      </c>
      <c r="J358" s="604">
        <v>92</v>
      </c>
      <c r="K358" s="604">
        <v>92</v>
      </c>
      <c r="L358" s="759">
        <v>64.57</v>
      </c>
      <c r="M358" s="786">
        <f>(100/K359)*L358</f>
        <v>4.966923076923076</v>
      </c>
    </row>
    <row r="359" spans="1:13" ht="15">
      <c r="A359" s="591">
        <v>632</v>
      </c>
      <c r="B359" s="588"/>
      <c r="C359" s="844"/>
      <c r="D359" s="588" t="s">
        <v>103</v>
      </c>
      <c r="E359" s="589">
        <f>SUM(E360:E361)</f>
        <v>2426</v>
      </c>
      <c r="F359" s="589">
        <f>SUM(F360:F361)</f>
        <v>1372</v>
      </c>
      <c r="G359" s="589">
        <f>G360+G361</f>
        <v>2300</v>
      </c>
      <c r="H359" s="589">
        <f>H360+H361</f>
        <v>2300</v>
      </c>
      <c r="I359" s="589">
        <f>I360+I361</f>
        <v>1800</v>
      </c>
      <c r="J359" s="589">
        <f>J360+J361</f>
        <v>2300</v>
      </c>
      <c r="K359" s="589">
        <f>K360+K361</f>
        <v>1300</v>
      </c>
      <c r="L359" s="754">
        <f>SUM(L360:L361)</f>
        <v>1026.49</v>
      </c>
      <c r="M359" s="783">
        <f>(100/K359)*L359</f>
        <v>78.96076923076923</v>
      </c>
    </row>
    <row r="360" spans="1:13" ht="15">
      <c r="A360" s="598">
        <v>632001</v>
      </c>
      <c r="B360" s="599">
        <v>1</v>
      </c>
      <c r="C360" s="845" t="s">
        <v>312</v>
      </c>
      <c r="D360" s="599" t="s">
        <v>313</v>
      </c>
      <c r="E360" s="600">
        <v>147</v>
      </c>
      <c r="F360" s="600">
        <v>292</v>
      </c>
      <c r="G360" s="600">
        <v>300</v>
      </c>
      <c r="H360" s="600">
        <v>300</v>
      </c>
      <c r="I360" s="600">
        <v>300</v>
      </c>
      <c r="J360" s="600">
        <v>300</v>
      </c>
      <c r="K360" s="600">
        <v>300</v>
      </c>
      <c r="L360" s="758">
        <v>270.49</v>
      </c>
      <c r="M360" s="785">
        <f>(100/K360)*L360</f>
        <v>90.16333333333333</v>
      </c>
    </row>
    <row r="361" spans="1:13" ht="15">
      <c r="A361" s="1360">
        <v>632001</v>
      </c>
      <c r="B361" s="1361">
        <v>2</v>
      </c>
      <c r="C361" s="1366" t="s">
        <v>312</v>
      </c>
      <c r="D361" s="1361" t="s">
        <v>106</v>
      </c>
      <c r="E361" s="1325">
        <v>2279</v>
      </c>
      <c r="F361" s="1325">
        <v>1080</v>
      </c>
      <c r="G361" s="1325">
        <v>2000</v>
      </c>
      <c r="H361" s="1325">
        <v>2000</v>
      </c>
      <c r="I361" s="1325">
        <v>1500</v>
      </c>
      <c r="J361" s="1325">
        <v>2000</v>
      </c>
      <c r="K361" s="1325">
        <v>1000</v>
      </c>
      <c r="L361" s="1326">
        <v>756</v>
      </c>
      <c r="M361" s="1327">
        <f>(100/K361)*L361</f>
        <v>75.60000000000001</v>
      </c>
    </row>
    <row r="362" spans="1:13" ht="15">
      <c r="A362" s="1347">
        <v>633</v>
      </c>
      <c r="B362" s="1350"/>
      <c r="C362" s="1349"/>
      <c r="D362" s="1350" t="s">
        <v>110</v>
      </c>
      <c r="E362" s="1351">
        <f>SUM(E363:E367)</f>
        <v>276</v>
      </c>
      <c r="F362" s="1351">
        <f aca="true" t="shared" si="49" ref="F362:K362">SUM(F363:F367)</f>
        <v>815</v>
      </c>
      <c r="G362" s="1351">
        <f t="shared" si="49"/>
        <v>335</v>
      </c>
      <c r="H362" s="1351">
        <f t="shared" si="49"/>
        <v>1665</v>
      </c>
      <c r="I362" s="1351">
        <f t="shared" si="49"/>
        <v>1600</v>
      </c>
      <c r="J362" s="1351">
        <f t="shared" si="49"/>
        <v>285</v>
      </c>
      <c r="K362" s="1351">
        <f t="shared" si="49"/>
        <v>1285</v>
      </c>
      <c r="L362" s="1393">
        <f>SUM(L363:L367)</f>
        <v>1047.73</v>
      </c>
      <c r="M362" s="1354">
        <v>0</v>
      </c>
    </row>
    <row r="363" spans="1:13" ht="15">
      <c r="A363" s="1394">
        <v>633001</v>
      </c>
      <c r="B363" s="1308"/>
      <c r="C363" s="1366" t="s">
        <v>312</v>
      </c>
      <c r="D363" s="1357" t="s">
        <v>220</v>
      </c>
      <c r="E363" s="1311"/>
      <c r="F363" s="1358">
        <v>186</v>
      </c>
      <c r="G363" s="1311">
        <v>100</v>
      </c>
      <c r="H363" s="1317">
        <v>100</v>
      </c>
      <c r="I363" s="1317">
        <v>100</v>
      </c>
      <c r="J363" s="1311">
        <v>50</v>
      </c>
      <c r="K363" s="1311">
        <v>50</v>
      </c>
      <c r="L363" s="1312"/>
      <c r="M363" s="1313"/>
    </row>
    <row r="364" spans="1:13" ht="15">
      <c r="A364" s="1395">
        <v>633003</v>
      </c>
      <c r="B364" s="1301"/>
      <c r="C364" s="1396" t="s">
        <v>312</v>
      </c>
      <c r="D364" s="1372" t="s">
        <v>460</v>
      </c>
      <c r="E364" s="1397"/>
      <c r="F364" s="1368"/>
      <c r="G364" s="1318"/>
      <c r="H364" s="1368">
        <v>1200</v>
      </c>
      <c r="I364" s="1368">
        <v>1200</v>
      </c>
      <c r="J364" s="1318"/>
      <c r="K364" s="1318">
        <v>1000</v>
      </c>
      <c r="L364" s="1398">
        <v>978</v>
      </c>
      <c r="M364" s="1399">
        <f>(100/K364)*L364</f>
        <v>97.80000000000001</v>
      </c>
    </row>
    <row r="365" spans="1:13" ht="15">
      <c r="A365" s="1395">
        <v>633004</v>
      </c>
      <c r="B365" s="1301"/>
      <c r="C365" s="1396" t="s">
        <v>312</v>
      </c>
      <c r="D365" s="1329" t="s">
        <v>461</v>
      </c>
      <c r="E365" s="1318"/>
      <c r="F365" s="1318"/>
      <c r="G365" s="1400"/>
      <c r="H365" s="1318">
        <v>130</v>
      </c>
      <c r="I365" s="1318">
        <v>130</v>
      </c>
      <c r="J365" s="1325"/>
      <c r="K365" s="1401"/>
      <c r="L365" s="1402"/>
      <c r="M365" s="1320"/>
    </row>
    <row r="366" spans="1:13" ht="15">
      <c r="A366" s="602">
        <v>633006</v>
      </c>
      <c r="B366" s="603">
        <v>7</v>
      </c>
      <c r="C366" s="999" t="s">
        <v>312</v>
      </c>
      <c r="D366" s="881" t="s">
        <v>241</v>
      </c>
      <c r="E366" s="1000">
        <v>241</v>
      </c>
      <c r="F366" s="1000">
        <v>629</v>
      </c>
      <c r="G366" s="1000">
        <v>200</v>
      </c>
      <c r="H366" s="1000">
        <v>200</v>
      </c>
      <c r="I366" s="1000">
        <v>150</v>
      </c>
      <c r="J366" s="1000">
        <v>200</v>
      </c>
      <c r="K366" s="1000">
        <v>200</v>
      </c>
      <c r="L366" s="759">
        <v>45.73</v>
      </c>
      <c r="M366" s="786">
        <f aca="true" t="shared" si="50" ref="M366:M372">(100/K366)*L366</f>
        <v>22.865</v>
      </c>
    </row>
    <row r="367" spans="1:13" ht="15">
      <c r="A367" s="598">
        <v>633006</v>
      </c>
      <c r="B367" s="599">
        <v>3</v>
      </c>
      <c r="C367" s="845" t="s">
        <v>312</v>
      </c>
      <c r="D367" s="599" t="s">
        <v>119</v>
      </c>
      <c r="E367" s="600">
        <v>35</v>
      </c>
      <c r="F367" s="600"/>
      <c r="G367" s="600">
        <v>35</v>
      </c>
      <c r="H367" s="600">
        <v>35</v>
      </c>
      <c r="I367" s="600">
        <v>20</v>
      </c>
      <c r="J367" s="600">
        <v>35</v>
      </c>
      <c r="K367" s="600">
        <v>35</v>
      </c>
      <c r="L367" s="758">
        <v>24</v>
      </c>
      <c r="M367" s="785">
        <f t="shared" si="50"/>
        <v>68.57142857142857</v>
      </c>
    </row>
    <row r="368" spans="1:13" ht="15">
      <c r="A368" s="587">
        <v>635</v>
      </c>
      <c r="B368" s="588"/>
      <c r="C368" s="844"/>
      <c r="D368" s="588" t="s">
        <v>314</v>
      </c>
      <c r="E368" s="589">
        <v>9</v>
      </c>
      <c r="F368" s="589"/>
      <c r="G368" s="589">
        <v>50</v>
      </c>
      <c r="H368" s="589">
        <v>50</v>
      </c>
      <c r="I368" s="589">
        <v>50</v>
      </c>
      <c r="J368" s="589">
        <f>J369</f>
        <v>200</v>
      </c>
      <c r="K368" s="589">
        <f>K369</f>
        <v>200</v>
      </c>
      <c r="L368" s="754">
        <f>L369</f>
        <v>87</v>
      </c>
      <c r="M368" s="783">
        <f t="shared" si="50"/>
        <v>43.5</v>
      </c>
    </row>
    <row r="369" spans="1:13" ht="15">
      <c r="A369" s="592">
        <v>635006</v>
      </c>
      <c r="B369" s="593">
        <v>4</v>
      </c>
      <c r="C369" s="844" t="s">
        <v>312</v>
      </c>
      <c r="D369" s="593" t="s">
        <v>315</v>
      </c>
      <c r="E369" s="594">
        <v>9</v>
      </c>
      <c r="F369" s="594"/>
      <c r="G369" s="594">
        <v>50</v>
      </c>
      <c r="H369" s="594">
        <v>50</v>
      </c>
      <c r="I369" s="594">
        <v>50</v>
      </c>
      <c r="J369" s="594">
        <v>200</v>
      </c>
      <c r="K369" s="594">
        <v>200</v>
      </c>
      <c r="L369" s="755">
        <v>87</v>
      </c>
      <c r="M369" s="784">
        <f t="shared" si="50"/>
        <v>43.5</v>
      </c>
    </row>
    <row r="370" spans="1:13" ht="15">
      <c r="A370" s="591">
        <v>637</v>
      </c>
      <c r="B370" s="588"/>
      <c r="C370" s="844"/>
      <c r="D370" s="588" t="s">
        <v>184</v>
      </c>
      <c r="E370" s="589">
        <f>SUM(E371:E372)</f>
        <v>2178</v>
      </c>
      <c r="F370" s="589">
        <f>SUM(F371:F372)</f>
        <v>1485</v>
      </c>
      <c r="G370" s="589">
        <v>1900</v>
      </c>
      <c r="H370" s="589">
        <f>SUM(H371:H372)</f>
        <v>1900</v>
      </c>
      <c r="I370" s="589">
        <f>SUM(I371:I372)</f>
        <v>1900</v>
      </c>
      <c r="J370" s="589">
        <f>J371+J372</f>
        <v>1900</v>
      </c>
      <c r="K370" s="589">
        <f>K371+K372</f>
        <v>2400</v>
      </c>
      <c r="L370" s="754">
        <f>SUM(L371:L372)</f>
        <v>1852.02</v>
      </c>
      <c r="M370" s="783">
        <f t="shared" si="50"/>
        <v>77.16749999999999</v>
      </c>
    </row>
    <row r="371" spans="1:13" ht="15">
      <c r="A371" s="638">
        <v>637027</v>
      </c>
      <c r="B371" s="996"/>
      <c r="C371" s="821" t="s">
        <v>312</v>
      </c>
      <c r="D371" s="639" t="s">
        <v>184</v>
      </c>
      <c r="E371" s="640">
        <v>1863</v>
      </c>
      <c r="F371" s="640">
        <v>1485</v>
      </c>
      <c r="G371" s="640">
        <v>1900</v>
      </c>
      <c r="H371" s="640">
        <v>1900</v>
      </c>
      <c r="I371" s="640">
        <v>1900</v>
      </c>
      <c r="J371" s="640">
        <v>1900</v>
      </c>
      <c r="K371" s="640">
        <v>1900</v>
      </c>
      <c r="L371" s="1089">
        <v>1411.38</v>
      </c>
      <c r="M371" s="1114">
        <f t="shared" si="50"/>
        <v>74.28315789473685</v>
      </c>
    </row>
    <row r="372" spans="1:13" ht="15">
      <c r="A372" s="592">
        <v>637004</v>
      </c>
      <c r="B372" s="593"/>
      <c r="C372" s="844" t="s">
        <v>312</v>
      </c>
      <c r="D372" s="593" t="s">
        <v>316</v>
      </c>
      <c r="E372" s="594">
        <v>315</v>
      </c>
      <c r="F372" s="594"/>
      <c r="G372" s="594"/>
      <c r="H372" s="594"/>
      <c r="I372" s="594"/>
      <c r="J372" s="594"/>
      <c r="K372" s="594">
        <v>500</v>
      </c>
      <c r="L372" s="755">
        <v>440.64</v>
      </c>
      <c r="M372" s="784">
        <f t="shared" si="50"/>
        <v>88.128</v>
      </c>
    </row>
    <row r="373" spans="1:13" ht="15">
      <c r="A373" s="591">
        <v>642</v>
      </c>
      <c r="B373" s="588"/>
      <c r="C373" s="844"/>
      <c r="D373" s="588" t="s">
        <v>317</v>
      </c>
      <c r="E373" s="589">
        <f>SUM(E374:E377)</f>
        <v>1642</v>
      </c>
      <c r="F373" s="589">
        <f aca="true" t="shared" si="51" ref="F373:K373">SUM(F374:F377)</f>
        <v>1597</v>
      </c>
      <c r="G373" s="589">
        <f t="shared" si="51"/>
        <v>4600</v>
      </c>
      <c r="H373" s="589">
        <f t="shared" si="51"/>
        <v>4734</v>
      </c>
      <c r="I373" s="589">
        <f t="shared" si="51"/>
        <v>4734</v>
      </c>
      <c r="J373" s="589">
        <f t="shared" si="51"/>
        <v>6700</v>
      </c>
      <c r="K373" s="589">
        <f t="shared" si="51"/>
        <v>6200</v>
      </c>
      <c r="L373" s="754">
        <f>SUM(L374:L377)</f>
        <v>6014.9</v>
      </c>
      <c r="M373" s="783">
        <f>(100/K373)*L373</f>
        <v>97.01451612903224</v>
      </c>
    </row>
    <row r="374" spans="1:13" ht="15">
      <c r="A374" s="615">
        <v>642002</v>
      </c>
      <c r="B374" s="616">
        <v>3</v>
      </c>
      <c r="C374" s="839" t="s">
        <v>199</v>
      </c>
      <c r="D374" s="872" t="s">
        <v>318</v>
      </c>
      <c r="E374" s="637">
        <v>782</v>
      </c>
      <c r="F374" s="637">
        <v>1090</v>
      </c>
      <c r="G374" s="671">
        <v>900</v>
      </c>
      <c r="H374" s="671">
        <v>814</v>
      </c>
      <c r="I374" s="671">
        <v>814</v>
      </c>
      <c r="J374" s="671">
        <v>900</v>
      </c>
      <c r="K374" s="671">
        <v>830</v>
      </c>
      <c r="L374" s="697">
        <v>794.9</v>
      </c>
      <c r="M374" s="1111">
        <f>(100/K374)*L374</f>
        <v>95.7710843373494</v>
      </c>
    </row>
    <row r="375" spans="1:13" ht="15">
      <c r="A375" s="602">
        <v>642006</v>
      </c>
      <c r="B375" s="603"/>
      <c r="C375" s="1001" t="s">
        <v>199</v>
      </c>
      <c r="D375" s="603" t="s">
        <v>319</v>
      </c>
      <c r="E375" s="1000">
        <v>100</v>
      </c>
      <c r="F375" s="1000">
        <v>100</v>
      </c>
      <c r="G375" s="604">
        <v>100</v>
      </c>
      <c r="H375" s="604">
        <v>450</v>
      </c>
      <c r="I375" s="604">
        <v>450</v>
      </c>
      <c r="J375" s="604">
        <v>450</v>
      </c>
      <c r="K375" s="604">
        <v>450</v>
      </c>
      <c r="L375" s="759">
        <v>300</v>
      </c>
      <c r="M375" s="786">
        <f>(100/K375)*L375</f>
        <v>66.66666666666666</v>
      </c>
    </row>
    <row r="376" spans="1:13" ht="15">
      <c r="A376" s="602">
        <v>642011</v>
      </c>
      <c r="B376" s="603"/>
      <c r="C376" s="1001" t="s">
        <v>199</v>
      </c>
      <c r="D376" s="603" t="s">
        <v>320</v>
      </c>
      <c r="E376" s="1000">
        <v>560</v>
      </c>
      <c r="F376" s="1000">
        <v>407</v>
      </c>
      <c r="G376" s="604">
        <v>600</v>
      </c>
      <c r="H376" s="604">
        <v>470</v>
      </c>
      <c r="I376" s="604">
        <v>470</v>
      </c>
      <c r="J376" s="604">
        <v>350</v>
      </c>
      <c r="K376" s="604">
        <v>420</v>
      </c>
      <c r="L376" s="759">
        <v>420</v>
      </c>
      <c r="M376" s="786">
        <f>(100/K376)*L376</f>
        <v>100</v>
      </c>
    </row>
    <row r="377" spans="1:13" ht="15">
      <c r="A377" s="635">
        <v>642007</v>
      </c>
      <c r="B377" s="636"/>
      <c r="C377" s="839" t="s">
        <v>199</v>
      </c>
      <c r="D377" s="608" t="s">
        <v>321</v>
      </c>
      <c r="E377" s="640">
        <v>200</v>
      </c>
      <c r="F377" s="640"/>
      <c r="G377" s="671">
        <v>3000</v>
      </c>
      <c r="H377" s="671">
        <v>3000</v>
      </c>
      <c r="I377" s="671">
        <v>3000</v>
      </c>
      <c r="J377" s="1002">
        <v>5000</v>
      </c>
      <c r="K377" s="671">
        <v>4500</v>
      </c>
      <c r="L377" s="697">
        <v>4500</v>
      </c>
      <c r="M377" s="1114">
        <f>(100/K377)*L377</f>
        <v>100</v>
      </c>
    </row>
    <row r="378" spans="1:13" ht="15.75" thickBot="1">
      <c r="A378" s="892"/>
      <c r="B378" s="893"/>
      <c r="C378" s="885"/>
      <c r="D378" s="894"/>
      <c r="E378" s="876"/>
      <c r="F378" s="902"/>
      <c r="G378" s="989"/>
      <c r="H378" s="647"/>
      <c r="I378" s="647"/>
      <c r="J378" s="647"/>
      <c r="K378" s="647"/>
      <c r="L378" s="989"/>
      <c r="M378" s="1003"/>
    </row>
    <row r="379" spans="1:13" ht="15.75" thickBot="1">
      <c r="A379" s="1254" t="s">
        <v>322</v>
      </c>
      <c r="B379" s="1259"/>
      <c r="C379" s="1258"/>
      <c r="D379" s="744" t="s">
        <v>323</v>
      </c>
      <c r="E379" s="628">
        <f>SUM(E380+E382+E384)</f>
        <v>731</v>
      </c>
      <c r="F379" s="658">
        <f>SUM(F380+F382+F384)</f>
        <v>562</v>
      </c>
      <c r="G379" s="1254">
        <f>G380+G382+G384</f>
        <v>1072</v>
      </c>
      <c r="H379" s="656">
        <f>H380+H382+H384</f>
        <v>1072</v>
      </c>
      <c r="I379" s="626">
        <f>I380+I382+I384</f>
        <v>1071.8</v>
      </c>
      <c r="J379" s="1254">
        <f>J380+J382+J384</f>
        <v>1072</v>
      </c>
      <c r="K379" s="1254">
        <f>K380+K382+K384</f>
        <v>1072</v>
      </c>
      <c r="L379" s="1260">
        <v>847.76</v>
      </c>
      <c r="M379" s="1255">
        <f>(100/K379)*L379</f>
        <v>79.08208955223881</v>
      </c>
    </row>
    <row r="380" spans="1:13" ht="15">
      <c r="A380" s="958">
        <v>632</v>
      </c>
      <c r="B380" s="878"/>
      <c r="C380" s="867"/>
      <c r="D380" s="866" t="s">
        <v>261</v>
      </c>
      <c r="E380" s="868">
        <v>659</v>
      </c>
      <c r="F380" s="868">
        <v>562</v>
      </c>
      <c r="G380" s="868">
        <v>1000</v>
      </c>
      <c r="H380" s="868">
        <v>1000</v>
      </c>
      <c r="I380" s="868">
        <v>1000</v>
      </c>
      <c r="J380" s="868">
        <f>J381</f>
        <v>1000</v>
      </c>
      <c r="K380" s="868">
        <f>K381</f>
        <v>1000</v>
      </c>
      <c r="L380" s="1093">
        <v>847.76</v>
      </c>
      <c r="M380" s="1128">
        <f>(100/K380)*L380</f>
        <v>84.77600000000001</v>
      </c>
    </row>
    <row r="381" spans="1:13" ht="14.25" customHeight="1">
      <c r="A381" s="607">
        <v>632001</v>
      </c>
      <c r="B381" s="608">
        <v>1</v>
      </c>
      <c r="C381" s="825" t="s">
        <v>312</v>
      </c>
      <c r="D381" s="820" t="s">
        <v>105</v>
      </c>
      <c r="E381" s="609">
        <v>659</v>
      </c>
      <c r="F381" s="609">
        <v>562</v>
      </c>
      <c r="G381" s="609">
        <v>1000</v>
      </c>
      <c r="H381" s="609">
        <v>1000</v>
      </c>
      <c r="I381" s="609">
        <v>1000</v>
      </c>
      <c r="J381" s="609">
        <v>1000</v>
      </c>
      <c r="K381" s="609">
        <v>1000</v>
      </c>
      <c r="L381" s="760">
        <v>847.76</v>
      </c>
      <c r="M381" s="787">
        <f>(100/K381)*L381</f>
        <v>84.77600000000001</v>
      </c>
    </row>
    <row r="382" spans="1:13" ht="15" hidden="1">
      <c r="A382" s="591">
        <v>635</v>
      </c>
      <c r="B382" s="588"/>
      <c r="C382" s="844"/>
      <c r="D382" s="588" t="s">
        <v>324</v>
      </c>
      <c r="E382" s="589">
        <v>0</v>
      </c>
      <c r="F382" s="589">
        <v>0</v>
      </c>
      <c r="G382" s="589">
        <v>0</v>
      </c>
      <c r="H382" s="589">
        <v>0</v>
      </c>
      <c r="I382" s="589">
        <v>0</v>
      </c>
      <c r="J382" s="589">
        <f>J383</f>
        <v>0</v>
      </c>
      <c r="K382" s="589">
        <f>K383</f>
        <v>0</v>
      </c>
      <c r="L382" s="754"/>
      <c r="M382" s="783">
        <f>M383</f>
        <v>0</v>
      </c>
    </row>
    <row r="383" spans="1:13" ht="15" hidden="1">
      <c r="A383" s="592">
        <v>635006</v>
      </c>
      <c r="B383" s="593"/>
      <c r="C383" s="844" t="s">
        <v>312</v>
      </c>
      <c r="D383" s="593" t="s">
        <v>325</v>
      </c>
      <c r="E383" s="826">
        <v>0</v>
      </c>
      <c r="F383" s="826">
        <v>0</v>
      </c>
      <c r="G383" s="826">
        <v>0</v>
      </c>
      <c r="H383" s="826">
        <v>0</v>
      </c>
      <c r="I383" s="826">
        <v>0</v>
      </c>
      <c r="J383" s="826">
        <v>0</v>
      </c>
      <c r="K383" s="826">
        <v>0</v>
      </c>
      <c r="L383" s="1167"/>
      <c r="M383" s="784"/>
    </row>
    <row r="384" spans="1:13" ht="15">
      <c r="A384" s="587">
        <v>633</v>
      </c>
      <c r="B384" s="588"/>
      <c r="C384" s="844"/>
      <c r="D384" s="588" t="s">
        <v>110</v>
      </c>
      <c r="E384" s="596">
        <v>72</v>
      </c>
      <c r="F384" s="596">
        <v>0</v>
      </c>
      <c r="G384" s="596">
        <v>72</v>
      </c>
      <c r="H384" s="596">
        <v>72</v>
      </c>
      <c r="I384" s="596">
        <v>71.8</v>
      </c>
      <c r="J384" s="596">
        <f>J385</f>
        <v>72</v>
      </c>
      <c r="K384" s="596">
        <v>72</v>
      </c>
      <c r="L384" s="757">
        <v>0</v>
      </c>
      <c r="M384" s="783">
        <v>0</v>
      </c>
    </row>
    <row r="385" spans="1:13" ht="15">
      <c r="A385" s="727">
        <v>633006</v>
      </c>
      <c r="B385" s="670">
        <v>7</v>
      </c>
      <c r="C385" s="844" t="s">
        <v>312</v>
      </c>
      <c r="D385" s="636" t="s">
        <v>241</v>
      </c>
      <c r="E385" s="595">
        <v>72</v>
      </c>
      <c r="F385" s="595">
        <v>0</v>
      </c>
      <c r="G385" s="648">
        <v>72</v>
      </c>
      <c r="H385" s="671">
        <v>72</v>
      </c>
      <c r="I385" s="594">
        <v>71.8</v>
      </c>
      <c r="J385" s="671">
        <v>72</v>
      </c>
      <c r="K385" s="671">
        <v>72</v>
      </c>
      <c r="L385" s="697"/>
      <c r="M385" s="784"/>
    </row>
    <row r="386" spans="1:13" ht="15.75" thickBot="1">
      <c r="A386" s="1004"/>
      <c r="B386" s="893"/>
      <c r="C386" s="842"/>
      <c r="D386" s="893"/>
      <c r="E386" s="876"/>
      <c r="F386" s="861"/>
      <c r="G386" s="989"/>
      <c r="H386" s="989"/>
      <c r="I386" s="631"/>
      <c r="J386" s="989"/>
      <c r="K386" s="989"/>
      <c r="L386" s="989"/>
      <c r="M386" s="634"/>
    </row>
    <row r="387" spans="1:13" ht="15.75" thickBot="1">
      <c r="A387" s="1257" t="s">
        <v>430</v>
      </c>
      <c r="B387" s="738"/>
      <c r="C387" s="1258"/>
      <c r="D387" s="1259" t="s">
        <v>413</v>
      </c>
      <c r="E387" s="1254">
        <f>E388+E389+E400+E398+E406+E431+E435+E451</f>
        <v>152320</v>
      </c>
      <c r="F387" s="1254">
        <f>F388+F389+F400+F398+F406+F431+F435+F451</f>
        <v>149635</v>
      </c>
      <c r="G387" s="1254">
        <f aca="true" t="shared" si="52" ref="G387:L387">G388+G389+G400+G398+G406+G429+G431+G435+G451</f>
        <v>148257</v>
      </c>
      <c r="H387" s="656">
        <f t="shared" si="52"/>
        <v>159237</v>
      </c>
      <c r="I387" s="626">
        <f t="shared" si="52"/>
        <v>158687.11</v>
      </c>
      <c r="J387" s="1254">
        <f t="shared" si="52"/>
        <v>179393</v>
      </c>
      <c r="K387" s="1254">
        <f t="shared" si="52"/>
        <v>180860</v>
      </c>
      <c r="L387" s="1256">
        <f t="shared" si="52"/>
        <v>121459.7</v>
      </c>
      <c r="M387" s="1108">
        <f>(100/K387)*L387</f>
        <v>67.15675107818203</v>
      </c>
    </row>
    <row r="388" spans="1:13" ht="15">
      <c r="A388" s="958">
        <v>611000</v>
      </c>
      <c r="B388" s="1005"/>
      <c r="C388" s="1006" t="s">
        <v>327</v>
      </c>
      <c r="D388" s="1007" t="s">
        <v>92</v>
      </c>
      <c r="E388" s="868">
        <v>77383</v>
      </c>
      <c r="F388" s="868">
        <v>77612</v>
      </c>
      <c r="G388" s="868">
        <v>76000</v>
      </c>
      <c r="H388" s="868">
        <v>76000</v>
      </c>
      <c r="I388" s="868">
        <v>76000</v>
      </c>
      <c r="J388" s="868">
        <v>90000</v>
      </c>
      <c r="K388" s="868">
        <v>90000</v>
      </c>
      <c r="L388" s="1093">
        <v>64294.96</v>
      </c>
      <c r="M388" s="1128">
        <f>(100/K388)*L388</f>
        <v>71.43884444444444</v>
      </c>
    </row>
    <row r="389" spans="1:13" ht="15">
      <c r="A389" s="813">
        <v>62</v>
      </c>
      <c r="B389" s="889"/>
      <c r="C389" s="842"/>
      <c r="D389" s="889" t="s">
        <v>93</v>
      </c>
      <c r="E389" s="816">
        <f>SUM(E390:E397)</f>
        <v>26826</v>
      </c>
      <c r="F389" s="816">
        <f aca="true" t="shared" si="53" ref="F389:K389">SUM(F390:F397)</f>
        <v>27160</v>
      </c>
      <c r="G389" s="816">
        <f t="shared" si="53"/>
        <v>26250</v>
      </c>
      <c r="H389" s="816">
        <f t="shared" si="53"/>
        <v>26250</v>
      </c>
      <c r="I389" s="816">
        <f t="shared" si="53"/>
        <v>26250</v>
      </c>
      <c r="J389" s="816">
        <f t="shared" si="53"/>
        <v>31900</v>
      </c>
      <c r="K389" s="816">
        <f t="shared" si="53"/>
        <v>31900</v>
      </c>
      <c r="L389" s="1088">
        <f>SUM(L390:L397)</f>
        <v>22710.11</v>
      </c>
      <c r="M389" s="783">
        <f>(100/K389)*L389</f>
        <v>71.19156739811912</v>
      </c>
    </row>
    <row r="390" spans="1:13" ht="15">
      <c r="A390" s="615">
        <v>621000</v>
      </c>
      <c r="B390" s="616"/>
      <c r="C390" s="954" t="s">
        <v>327</v>
      </c>
      <c r="D390" s="616" t="s">
        <v>94</v>
      </c>
      <c r="E390" s="644">
        <v>1705</v>
      </c>
      <c r="F390" s="644">
        <v>1629</v>
      </c>
      <c r="G390" s="644">
        <v>1400</v>
      </c>
      <c r="H390" s="644">
        <v>1400</v>
      </c>
      <c r="I390" s="644">
        <v>1400</v>
      </c>
      <c r="J390" s="644">
        <v>1800</v>
      </c>
      <c r="K390" s="644">
        <v>1800</v>
      </c>
      <c r="L390" s="766">
        <v>1762.37</v>
      </c>
      <c r="M390" s="1111">
        <f>(100/K390)*L390</f>
        <v>97.90944444444443</v>
      </c>
    </row>
    <row r="391" spans="1:13" ht="15">
      <c r="A391" s="598">
        <v>623000</v>
      </c>
      <c r="B391" s="720"/>
      <c r="C391" s="845" t="s">
        <v>327</v>
      </c>
      <c r="D391" s="599" t="s">
        <v>95</v>
      </c>
      <c r="E391" s="604">
        <v>6071</v>
      </c>
      <c r="F391" s="604">
        <v>6221</v>
      </c>
      <c r="G391" s="604">
        <v>6000</v>
      </c>
      <c r="H391" s="604">
        <v>6000</v>
      </c>
      <c r="I391" s="604">
        <v>6000</v>
      </c>
      <c r="J391" s="604">
        <v>7200</v>
      </c>
      <c r="K391" s="604">
        <v>7200</v>
      </c>
      <c r="L391" s="759">
        <v>4639.1</v>
      </c>
      <c r="M391" s="786">
        <f>(100/K391)*L391</f>
        <v>64.43194444444444</v>
      </c>
    </row>
    <row r="392" spans="1:13" ht="15">
      <c r="A392" s="602">
        <v>625001</v>
      </c>
      <c r="B392" s="603"/>
      <c r="C392" s="819" t="s">
        <v>327</v>
      </c>
      <c r="D392" s="603" t="s">
        <v>96</v>
      </c>
      <c r="E392" s="604">
        <v>1088</v>
      </c>
      <c r="F392" s="604">
        <v>1099</v>
      </c>
      <c r="G392" s="637">
        <v>1070</v>
      </c>
      <c r="H392" s="637">
        <v>1070</v>
      </c>
      <c r="I392" s="637">
        <v>1070</v>
      </c>
      <c r="J392" s="637">
        <v>1300</v>
      </c>
      <c r="K392" s="637">
        <v>1300</v>
      </c>
      <c r="L392" s="765">
        <v>914.88</v>
      </c>
      <c r="M392" s="1131">
        <f>(100/K113)*L392</f>
        <v>22.729937888198755</v>
      </c>
    </row>
    <row r="393" spans="1:13" ht="15">
      <c r="A393" s="602">
        <v>625002</v>
      </c>
      <c r="B393" s="603"/>
      <c r="C393" s="838" t="s">
        <v>327</v>
      </c>
      <c r="D393" s="603" t="s">
        <v>97</v>
      </c>
      <c r="E393" s="637">
        <v>10885</v>
      </c>
      <c r="F393" s="637">
        <v>10979</v>
      </c>
      <c r="G393" s="643">
        <v>10700</v>
      </c>
      <c r="H393" s="643">
        <v>10700</v>
      </c>
      <c r="I393" s="643">
        <v>10700</v>
      </c>
      <c r="J393" s="643">
        <v>12600</v>
      </c>
      <c r="K393" s="643">
        <v>12600</v>
      </c>
      <c r="L393" s="1090">
        <v>9152.13</v>
      </c>
      <c r="M393" s="1116">
        <f aca="true" t="shared" si="54" ref="M393:M403">(100/K393)*L393</f>
        <v>72.63595238095238</v>
      </c>
    </row>
    <row r="394" spans="1:13" ht="15">
      <c r="A394" s="602">
        <v>625003</v>
      </c>
      <c r="B394" s="603"/>
      <c r="C394" s="819" t="s">
        <v>327</v>
      </c>
      <c r="D394" s="603" t="s">
        <v>98</v>
      </c>
      <c r="E394" s="604">
        <v>622</v>
      </c>
      <c r="F394" s="604">
        <v>627</v>
      </c>
      <c r="G394" s="643">
        <v>610</v>
      </c>
      <c r="H394" s="643">
        <v>610</v>
      </c>
      <c r="I394" s="643">
        <v>610</v>
      </c>
      <c r="J394" s="643">
        <v>750</v>
      </c>
      <c r="K394" s="643">
        <v>750</v>
      </c>
      <c r="L394" s="1090">
        <v>522.54</v>
      </c>
      <c r="M394" s="1116">
        <f t="shared" si="54"/>
        <v>69.672</v>
      </c>
    </row>
    <row r="395" spans="1:13" ht="15">
      <c r="A395" s="602">
        <v>625004</v>
      </c>
      <c r="B395" s="603"/>
      <c r="C395" s="819" t="s">
        <v>327</v>
      </c>
      <c r="D395" s="603" t="s">
        <v>99</v>
      </c>
      <c r="E395" s="604">
        <v>2073</v>
      </c>
      <c r="F395" s="604">
        <v>2157</v>
      </c>
      <c r="G395" s="643">
        <v>2000</v>
      </c>
      <c r="H395" s="643">
        <v>2000</v>
      </c>
      <c r="I395" s="643">
        <v>2000</v>
      </c>
      <c r="J395" s="643">
        <v>2800</v>
      </c>
      <c r="K395" s="643">
        <v>2800</v>
      </c>
      <c r="L395" s="1090">
        <v>1960.91</v>
      </c>
      <c r="M395" s="1116">
        <f t="shared" si="54"/>
        <v>70.0325</v>
      </c>
    </row>
    <row r="396" spans="1:13" ht="15">
      <c r="A396" s="602">
        <v>625005</v>
      </c>
      <c r="B396" s="603"/>
      <c r="C396" s="819" t="s">
        <v>327</v>
      </c>
      <c r="D396" s="603" t="s">
        <v>100</v>
      </c>
      <c r="E396" s="604">
        <v>691</v>
      </c>
      <c r="F396" s="604">
        <v>719</v>
      </c>
      <c r="G396" s="604">
        <v>770</v>
      </c>
      <c r="H396" s="604">
        <v>770</v>
      </c>
      <c r="I396" s="604">
        <v>770</v>
      </c>
      <c r="J396" s="604">
        <v>950</v>
      </c>
      <c r="K396" s="604">
        <v>950</v>
      </c>
      <c r="L396" s="759">
        <v>653.48</v>
      </c>
      <c r="M396" s="786">
        <f t="shared" si="54"/>
        <v>68.78736842105263</v>
      </c>
    </row>
    <row r="397" spans="1:13" ht="15">
      <c r="A397" s="638">
        <v>625007</v>
      </c>
      <c r="B397" s="608"/>
      <c r="C397" s="818" t="s">
        <v>327</v>
      </c>
      <c r="D397" s="608" t="s">
        <v>101</v>
      </c>
      <c r="E397" s="637">
        <v>3691</v>
      </c>
      <c r="F397" s="637">
        <v>3729</v>
      </c>
      <c r="G397" s="637">
        <v>3700</v>
      </c>
      <c r="H397" s="637">
        <v>3700</v>
      </c>
      <c r="I397" s="637">
        <v>3700</v>
      </c>
      <c r="J397" s="637">
        <v>4500</v>
      </c>
      <c r="K397" s="637">
        <v>4500</v>
      </c>
      <c r="L397" s="765">
        <v>3104.7</v>
      </c>
      <c r="M397" s="1131">
        <f t="shared" si="54"/>
        <v>68.99333333333333</v>
      </c>
    </row>
    <row r="398" spans="1:13" ht="15">
      <c r="A398" s="813">
        <v>631</v>
      </c>
      <c r="B398" s="889"/>
      <c r="C398" s="844" t="s">
        <v>327</v>
      </c>
      <c r="D398" s="588" t="s">
        <v>328</v>
      </c>
      <c r="E398" s="589"/>
      <c r="F398" s="589"/>
      <c r="G398" s="589"/>
      <c r="H398" s="589"/>
      <c r="I398" s="589">
        <v>0</v>
      </c>
      <c r="J398" s="589"/>
      <c r="K398" s="589">
        <v>50</v>
      </c>
      <c r="L398" s="754">
        <v>48.8</v>
      </c>
      <c r="M398" s="783">
        <f t="shared" si="54"/>
        <v>97.6</v>
      </c>
    </row>
    <row r="399" spans="1:13" ht="15">
      <c r="A399" s="607">
        <v>631001</v>
      </c>
      <c r="B399" s="820"/>
      <c r="C399" s="844" t="s">
        <v>327</v>
      </c>
      <c r="D399" s="824" t="s">
        <v>485</v>
      </c>
      <c r="E399" s="594"/>
      <c r="F399" s="594"/>
      <c r="G399" s="594"/>
      <c r="H399" s="594"/>
      <c r="I399" s="594"/>
      <c r="J399" s="594"/>
      <c r="K399" s="594">
        <v>50</v>
      </c>
      <c r="L399" s="755">
        <v>48.8</v>
      </c>
      <c r="M399" s="784">
        <f t="shared" si="54"/>
        <v>97.6</v>
      </c>
    </row>
    <row r="400" spans="1:13" ht="15">
      <c r="A400" s="587">
        <v>632</v>
      </c>
      <c r="B400" s="822"/>
      <c r="C400" s="844"/>
      <c r="D400" s="822" t="s">
        <v>103</v>
      </c>
      <c r="E400" s="589">
        <f>SUM(E401:E405)</f>
        <v>37409</v>
      </c>
      <c r="F400" s="589">
        <f aca="true" t="shared" si="55" ref="F400:K400">SUM(F401:F405)</f>
        <v>31036</v>
      </c>
      <c r="G400" s="589">
        <f t="shared" si="55"/>
        <v>35000</v>
      </c>
      <c r="H400" s="589">
        <f t="shared" si="55"/>
        <v>35100</v>
      </c>
      <c r="I400" s="589">
        <f t="shared" si="55"/>
        <v>35100</v>
      </c>
      <c r="J400" s="589">
        <f t="shared" si="55"/>
        <v>35500</v>
      </c>
      <c r="K400" s="589">
        <f t="shared" si="55"/>
        <v>35500</v>
      </c>
      <c r="L400" s="754">
        <f>SUM(L401:L405)</f>
        <v>18633.489999999998</v>
      </c>
      <c r="M400" s="783">
        <f t="shared" si="54"/>
        <v>52.48870422535211</v>
      </c>
    </row>
    <row r="401" spans="1:13" ht="15">
      <c r="A401" s="615">
        <v>632001</v>
      </c>
      <c r="B401" s="616">
        <v>1</v>
      </c>
      <c r="C401" s="845" t="s">
        <v>327</v>
      </c>
      <c r="D401" s="616" t="s">
        <v>105</v>
      </c>
      <c r="E401" s="644">
        <v>3419</v>
      </c>
      <c r="F401" s="644">
        <v>3021</v>
      </c>
      <c r="G401" s="648">
        <v>3500</v>
      </c>
      <c r="H401" s="648">
        <v>3500</v>
      </c>
      <c r="I401" s="648">
        <v>3500</v>
      </c>
      <c r="J401" s="648">
        <v>3500</v>
      </c>
      <c r="K401" s="648">
        <v>3500</v>
      </c>
      <c r="L401" s="1094">
        <v>2682.43</v>
      </c>
      <c r="M401" s="1129">
        <f t="shared" si="54"/>
        <v>76.64085714285713</v>
      </c>
    </row>
    <row r="402" spans="1:13" ht="15">
      <c r="A402" s="602">
        <v>632001</v>
      </c>
      <c r="B402" s="603">
        <v>3</v>
      </c>
      <c r="C402" s="819" t="s">
        <v>327</v>
      </c>
      <c r="D402" s="603" t="s">
        <v>218</v>
      </c>
      <c r="E402" s="604">
        <v>32264</v>
      </c>
      <c r="F402" s="604">
        <v>26091</v>
      </c>
      <c r="G402" s="643">
        <v>30000</v>
      </c>
      <c r="H402" s="643">
        <v>30000</v>
      </c>
      <c r="I402" s="643">
        <v>30000</v>
      </c>
      <c r="J402" s="643">
        <v>30000</v>
      </c>
      <c r="K402" s="643">
        <v>30000</v>
      </c>
      <c r="L402" s="1090">
        <v>14824.64</v>
      </c>
      <c r="M402" s="1116">
        <f t="shared" si="54"/>
        <v>49.41546666666667</v>
      </c>
    </row>
    <row r="403" spans="1:13" ht="14.25" customHeight="1">
      <c r="A403" s="602">
        <v>632002</v>
      </c>
      <c r="B403" s="603"/>
      <c r="C403" s="819" t="s">
        <v>327</v>
      </c>
      <c r="D403" s="603" t="s">
        <v>329</v>
      </c>
      <c r="E403" s="600">
        <v>1175</v>
      </c>
      <c r="F403" s="600">
        <v>1469</v>
      </c>
      <c r="G403" s="604">
        <v>1200</v>
      </c>
      <c r="H403" s="604">
        <v>1200</v>
      </c>
      <c r="I403" s="604">
        <v>1200</v>
      </c>
      <c r="J403" s="604">
        <v>1500</v>
      </c>
      <c r="K403" s="604">
        <v>1500</v>
      </c>
      <c r="L403" s="759">
        <v>836.44</v>
      </c>
      <c r="M403" s="786">
        <f t="shared" si="54"/>
        <v>55.76266666666667</v>
      </c>
    </row>
    <row r="404" spans="1:13" ht="15" hidden="1">
      <c r="A404" s="602">
        <v>632003</v>
      </c>
      <c r="B404" s="603">
        <v>2</v>
      </c>
      <c r="C404" s="925" t="s">
        <v>327</v>
      </c>
      <c r="D404" s="603" t="s">
        <v>330</v>
      </c>
      <c r="E404" s="604"/>
      <c r="F404" s="604"/>
      <c r="G404" s="604">
        <v>0</v>
      </c>
      <c r="H404" s="604">
        <v>0</v>
      </c>
      <c r="I404" s="604"/>
      <c r="J404" s="604">
        <v>0</v>
      </c>
      <c r="K404" s="604">
        <v>0</v>
      </c>
      <c r="L404" s="759"/>
      <c r="M404" s="786"/>
    </row>
    <row r="405" spans="1:13" ht="15">
      <c r="A405" s="607">
        <v>632003</v>
      </c>
      <c r="B405" s="820">
        <v>1</v>
      </c>
      <c r="C405" s="821" t="s">
        <v>327</v>
      </c>
      <c r="D405" s="820" t="s">
        <v>107</v>
      </c>
      <c r="E405" s="850">
        <v>551</v>
      </c>
      <c r="F405" s="850">
        <v>455</v>
      </c>
      <c r="G405" s="833">
        <v>300</v>
      </c>
      <c r="H405" s="833">
        <v>400</v>
      </c>
      <c r="I405" s="833">
        <v>400</v>
      </c>
      <c r="J405" s="833">
        <v>500</v>
      </c>
      <c r="K405" s="833">
        <v>500</v>
      </c>
      <c r="L405" s="1092">
        <v>289.98</v>
      </c>
      <c r="M405" s="1114">
        <f>(100/K405)*L405</f>
        <v>57.99600000000001</v>
      </c>
    </row>
    <row r="406" spans="1:13" ht="15">
      <c r="A406" s="587">
        <v>633</v>
      </c>
      <c r="B406" s="822"/>
      <c r="C406" s="883"/>
      <c r="D406" s="822" t="s">
        <v>110</v>
      </c>
      <c r="E406" s="906">
        <f>SUM(E407:E428)</f>
        <v>6599</v>
      </c>
      <c r="F406" s="906">
        <f aca="true" t="shared" si="56" ref="F406:K406">SUM(F407:F428)</f>
        <v>7833</v>
      </c>
      <c r="G406" s="589">
        <f t="shared" si="56"/>
        <v>6064</v>
      </c>
      <c r="H406" s="589">
        <f t="shared" si="56"/>
        <v>7454</v>
      </c>
      <c r="I406" s="589">
        <f t="shared" si="56"/>
        <v>6904</v>
      </c>
      <c r="J406" s="589">
        <f t="shared" si="56"/>
        <v>7450</v>
      </c>
      <c r="K406" s="589">
        <f t="shared" si="56"/>
        <v>7580</v>
      </c>
      <c r="L406" s="754">
        <f>SUM(L407:L428)</f>
        <v>5065</v>
      </c>
      <c r="M406" s="783">
        <f>(100/K406)*L406</f>
        <v>66.82058047493403</v>
      </c>
    </row>
    <row r="407" spans="1:13" ht="15">
      <c r="A407" s="615">
        <v>633001</v>
      </c>
      <c r="B407" s="616">
        <v>16</v>
      </c>
      <c r="C407" s="834" t="s">
        <v>327</v>
      </c>
      <c r="D407" s="872" t="s">
        <v>331</v>
      </c>
      <c r="E407" s="911"/>
      <c r="F407" s="911">
        <v>2833</v>
      </c>
      <c r="G407" s="644">
        <v>500</v>
      </c>
      <c r="H407" s="644">
        <v>500</v>
      </c>
      <c r="I407" s="644">
        <v>500</v>
      </c>
      <c r="J407" s="644">
        <v>500</v>
      </c>
      <c r="K407" s="644">
        <v>1500</v>
      </c>
      <c r="L407" s="766">
        <v>1454.3</v>
      </c>
      <c r="M407" s="1111">
        <f>(100/K407)*L407</f>
        <v>96.95333333333333</v>
      </c>
    </row>
    <row r="408" spans="1:13" ht="15">
      <c r="A408" s="598">
        <v>633004</v>
      </c>
      <c r="B408" s="599"/>
      <c r="C408" s="838" t="s">
        <v>327</v>
      </c>
      <c r="D408" s="666" t="s">
        <v>462</v>
      </c>
      <c r="E408" s="604">
        <v>430</v>
      </c>
      <c r="F408" s="604"/>
      <c r="G408" s="604"/>
      <c r="H408" s="604">
        <v>50</v>
      </c>
      <c r="I408" s="604">
        <v>50</v>
      </c>
      <c r="J408" s="604"/>
      <c r="K408" s="604"/>
      <c r="L408" s="759"/>
      <c r="M408" s="786"/>
    </row>
    <row r="409" spans="1:13" ht="15">
      <c r="A409" s="1300">
        <v>633004</v>
      </c>
      <c r="B409" s="1301">
        <v>2</v>
      </c>
      <c r="C409" s="1322" t="s">
        <v>327</v>
      </c>
      <c r="D409" s="1321" t="s">
        <v>532</v>
      </c>
      <c r="E409" s="1318">
        <v>145</v>
      </c>
      <c r="F409" s="1318"/>
      <c r="G409" s="1318">
        <v>50</v>
      </c>
      <c r="H409" s="1318">
        <v>50</v>
      </c>
      <c r="I409" s="1318">
        <v>50</v>
      </c>
      <c r="J409" s="1318">
        <v>50</v>
      </c>
      <c r="K409" s="1318">
        <v>200</v>
      </c>
      <c r="L409" s="1328">
        <v>172.78</v>
      </c>
      <c r="M409" s="1320">
        <f>(100/K409)*L409</f>
        <v>86.39</v>
      </c>
    </row>
    <row r="410" spans="1:13" ht="15">
      <c r="A410" s="1300">
        <v>633004</v>
      </c>
      <c r="B410" s="1301">
        <v>3</v>
      </c>
      <c r="C410" s="1322" t="s">
        <v>327</v>
      </c>
      <c r="D410" s="1321" t="s">
        <v>333</v>
      </c>
      <c r="E410" s="1318"/>
      <c r="F410" s="1403"/>
      <c r="G410" s="1318">
        <v>150</v>
      </c>
      <c r="H410" s="1318">
        <v>150</v>
      </c>
      <c r="I410" s="1318">
        <v>150</v>
      </c>
      <c r="J410" s="1318">
        <v>150</v>
      </c>
      <c r="K410" s="1318">
        <v>150</v>
      </c>
      <c r="L410" s="1328"/>
      <c r="M410" s="1320"/>
    </row>
    <row r="411" spans="1:13" ht="15">
      <c r="A411" s="1300">
        <v>633004</v>
      </c>
      <c r="B411" s="1301">
        <v>2</v>
      </c>
      <c r="C411" s="1322" t="s">
        <v>327</v>
      </c>
      <c r="D411" s="1321" t="s">
        <v>533</v>
      </c>
      <c r="E411" s="1318">
        <v>144</v>
      </c>
      <c r="F411" s="1318"/>
      <c r="G411" s="1318"/>
      <c r="H411" s="1318"/>
      <c r="I411" s="1318"/>
      <c r="J411" s="1318"/>
      <c r="K411" s="1318"/>
      <c r="L411" s="1328"/>
      <c r="M411" s="1320"/>
    </row>
    <row r="412" spans="1:13" ht="15">
      <c r="A412" s="1314">
        <v>633006</v>
      </c>
      <c r="B412" s="1329">
        <v>1</v>
      </c>
      <c r="C412" s="1322" t="s">
        <v>327</v>
      </c>
      <c r="D412" s="1321" t="s">
        <v>335</v>
      </c>
      <c r="E412" s="1318">
        <v>354</v>
      </c>
      <c r="F412" s="1318">
        <v>123</v>
      </c>
      <c r="G412" s="1318">
        <v>200</v>
      </c>
      <c r="H412" s="1318">
        <v>200</v>
      </c>
      <c r="I412" s="1318">
        <v>200</v>
      </c>
      <c r="J412" s="1318">
        <v>200</v>
      </c>
      <c r="K412" s="1318">
        <v>330</v>
      </c>
      <c r="L412" s="1328">
        <v>301.32</v>
      </c>
      <c r="M412" s="1320">
        <f>(100/K412)*L412</f>
        <v>91.30909090909091</v>
      </c>
    </row>
    <row r="413" spans="1:13" ht="15">
      <c r="A413" s="602">
        <v>633006</v>
      </c>
      <c r="B413" s="603">
        <v>2</v>
      </c>
      <c r="C413" s="838" t="s">
        <v>327</v>
      </c>
      <c r="D413" s="666" t="s">
        <v>118</v>
      </c>
      <c r="E413" s="604">
        <v>56</v>
      </c>
      <c r="F413" s="604"/>
      <c r="G413" s="604">
        <v>30</v>
      </c>
      <c r="H413" s="604">
        <v>30</v>
      </c>
      <c r="I413" s="604">
        <v>30</v>
      </c>
      <c r="J413" s="604">
        <v>30</v>
      </c>
      <c r="K413" s="604">
        <v>30</v>
      </c>
      <c r="L413" s="759">
        <v>8.4</v>
      </c>
      <c r="M413" s="786">
        <f>(100/K413)*L413</f>
        <v>28.000000000000004</v>
      </c>
    </row>
    <row r="414" spans="1:13" ht="15">
      <c r="A414" s="602">
        <v>633006</v>
      </c>
      <c r="B414" s="603">
        <v>3</v>
      </c>
      <c r="C414" s="838" t="s">
        <v>327</v>
      </c>
      <c r="D414" s="666" t="s">
        <v>463</v>
      </c>
      <c r="E414" s="604">
        <v>873</v>
      </c>
      <c r="F414" s="604">
        <v>718</v>
      </c>
      <c r="G414" s="604">
        <v>1000</v>
      </c>
      <c r="H414" s="604">
        <v>500</v>
      </c>
      <c r="I414" s="604">
        <v>500</v>
      </c>
      <c r="J414" s="604">
        <v>1000</v>
      </c>
      <c r="K414" s="604">
        <v>780</v>
      </c>
      <c r="L414" s="759">
        <v>436.93</v>
      </c>
      <c r="M414" s="786">
        <f>(100/K414)*L414</f>
        <v>56.016666666666666</v>
      </c>
    </row>
    <row r="415" spans="1:13" ht="15">
      <c r="A415" s="602">
        <v>633006</v>
      </c>
      <c r="B415" s="603">
        <v>4</v>
      </c>
      <c r="C415" s="838" t="s">
        <v>327</v>
      </c>
      <c r="D415" s="666" t="s">
        <v>120</v>
      </c>
      <c r="E415" s="604">
        <v>16</v>
      </c>
      <c r="F415" s="604">
        <v>24</v>
      </c>
      <c r="G415" s="604">
        <v>20</v>
      </c>
      <c r="H415" s="604">
        <v>20</v>
      </c>
      <c r="I415" s="604">
        <v>20</v>
      </c>
      <c r="J415" s="604">
        <v>20</v>
      </c>
      <c r="K415" s="604">
        <v>20</v>
      </c>
      <c r="L415" s="759">
        <v>17.47</v>
      </c>
      <c r="M415" s="786">
        <f>(100/K415)*L415</f>
        <v>87.35</v>
      </c>
    </row>
    <row r="416" spans="1:13" ht="15">
      <c r="A416" s="602">
        <v>633006</v>
      </c>
      <c r="B416" s="603">
        <v>5</v>
      </c>
      <c r="C416" s="838" t="s">
        <v>327</v>
      </c>
      <c r="D416" s="666" t="s">
        <v>121</v>
      </c>
      <c r="E416" s="620"/>
      <c r="F416" s="620"/>
      <c r="G416" s="620">
        <v>20</v>
      </c>
      <c r="H416" s="620">
        <v>20</v>
      </c>
      <c r="I416" s="1009">
        <v>20</v>
      </c>
      <c r="J416" s="620">
        <v>20</v>
      </c>
      <c r="K416" s="620">
        <v>20</v>
      </c>
      <c r="L416" s="1168"/>
      <c r="M416" s="1172"/>
    </row>
    <row r="417" spans="1:13" ht="15">
      <c r="A417" s="602">
        <v>633006</v>
      </c>
      <c r="B417" s="603">
        <v>7</v>
      </c>
      <c r="C417" s="838" t="s">
        <v>327</v>
      </c>
      <c r="D417" s="666" t="s">
        <v>337</v>
      </c>
      <c r="E417" s="604">
        <v>830</v>
      </c>
      <c r="F417" s="604">
        <v>2070</v>
      </c>
      <c r="G417" s="620">
        <v>1000</v>
      </c>
      <c r="H417" s="620">
        <v>1500</v>
      </c>
      <c r="I417" s="620">
        <v>1500</v>
      </c>
      <c r="J417" s="620">
        <v>1000</v>
      </c>
      <c r="K417" s="620">
        <v>950</v>
      </c>
      <c r="L417" s="761">
        <v>947.79</v>
      </c>
      <c r="M417" s="788">
        <f>(100/K417)*L417</f>
        <v>99.76736842105262</v>
      </c>
    </row>
    <row r="418" spans="1:13" ht="15">
      <c r="A418" s="602">
        <v>633006</v>
      </c>
      <c r="B418" s="603">
        <v>8</v>
      </c>
      <c r="C418" s="838" t="s">
        <v>327</v>
      </c>
      <c r="D418" s="666" t="s">
        <v>450</v>
      </c>
      <c r="E418" s="604"/>
      <c r="F418" s="604"/>
      <c r="G418" s="620"/>
      <c r="H418" s="620">
        <v>100</v>
      </c>
      <c r="I418" s="620">
        <v>50</v>
      </c>
      <c r="J418" s="620">
        <v>150</v>
      </c>
      <c r="K418" s="620">
        <v>150</v>
      </c>
      <c r="L418" s="761"/>
      <c r="M418" s="788"/>
    </row>
    <row r="419" spans="1:13" ht="15">
      <c r="A419" s="602">
        <v>633006</v>
      </c>
      <c r="B419" s="603">
        <v>10</v>
      </c>
      <c r="C419" s="838" t="s">
        <v>327</v>
      </c>
      <c r="D419" s="666" t="s">
        <v>464</v>
      </c>
      <c r="E419" s="604"/>
      <c r="F419" s="604"/>
      <c r="G419" s="620"/>
      <c r="H419" s="620">
        <v>240</v>
      </c>
      <c r="I419" s="620">
        <v>240</v>
      </c>
      <c r="J419" s="620"/>
      <c r="K419" s="620"/>
      <c r="L419" s="761"/>
      <c r="M419" s="788"/>
    </row>
    <row r="420" spans="1:13" ht="15">
      <c r="A420" s="602">
        <v>633006</v>
      </c>
      <c r="B420" s="603">
        <v>12</v>
      </c>
      <c r="C420" s="838" t="s">
        <v>327</v>
      </c>
      <c r="D420" s="666" t="s">
        <v>338</v>
      </c>
      <c r="E420" s="604"/>
      <c r="F420" s="604">
        <v>16</v>
      </c>
      <c r="G420" s="604"/>
      <c r="H420" s="604"/>
      <c r="I420" s="620"/>
      <c r="J420" s="604"/>
      <c r="K420" s="604"/>
      <c r="L420" s="759"/>
      <c r="M420" s="788"/>
    </row>
    <row r="421" spans="1:13" ht="15">
      <c r="A421" s="602">
        <v>633009</v>
      </c>
      <c r="B421" s="603">
        <v>1</v>
      </c>
      <c r="C421" s="838" t="s">
        <v>327</v>
      </c>
      <c r="D421" s="666" t="s">
        <v>339</v>
      </c>
      <c r="E421" s="604">
        <v>34</v>
      </c>
      <c r="F421" s="604">
        <v>7</v>
      </c>
      <c r="G421" s="604">
        <v>290</v>
      </c>
      <c r="H421" s="604">
        <v>440</v>
      </c>
      <c r="I421" s="604">
        <v>440</v>
      </c>
      <c r="J421" s="604">
        <v>200</v>
      </c>
      <c r="K421" s="604">
        <v>170</v>
      </c>
      <c r="L421" s="759">
        <v>63.31</v>
      </c>
      <c r="M421" s="786">
        <f>(100/K421)*L421</f>
        <v>37.241176470588236</v>
      </c>
    </row>
    <row r="422" spans="1:13" ht="15">
      <c r="A422" s="602">
        <v>633009</v>
      </c>
      <c r="B422" s="603">
        <v>16</v>
      </c>
      <c r="C422" s="838" t="s">
        <v>327</v>
      </c>
      <c r="D422" s="666" t="s">
        <v>340</v>
      </c>
      <c r="E422" s="604">
        <v>3308</v>
      </c>
      <c r="F422" s="604">
        <v>2030</v>
      </c>
      <c r="G422" s="604">
        <v>1874</v>
      </c>
      <c r="H422" s="604">
        <v>2724</v>
      </c>
      <c r="I422" s="604">
        <v>2724</v>
      </c>
      <c r="J422" s="604">
        <v>3500</v>
      </c>
      <c r="K422" s="604">
        <v>2500</v>
      </c>
      <c r="L422" s="759">
        <v>1265.04</v>
      </c>
      <c r="M422" s="786">
        <f>(100/K422)*L422</f>
        <v>50.6016</v>
      </c>
    </row>
    <row r="423" spans="1:13" ht="15">
      <c r="A423" s="641">
        <v>633010</v>
      </c>
      <c r="B423" s="642"/>
      <c r="C423" s="818" t="s">
        <v>327</v>
      </c>
      <c r="D423" s="837" t="s">
        <v>341</v>
      </c>
      <c r="E423" s="604">
        <v>337</v>
      </c>
      <c r="F423" s="604"/>
      <c r="G423" s="643">
        <v>300</v>
      </c>
      <c r="H423" s="643">
        <v>300</v>
      </c>
      <c r="I423" s="643">
        <v>300</v>
      </c>
      <c r="J423" s="643">
        <v>500</v>
      </c>
      <c r="K423" s="643">
        <v>500</v>
      </c>
      <c r="L423" s="1090">
        <v>235</v>
      </c>
      <c r="M423" s="1116">
        <f>(100/K423)*L423</f>
        <v>47</v>
      </c>
    </row>
    <row r="424" spans="1:13" ht="14.25" customHeight="1">
      <c r="A424" s="1314">
        <v>633011</v>
      </c>
      <c r="B424" s="1321"/>
      <c r="C424" s="1330" t="s">
        <v>327</v>
      </c>
      <c r="D424" s="1321" t="s">
        <v>342</v>
      </c>
      <c r="E424" s="1318"/>
      <c r="F424" s="1318"/>
      <c r="G424" s="1318">
        <v>50</v>
      </c>
      <c r="H424" s="1318">
        <v>50</v>
      </c>
      <c r="I424" s="1404">
        <v>50</v>
      </c>
      <c r="J424" s="1318">
        <v>50</v>
      </c>
      <c r="K424" s="1318">
        <v>200</v>
      </c>
      <c r="L424" s="1328">
        <v>162.66</v>
      </c>
      <c r="M424" s="1405">
        <f>(100/K424)*L424</f>
        <v>81.33</v>
      </c>
    </row>
    <row r="425" spans="1:13" ht="15" hidden="1">
      <c r="A425" s="1314">
        <v>633006</v>
      </c>
      <c r="B425" s="1321">
        <v>13</v>
      </c>
      <c r="C425" s="1330" t="s">
        <v>327</v>
      </c>
      <c r="D425" s="1321" t="s">
        <v>110</v>
      </c>
      <c r="E425" s="1403">
        <v>0</v>
      </c>
      <c r="F425" s="1403">
        <v>0</v>
      </c>
      <c r="G425" s="1318">
        <v>0</v>
      </c>
      <c r="H425" s="1318">
        <v>0</v>
      </c>
      <c r="I425" s="1318"/>
      <c r="J425" s="1318">
        <v>0</v>
      </c>
      <c r="K425" s="1318">
        <v>0</v>
      </c>
      <c r="L425" s="1328"/>
      <c r="M425" s="1320"/>
    </row>
    <row r="426" spans="1:13" ht="15">
      <c r="A426" s="1314">
        <v>633004</v>
      </c>
      <c r="B426" s="1321"/>
      <c r="C426" s="1330" t="s">
        <v>327</v>
      </c>
      <c r="D426" s="1321" t="s">
        <v>343</v>
      </c>
      <c r="E426" s="1318"/>
      <c r="F426" s="1318"/>
      <c r="G426" s="1318">
        <v>500</v>
      </c>
      <c r="H426" s="1318">
        <v>500</v>
      </c>
      <c r="I426" s="1318"/>
      <c r="J426" s="1318"/>
      <c r="K426" s="1318"/>
      <c r="L426" s="1328"/>
      <c r="M426" s="1320"/>
    </row>
    <row r="427" spans="1:13" ht="15">
      <c r="A427" s="1314">
        <v>633015</v>
      </c>
      <c r="B427" s="1321"/>
      <c r="C427" s="1330" t="s">
        <v>327</v>
      </c>
      <c r="D427" s="1321" t="s">
        <v>344</v>
      </c>
      <c r="E427" s="1318">
        <v>72</v>
      </c>
      <c r="F427" s="1318">
        <v>12</v>
      </c>
      <c r="G427" s="1318">
        <v>80</v>
      </c>
      <c r="H427" s="1318">
        <v>80</v>
      </c>
      <c r="I427" s="1318">
        <v>80</v>
      </c>
      <c r="J427" s="1318">
        <v>80</v>
      </c>
      <c r="K427" s="1318">
        <v>80</v>
      </c>
      <c r="L427" s="1328"/>
      <c r="M427" s="1320"/>
    </row>
    <row r="428" spans="1:13" ht="15" hidden="1">
      <c r="A428" s="1365">
        <v>633006</v>
      </c>
      <c r="B428" s="1392">
        <v>9</v>
      </c>
      <c r="C428" s="1375" t="s">
        <v>327</v>
      </c>
      <c r="D428" s="1406" t="s">
        <v>345</v>
      </c>
      <c r="E428" s="1362"/>
      <c r="F428" s="1362"/>
      <c r="G428" s="1362">
        <v>0</v>
      </c>
      <c r="H428" s="1362">
        <v>0</v>
      </c>
      <c r="I428" s="1362"/>
      <c r="J428" s="1362">
        <v>0</v>
      </c>
      <c r="K428" s="1362">
        <v>0</v>
      </c>
      <c r="L428" s="1407"/>
      <c r="M428" s="1378"/>
    </row>
    <row r="429" spans="1:13" ht="15">
      <c r="A429" s="1347">
        <v>634</v>
      </c>
      <c r="B429" s="1350"/>
      <c r="C429" s="1408"/>
      <c r="D429" s="1350" t="s">
        <v>346</v>
      </c>
      <c r="E429" s="1352">
        <v>8</v>
      </c>
      <c r="F429" s="1352">
        <v>220</v>
      </c>
      <c r="G429" s="1352">
        <v>10</v>
      </c>
      <c r="H429" s="1352">
        <v>10</v>
      </c>
      <c r="I429" s="1352">
        <v>10</v>
      </c>
      <c r="J429" s="1352">
        <f>J430</f>
        <v>10</v>
      </c>
      <c r="K429" s="1352">
        <f>K430</f>
        <v>10</v>
      </c>
      <c r="L429" s="1353">
        <v>0</v>
      </c>
      <c r="M429" s="1354">
        <v>0</v>
      </c>
    </row>
    <row r="430" spans="1:13" ht="15">
      <c r="A430" s="1409">
        <v>634005</v>
      </c>
      <c r="B430" s="1344">
        <v>16</v>
      </c>
      <c r="C430" s="1349" t="s">
        <v>327</v>
      </c>
      <c r="D430" s="1410" t="s">
        <v>347</v>
      </c>
      <c r="E430" s="1411"/>
      <c r="F430" s="1411">
        <v>220</v>
      </c>
      <c r="G430" s="1411">
        <v>10</v>
      </c>
      <c r="H430" s="1411">
        <v>10</v>
      </c>
      <c r="I430" s="1411">
        <v>10</v>
      </c>
      <c r="J430" s="1411">
        <v>10</v>
      </c>
      <c r="K430" s="1411">
        <v>10</v>
      </c>
      <c r="L430" s="1412"/>
      <c r="M430" s="1388"/>
    </row>
    <row r="431" spans="1:13" ht="15">
      <c r="A431" s="1347">
        <v>635</v>
      </c>
      <c r="B431" s="1350"/>
      <c r="C431" s="1413"/>
      <c r="D431" s="1350" t="s">
        <v>144</v>
      </c>
      <c r="E431" s="1351">
        <f>SUM(E432:E434)</f>
        <v>96</v>
      </c>
      <c r="F431" s="1351">
        <f>SUM(F432:F434)</f>
        <v>35</v>
      </c>
      <c r="G431" s="1351">
        <f>SUM(G432:G434)</f>
        <v>1600</v>
      </c>
      <c r="H431" s="1351">
        <f>SUM(H432:H434)</f>
        <v>1600</v>
      </c>
      <c r="I431" s="1351">
        <v>1600</v>
      </c>
      <c r="J431" s="1351">
        <f>SUM(J432:J434)</f>
        <v>500</v>
      </c>
      <c r="K431" s="1351">
        <f>SUM(K432:K434)</f>
        <v>500</v>
      </c>
      <c r="L431" s="1393">
        <f>SUM(L432:L434)</f>
        <v>70</v>
      </c>
      <c r="M431" s="1354">
        <f>(100/K431)*L431</f>
        <v>14</v>
      </c>
    </row>
    <row r="432" spans="1:13" ht="0.75" customHeight="1">
      <c r="A432" s="1414">
        <v>635003</v>
      </c>
      <c r="B432" s="1357"/>
      <c r="C432" s="1343" t="s">
        <v>327</v>
      </c>
      <c r="D432" s="1315" t="s">
        <v>348</v>
      </c>
      <c r="E432" s="1358"/>
      <c r="F432" s="1358"/>
      <c r="G432" s="1358">
        <v>0</v>
      </c>
      <c r="H432" s="1358">
        <v>0</v>
      </c>
      <c r="I432" s="1415"/>
      <c r="J432" s="1311">
        <v>0</v>
      </c>
      <c r="K432" s="1358">
        <v>0</v>
      </c>
      <c r="L432" s="1379"/>
      <c r="M432" s="1416"/>
    </row>
    <row r="433" spans="1:13" ht="15" hidden="1">
      <c r="A433" s="1314">
        <v>635004</v>
      </c>
      <c r="B433" s="1329">
        <v>8</v>
      </c>
      <c r="C433" s="1374" t="s">
        <v>327</v>
      </c>
      <c r="D433" s="1406" t="s">
        <v>349</v>
      </c>
      <c r="E433" s="1318"/>
      <c r="F433" s="1318"/>
      <c r="G433" s="1318">
        <v>0</v>
      </c>
      <c r="H433" s="1318">
        <v>0</v>
      </c>
      <c r="I433" s="1318"/>
      <c r="J433" s="1318">
        <v>0</v>
      </c>
      <c r="K433" s="1318">
        <v>0</v>
      </c>
      <c r="L433" s="1328"/>
      <c r="M433" s="1320"/>
    </row>
    <row r="434" spans="1:13" ht="15">
      <c r="A434" s="1360">
        <v>635006</v>
      </c>
      <c r="B434" s="1361">
        <v>3</v>
      </c>
      <c r="C434" s="1343" t="s">
        <v>327</v>
      </c>
      <c r="D434" s="1361" t="s">
        <v>350</v>
      </c>
      <c r="E434" s="1295">
        <v>96</v>
      </c>
      <c r="F434" s="1295">
        <v>35</v>
      </c>
      <c r="G434" s="1295">
        <v>1600</v>
      </c>
      <c r="H434" s="1295">
        <v>1600</v>
      </c>
      <c r="I434" s="1318">
        <v>1600</v>
      </c>
      <c r="J434" s="1295">
        <v>500</v>
      </c>
      <c r="K434" s="1295">
        <v>500</v>
      </c>
      <c r="L434" s="1398">
        <v>70</v>
      </c>
      <c r="M434" s="1320">
        <f>(100/K434)*L434</f>
        <v>14</v>
      </c>
    </row>
    <row r="435" spans="1:13" ht="15">
      <c r="A435" s="1347">
        <v>637</v>
      </c>
      <c r="B435" s="1350"/>
      <c r="C435" s="1356"/>
      <c r="D435" s="1350" t="s">
        <v>157</v>
      </c>
      <c r="E435" s="1352">
        <f>SUM(E436:E449)</f>
        <v>3657</v>
      </c>
      <c r="F435" s="1352">
        <f>SUM(F436:F449)</f>
        <v>5609</v>
      </c>
      <c r="G435" s="1352">
        <f>SUM(G436:G450)</f>
        <v>2983</v>
      </c>
      <c r="H435" s="1352">
        <f>SUM(H436:H449)</f>
        <v>12473</v>
      </c>
      <c r="I435" s="1352">
        <f>SUM(I436:I449)</f>
        <v>12473.11</v>
      </c>
      <c r="J435" s="1352">
        <f>SUM(J436:J450)</f>
        <v>13683</v>
      </c>
      <c r="K435" s="1352">
        <f>SUM(K436:K450)</f>
        <v>14970</v>
      </c>
      <c r="L435" s="1353">
        <f>SUM(L436:L450)</f>
        <v>10322.339999999998</v>
      </c>
      <c r="M435" s="1354">
        <f>(100/K435)*L435</f>
        <v>68.95350701402805</v>
      </c>
    </row>
    <row r="436" spans="1:13" ht="15">
      <c r="A436" s="1300">
        <v>637002</v>
      </c>
      <c r="B436" s="1301">
        <v>16</v>
      </c>
      <c r="C436" s="1309" t="s">
        <v>327</v>
      </c>
      <c r="D436" s="1301" t="s">
        <v>351</v>
      </c>
      <c r="E436" s="1325">
        <v>220</v>
      </c>
      <c r="F436" s="1325">
        <v>937</v>
      </c>
      <c r="G436" s="1311">
        <v>200</v>
      </c>
      <c r="H436" s="1311">
        <v>200</v>
      </c>
      <c r="I436" s="1311">
        <v>200</v>
      </c>
      <c r="J436" s="1311">
        <v>400</v>
      </c>
      <c r="K436" s="1311">
        <v>560</v>
      </c>
      <c r="L436" s="1312">
        <v>553.8</v>
      </c>
      <c r="M436" s="1313">
        <f>(100/K436)*L436</f>
        <v>98.89285714285714</v>
      </c>
    </row>
    <row r="437" spans="1:13" ht="15">
      <c r="A437" s="1300">
        <v>637002</v>
      </c>
      <c r="B437" s="1301"/>
      <c r="C437" s="1330" t="s">
        <v>327</v>
      </c>
      <c r="D437" s="1301" t="s">
        <v>352</v>
      </c>
      <c r="E437" s="1325">
        <v>211</v>
      </c>
      <c r="F437" s="1325">
        <v>64</v>
      </c>
      <c r="G437" s="1318">
        <v>100</v>
      </c>
      <c r="H437" s="1318">
        <v>230</v>
      </c>
      <c r="I437" s="1318">
        <v>230</v>
      </c>
      <c r="J437" s="1318">
        <v>100</v>
      </c>
      <c r="K437" s="1318">
        <v>320</v>
      </c>
      <c r="L437" s="1328">
        <v>301.7</v>
      </c>
      <c r="M437" s="1320">
        <f>(100/K437)*L437</f>
        <v>94.28125</v>
      </c>
    </row>
    <row r="438" spans="1:13" ht="15">
      <c r="A438" s="1300">
        <v>637001</v>
      </c>
      <c r="B438" s="1301"/>
      <c r="C438" s="1330" t="s">
        <v>327</v>
      </c>
      <c r="D438" s="1301" t="s">
        <v>353</v>
      </c>
      <c r="E438" s="1325">
        <v>20</v>
      </c>
      <c r="F438" s="1325"/>
      <c r="G438" s="1318">
        <v>20</v>
      </c>
      <c r="H438" s="1318">
        <v>20</v>
      </c>
      <c r="I438" s="1318">
        <v>20</v>
      </c>
      <c r="J438" s="1318">
        <v>20</v>
      </c>
      <c r="K438" s="1318">
        <v>20</v>
      </c>
      <c r="L438" s="1328"/>
      <c r="M438" s="1320"/>
    </row>
    <row r="439" spans="1:13" ht="15">
      <c r="A439" s="1300">
        <v>637004</v>
      </c>
      <c r="B439" s="1301"/>
      <c r="C439" s="1417" t="s">
        <v>327</v>
      </c>
      <c r="D439" s="1371" t="s">
        <v>465</v>
      </c>
      <c r="E439" s="1325"/>
      <c r="F439" s="1325"/>
      <c r="G439" s="1325"/>
      <c r="H439" s="1325">
        <v>1100</v>
      </c>
      <c r="I439" s="1325">
        <v>1100</v>
      </c>
      <c r="J439" s="1325"/>
      <c r="K439" s="1325"/>
      <c r="L439" s="1326"/>
      <c r="M439" s="1327"/>
    </row>
    <row r="440" spans="1:13" ht="15">
      <c r="A440" s="1300">
        <v>637004</v>
      </c>
      <c r="B440" s="1301"/>
      <c r="C440" s="1418" t="s">
        <v>327</v>
      </c>
      <c r="D440" s="1372" t="s">
        <v>354</v>
      </c>
      <c r="E440" s="1325"/>
      <c r="F440" s="1325">
        <v>1949</v>
      </c>
      <c r="G440" s="1325">
        <v>50</v>
      </c>
      <c r="H440" s="1325">
        <v>50</v>
      </c>
      <c r="I440" s="1325">
        <v>50</v>
      </c>
      <c r="J440" s="1325"/>
      <c r="K440" s="1325"/>
      <c r="L440" s="1326"/>
      <c r="M440" s="1327"/>
    </row>
    <row r="441" spans="1:13" ht="15">
      <c r="A441" s="1314">
        <v>637004</v>
      </c>
      <c r="B441" s="1329">
        <v>1</v>
      </c>
      <c r="C441" s="1419" t="s">
        <v>327</v>
      </c>
      <c r="D441" s="1329" t="s">
        <v>355</v>
      </c>
      <c r="E441" s="1325">
        <v>596</v>
      </c>
      <c r="F441" s="1325">
        <v>527</v>
      </c>
      <c r="G441" s="1325">
        <v>850</v>
      </c>
      <c r="H441" s="1325">
        <v>850</v>
      </c>
      <c r="I441" s="1325">
        <v>850</v>
      </c>
      <c r="J441" s="1325">
        <v>400</v>
      </c>
      <c r="K441" s="1325">
        <v>400</v>
      </c>
      <c r="L441" s="1326">
        <v>101.8</v>
      </c>
      <c r="M441" s="1327">
        <f>(100/K441)*L441</f>
        <v>25.45</v>
      </c>
    </row>
    <row r="442" spans="1:13" ht="15">
      <c r="A442" s="1314">
        <v>637004</v>
      </c>
      <c r="B442" s="1329">
        <v>2</v>
      </c>
      <c r="C442" s="1419" t="s">
        <v>327</v>
      </c>
      <c r="D442" s="1329" t="s">
        <v>514</v>
      </c>
      <c r="E442" s="1325"/>
      <c r="F442" s="1325"/>
      <c r="G442" s="1333"/>
      <c r="H442" s="1333"/>
      <c r="I442" s="1333"/>
      <c r="J442" s="1333"/>
      <c r="K442" s="1333">
        <v>220</v>
      </c>
      <c r="L442" s="1398">
        <v>216.36</v>
      </c>
      <c r="M442" s="1399">
        <f>(100/K442)*L442</f>
        <v>98.34545454545454</v>
      </c>
    </row>
    <row r="443" spans="1:13" ht="15">
      <c r="A443" s="602">
        <v>637004</v>
      </c>
      <c r="B443" s="603">
        <v>5</v>
      </c>
      <c r="C443" s="819" t="s">
        <v>176</v>
      </c>
      <c r="D443" s="603" t="s">
        <v>161</v>
      </c>
      <c r="E443" s="604">
        <v>826</v>
      </c>
      <c r="F443" s="604">
        <v>466</v>
      </c>
      <c r="G443" s="643">
        <v>300</v>
      </c>
      <c r="H443" s="643">
        <v>300</v>
      </c>
      <c r="I443" s="643">
        <v>300</v>
      </c>
      <c r="J443" s="643">
        <v>900</v>
      </c>
      <c r="K443" s="643">
        <v>900</v>
      </c>
      <c r="L443" s="1090">
        <v>56.93</v>
      </c>
      <c r="M443" s="1116">
        <f>(100/K443)*L443</f>
        <v>6.325555555555555</v>
      </c>
    </row>
    <row r="444" spans="1:13" ht="15" hidden="1">
      <c r="A444" s="602">
        <v>637006</v>
      </c>
      <c r="B444" s="603"/>
      <c r="C444" s="819" t="s">
        <v>327</v>
      </c>
      <c r="D444" s="603" t="s">
        <v>353</v>
      </c>
      <c r="E444" s="604"/>
      <c r="F444" s="604">
        <v>240</v>
      </c>
      <c r="G444" s="643"/>
      <c r="H444" s="643"/>
      <c r="I444" s="643"/>
      <c r="J444" s="643"/>
      <c r="K444" s="643"/>
      <c r="L444" s="1090"/>
      <c r="M444" s="1116"/>
    </row>
    <row r="445" spans="1:13" ht="15">
      <c r="A445" s="602">
        <v>637014</v>
      </c>
      <c r="B445" s="603"/>
      <c r="C445" s="819" t="s">
        <v>327</v>
      </c>
      <c r="D445" s="603" t="s">
        <v>175</v>
      </c>
      <c r="E445" s="604"/>
      <c r="F445" s="604"/>
      <c r="G445" s="643"/>
      <c r="H445" s="643">
        <v>8600</v>
      </c>
      <c r="I445" s="643">
        <v>8600</v>
      </c>
      <c r="J445" s="643">
        <v>10600</v>
      </c>
      <c r="K445" s="643">
        <v>10600</v>
      </c>
      <c r="L445" s="1090">
        <v>7496</v>
      </c>
      <c r="M445" s="1116">
        <f>(100/K445)*L445</f>
        <v>70.71698113207547</v>
      </c>
    </row>
    <row r="446" spans="1:13" ht="15">
      <c r="A446" s="1314">
        <v>637015</v>
      </c>
      <c r="B446" s="1329"/>
      <c r="C446" s="1330" t="s">
        <v>327</v>
      </c>
      <c r="D446" s="1329" t="s">
        <v>177</v>
      </c>
      <c r="E446" s="1318">
        <v>263</v>
      </c>
      <c r="F446" s="1318">
        <v>255</v>
      </c>
      <c r="G446" s="1318">
        <v>263</v>
      </c>
      <c r="H446" s="1318">
        <v>263</v>
      </c>
      <c r="I446" s="1318">
        <v>263.11</v>
      </c>
      <c r="J446" s="1318">
        <v>263</v>
      </c>
      <c r="K446" s="1318">
        <v>350</v>
      </c>
      <c r="L446" s="1328">
        <v>335.38</v>
      </c>
      <c r="M446" s="1320">
        <f>(100/K446)*L446</f>
        <v>95.82285714285713</v>
      </c>
    </row>
    <row r="447" spans="1:13" ht="15">
      <c r="A447" s="1314">
        <v>637016</v>
      </c>
      <c r="B447" s="1329"/>
      <c r="C447" s="1330" t="s">
        <v>327</v>
      </c>
      <c r="D447" s="1329" t="s">
        <v>179</v>
      </c>
      <c r="E447" s="1318">
        <v>1021</v>
      </c>
      <c r="F447" s="1318">
        <v>1171</v>
      </c>
      <c r="G447" s="1318">
        <v>1200</v>
      </c>
      <c r="H447" s="1333">
        <v>860</v>
      </c>
      <c r="I447" s="1318">
        <v>860</v>
      </c>
      <c r="J447" s="1318">
        <v>1000</v>
      </c>
      <c r="K447" s="1333">
        <v>1000</v>
      </c>
      <c r="L447" s="1398">
        <v>690.54</v>
      </c>
      <c r="M447" s="1320">
        <f>(100/K447)*L447</f>
        <v>69.054</v>
      </c>
    </row>
    <row r="448" spans="1:13" ht="15">
      <c r="A448" s="1420">
        <v>637011</v>
      </c>
      <c r="B448" s="1372"/>
      <c r="C448" s="1417" t="s">
        <v>327</v>
      </c>
      <c r="D448" s="1372" t="s">
        <v>356</v>
      </c>
      <c r="E448" s="1318">
        <v>500</v>
      </c>
      <c r="F448" s="1318"/>
      <c r="G448" s="1333"/>
      <c r="H448" s="1318"/>
      <c r="I448" s="1333"/>
      <c r="J448" s="1333"/>
      <c r="K448" s="1318"/>
      <c r="L448" s="1402"/>
      <c r="M448" s="1399"/>
    </row>
    <row r="449" spans="1:13" ht="15" hidden="1">
      <c r="A449" s="1420">
        <v>637006</v>
      </c>
      <c r="B449" s="1372"/>
      <c r="C449" s="1417" t="s">
        <v>327</v>
      </c>
      <c r="D449" s="1372" t="s">
        <v>357</v>
      </c>
      <c r="E449" s="1318"/>
      <c r="F449" s="1318"/>
      <c r="G449" s="1368">
        <v>0</v>
      </c>
      <c r="H449" s="1368"/>
      <c r="I449" s="1318"/>
      <c r="J449" s="1368">
        <v>0</v>
      </c>
      <c r="K449" s="1368">
        <v>0</v>
      </c>
      <c r="L449" s="1369"/>
      <c r="M449" s="1320"/>
    </row>
    <row r="450" spans="1:13" ht="15">
      <c r="A450" s="1365">
        <v>637027</v>
      </c>
      <c r="B450" s="1367"/>
      <c r="C450" s="1375" t="s">
        <v>327</v>
      </c>
      <c r="D450" s="1367" t="s">
        <v>358</v>
      </c>
      <c r="E450" s="1295"/>
      <c r="F450" s="1295"/>
      <c r="G450" s="1368"/>
      <c r="H450" s="1368"/>
      <c r="I450" s="1368"/>
      <c r="J450" s="1368"/>
      <c r="K450" s="1368">
        <v>600</v>
      </c>
      <c r="L450" s="1369">
        <v>569.83</v>
      </c>
      <c r="M450" s="1370">
        <f>(100/K450)*L450</f>
        <v>94.97166666666666</v>
      </c>
    </row>
    <row r="451" spans="1:13" ht="15">
      <c r="A451" s="591">
        <v>642</v>
      </c>
      <c r="B451" s="588"/>
      <c r="C451" s="844"/>
      <c r="D451" s="588" t="s">
        <v>317</v>
      </c>
      <c r="E451" s="589">
        <v>350</v>
      </c>
      <c r="F451" s="589">
        <v>350</v>
      </c>
      <c r="G451" s="990">
        <v>350</v>
      </c>
      <c r="H451" s="990">
        <v>350</v>
      </c>
      <c r="I451" s="990">
        <v>350</v>
      </c>
      <c r="J451" s="990">
        <f>J452</f>
        <v>350</v>
      </c>
      <c r="K451" s="990">
        <f>K452</f>
        <v>350</v>
      </c>
      <c r="L451" s="1170">
        <f>L452</f>
        <v>315</v>
      </c>
      <c r="M451" s="1175">
        <f>(100/K451)*L451</f>
        <v>90</v>
      </c>
    </row>
    <row r="452" spans="1:13" ht="15">
      <c r="A452" s="882">
        <v>642011</v>
      </c>
      <c r="B452" s="872"/>
      <c r="C452" s="869" t="s">
        <v>327</v>
      </c>
      <c r="D452" s="603" t="s">
        <v>320</v>
      </c>
      <c r="E452" s="594">
        <v>350</v>
      </c>
      <c r="F452" s="594">
        <v>350</v>
      </c>
      <c r="G452" s="1019">
        <v>350</v>
      </c>
      <c r="H452" s="722">
        <v>350</v>
      </c>
      <c r="I452" s="1020">
        <v>350</v>
      </c>
      <c r="J452" s="722">
        <v>350</v>
      </c>
      <c r="K452" s="722">
        <v>350</v>
      </c>
      <c r="L452" s="1168">
        <v>315</v>
      </c>
      <c r="M452" s="1176">
        <f>(100/K452)*L452</f>
        <v>90</v>
      </c>
    </row>
    <row r="453" spans="1:13" ht="15.75" thickBot="1">
      <c r="A453" s="884"/>
      <c r="B453" s="860"/>
      <c r="C453" s="875"/>
      <c r="D453" s="860"/>
      <c r="E453" s="861"/>
      <c r="F453" s="861"/>
      <c r="G453" s="631"/>
      <c r="H453" s="989"/>
      <c r="I453" s="1021"/>
      <c r="J453" s="989"/>
      <c r="K453" s="989"/>
      <c r="L453" s="1171"/>
      <c r="M453" s="1022"/>
    </row>
    <row r="454" spans="1:13" ht="15.75" thickBot="1">
      <c r="A454" s="1257" t="s">
        <v>502</v>
      </c>
      <c r="B454" s="738"/>
      <c r="C454" s="1258"/>
      <c r="D454" s="1259" t="s">
        <v>414</v>
      </c>
      <c r="E454" s="1254">
        <f>E455+E456+E465+E474+E477+E481</f>
        <v>19599</v>
      </c>
      <c r="F454" s="628">
        <f aca="true" t="shared" si="57" ref="F454:K454">F455+F456+F465+F474+F477+F481</f>
        <v>20879</v>
      </c>
      <c r="G454" s="658">
        <f t="shared" si="57"/>
        <v>20353</v>
      </c>
      <c r="H454" s="656">
        <f t="shared" si="57"/>
        <v>20553</v>
      </c>
      <c r="I454" s="658">
        <f t="shared" si="57"/>
        <v>20195</v>
      </c>
      <c r="J454" s="1254">
        <f t="shared" si="57"/>
        <v>21333</v>
      </c>
      <c r="K454" s="1254">
        <f t="shared" si="57"/>
        <v>21923</v>
      </c>
      <c r="L454" s="1260">
        <f>L455+L456+L465+L474+L477+L481</f>
        <v>15710.439999999999</v>
      </c>
      <c r="M454" s="1255">
        <f aca="true" t="shared" si="58" ref="M454:M465">(100/K454)*L454</f>
        <v>71.66190758564065</v>
      </c>
    </row>
    <row r="455" spans="1:13" ht="15">
      <c r="A455" s="904">
        <v>611000</v>
      </c>
      <c r="B455" s="814"/>
      <c r="C455" s="815" t="s">
        <v>359</v>
      </c>
      <c r="D455" s="814" t="s">
        <v>92</v>
      </c>
      <c r="E455" s="890">
        <v>13332</v>
      </c>
      <c r="F455" s="890">
        <v>13261</v>
      </c>
      <c r="G455" s="890">
        <v>13200</v>
      </c>
      <c r="H455" s="890">
        <v>13200</v>
      </c>
      <c r="I455" s="890">
        <v>13200</v>
      </c>
      <c r="J455" s="890">
        <v>14600</v>
      </c>
      <c r="K455" s="890">
        <v>14600</v>
      </c>
      <c r="L455" s="1097">
        <v>10701.71</v>
      </c>
      <c r="M455" s="1133">
        <f t="shared" si="58"/>
        <v>73.29938356164382</v>
      </c>
    </row>
    <row r="456" spans="1:13" ht="15">
      <c r="A456" s="587">
        <v>62</v>
      </c>
      <c r="B456" s="588"/>
      <c r="C456" s="844"/>
      <c r="D456" s="588" t="s">
        <v>93</v>
      </c>
      <c r="E456" s="596">
        <f>SUM(E457:E464)</f>
        <v>4689</v>
      </c>
      <c r="F456" s="596">
        <f aca="true" t="shared" si="59" ref="F456:K456">SUM(F457:F464)</f>
        <v>4777</v>
      </c>
      <c r="G456" s="596">
        <f t="shared" si="59"/>
        <v>4730</v>
      </c>
      <c r="H456" s="596">
        <f t="shared" si="59"/>
        <v>4730</v>
      </c>
      <c r="I456" s="596">
        <f t="shared" si="59"/>
        <v>4730</v>
      </c>
      <c r="J456" s="596">
        <f t="shared" si="59"/>
        <v>5270</v>
      </c>
      <c r="K456" s="596">
        <f t="shared" si="59"/>
        <v>5270</v>
      </c>
      <c r="L456" s="757">
        <f>SUM(L457:L464)</f>
        <v>3766.6799999999994</v>
      </c>
      <c r="M456" s="783">
        <f t="shared" si="58"/>
        <v>71.4740037950664</v>
      </c>
    </row>
    <row r="457" spans="1:13" ht="15">
      <c r="A457" s="615">
        <v>621000</v>
      </c>
      <c r="B457" s="616"/>
      <c r="C457" s="817" t="s">
        <v>359</v>
      </c>
      <c r="D457" s="616" t="s">
        <v>94</v>
      </c>
      <c r="E457" s="644">
        <v>318</v>
      </c>
      <c r="F457" s="644">
        <v>341</v>
      </c>
      <c r="G457" s="648">
        <v>400</v>
      </c>
      <c r="H457" s="648">
        <v>400</v>
      </c>
      <c r="I457" s="648">
        <v>400</v>
      </c>
      <c r="J457" s="648">
        <v>380</v>
      </c>
      <c r="K457" s="648">
        <v>380</v>
      </c>
      <c r="L457" s="1094">
        <v>268.4</v>
      </c>
      <c r="M457" s="1129">
        <f t="shared" si="58"/>
        <v>70.63157894736841</v>
      </c>
    </row>
    <row r="458" spans="1:13" ht="15">
      <c r="A458" s="598">
        <v>623000</v>
      </c>
      <c r="B458" s="599"/>
      <c r="C458" s="818" t="s">
        <v>359</v>
      </c>
      <c r="D458" s="599" t="s">
        <v>95</v>
      </c>
      <c r="E458" s="637">
        <v>1024</v>
      </c>
      <c r="F458" s="637">
        <v>1026</v>
      </c>
      <c r="G458" s="643">
        <v>920</v>
      </c>
      <c r="H458" s="643">
        <v>920</v>
      </c>
      <c r="I458" s="643">
        <v>920</v>
      </c>
      <c r="J458" s="643">
        <v>1100</v>
      </c>
      <c r="K458" s="643">
        <v>1100</v>
      </c>
      <c r="L458" s="1090">
        <v>809.51</v>
      </c>
      <c r="M458" s="1116">
        <f t="shared" si="58"/>
        <v>73.59181818181818</v>
      </c>
    </row>
    <row r="459" spans="1:13" ht="15">
      <c r="A459" s="602">
        <v>625001</v>
      </c>
      <c r="B459" s="603"/>
      <c r="C459" s="819" t="s">
        <v>359</v>
      </c>
      <c r="D459" s="603" t="s">
        <v>96</v>
      </c>
      <c r="E459" s="1023">
        <v>188</v>
      </c>
      <c r="F459" s="1023">
        <v>191</v>
      </c>
      <c r="G459" s="643">
        <v>190</v>
      </c>
      <c r="H459" s="643">
        <v>190</v>
      </c>
      <c r="I459" s="643">
        <v>190</v>
      </c>
      <c r="J459" s="643">
        <v>220</v>
      </c>
      <c r="K459" s="643">
        <v>220</v>
      </c>
      <c r="L459" s="1090">
        <v>150.79</v>
      </c>
      <c r="M459" s="1116">
        <f t="shared" si="58"/>
        <v>68.54090909090908</v>
      </c>
    </row>
    <row r="460" spans="1:13" ht="15">
      <c r="A460" s="598">
        <v>625002</v>
      </c>
      <c r="B460" s="599"/>
      <c r="C460" s="817" t="s">
        <v>359</v>
      </c>
      <c r="D460" s="603" t="s">
        <v>97</v>
      </c>
      <c r="E460" s="643">
        <v>1879</v>
      </c>
      <c r="F460" s="643">
        <v>1914</v>
      </c>
      <c r="G460" s="604">
        <v>1900</v>
      </c>
      <c r="H460" s="604">
        <v>1900</v>
      </c>
      <c r="I460" s="604">
        <v>1900</v>
      </c>
      <c r="J460" s="604">
        <v>2100</v>
      </c>
      <c r="K460" s="604">
        <v>2100</v>
      </c>
      <c r="L460" s="759">
        <v>1509.07</v>
      </c>
      <c r="M460" s="786">
        <f t="shared" si="58"/>
        <v>71.86047619047618</v>
      </c>
    </row>
    <row r="461" spans="1:13" ht="15">
      <c r="A461" s="602">
        <v>625003</v>
      </c>
      <c r="B461" s="666"/>
      <c r="C461" s="818" t="s">
        <v>359</v>
      </c>
      <c r="D461" s="603" t="s">
        <v>98</v>
      </c>
      <c r="E461" s="643">
        <v>107</v>
      </c>
      <c r="F461" s="643">
        <v>109</v>
      </c>
      <c r="G461" s="604">
        <v>120</v>
      </c>
      <c r="H461" s="604">
        <v>120</v>
      </c>
      <c r="I461" s="604">
        <v>120</v>
      </c>
      <c r="J461" s="604">
        <v>150</v>
      </c>
      <c r="K461" s="604">
        <v>150</v>
      </c>
      <c r="L461" s="759">
        <v>86.1</v>
      </c>
      <c r="M461" s="786">
        <f t="shared" si="58"/>
        <v>57.39999999999999</v>
      </c>
    </row>
    <row r="462" spans="1:13" ht="15">
      <c r="A462" s="602">
        <v>625004</v>
      </c>
      <c r="B462" s="666"/>
      <c r="C462" s="819" t="s">
        <v>359</v>
      </c>
      <c r="D462" s="603" t="s">
        <v>99</v>
      </c>
      <c r="E462" s="604">
        <v>403</v>
      </c>
      <c r="F462" s="604">
        <v>410</v>
      </c>
      <c r="G462" s="604">
        <v>400</v>
      </c>
      <c r="H462" s="604">
        <v>400</v>
      </c>
      <c r="I462" s="604">
        <v>400</v>
      </c>
      <c r="J462" s="604">
        <v>450</v>
      </c>
      <c r="K462" s="604">
        <v>450</v>
      </c>
      <c r="L462" s="759">
        <v>323.28</v>
      </c>
      <c r="M462" s="786">
        <f t="shared" si="58"/>
        <v>71.83999999999999</v>
      </c>
    </row>
    <row r="463" spans="1:13" ht="15">
      <c r="A463" s="598">
        <v>625005</v>
      </c>
      <c r="B463" s="720"/>
      <c r="C463" s="817" t="s">
        <v>359</v>
      </c>
      <c r="D463" s="599" t="s">
        <v>100</v>
      </c>
      <c r="E463" s="637">
        <v>134</v>
      </c>
      <c r="F463" s="637">
        <v>137</v>
      </c>
      <c r="G463" s="637">
        <v>150</v>
      </c>
      <c r="H463" s="637">
        <v>150</v>
      </c>
      <c r="I463" s="637">
        <v>150</v>
      </c>
      <c r="J463" s="637">
        <v>150</v>
      </c>
      <c r="K463" s="637">
        <v>150</v>
      </c>
      <c r="L463" s="765">
        <v>107.7</v>
      </c>
      <c r="M463" s="1131">
        <f t="shared" si="58"/>
        <v>71.8</v>
      </c>
    </row>
    <row r="464" spans="1:13" ht="15">
      <c r="A464" s="638">
        <v>625007</v>
      </c>
      <c r="B464" s="639"/>
      <c r="C464" s="821" t="s">
        <v>359</v>
      </c>
      <c r="D464" s="642" t="s">
        <v>101</v>
      </c>
      <c r="E464" s="640">
        <v>636</v>
      </c>
      <c r="F464" s="640">
        <v>649</v>
      </c>
      <c r="G464" s="640">
        <v>650</v>
      </c>
      <c r="H464" s="640">
        <v>650</v>
      </c>
      <c r="I464" s="640">
        <v>650</v>
      </c>
      <c r="J464" s="640">
        <v>720</v>
      </c>
      <c r="K464" s="640">
        <v>720</v>
      </c>
      <c r="L464" s="1089">
        <v>511.83</v>
      </c>
      <c r="M464" s="1114">
        <f t="shared" si="58"/>
        <v>71.0875</v>
      </c>
    </row>
    <row r="465" spans="1:13" ht="15">
      <c r="A465" s="591">
        <v>633</v>
      </c>
      <c r="B465" s="1024"/>
      <c r="C465" s="844"/>
      <c r="D465" s="822" t="s">
        <v>110</v>
      </c>
      <c r="E465" s="589">
        <f>SUM(E467:E473)</f>
        <v>617</v>
      </c>
      <c r="F465" s="589">
        <f>SUM(F467:F473)</f>
        <v>1838</v>
      </c>
      <c r="G465" s="589">
        <f>SUM(G466:G473)</f>
        <v>1585</v>
      </c>
      <c r="H465" s="589">
        <f>SUM(H466:H473)</f>
        <v>1575</v>
      </c>
      <c r="I465" s="589">
        <f>SUM(I466:I474)</f>
        <v>1660</v>
      </c>
      <c r="J465" s="589">
        <f>SUM(J466:J473)</f>
        <v>465</v>
      </c>
      <c r="K465" s="589">
        <f>SUM(K466:K473)</f>
        <v>465</v>
      </c>
      <c r="L465" s="754">
        <f>SUM(L466:L473)</f>
        <v>193.32</v>
      </c>
      <c r="M465" s="783">
        <f t="shared" si="58"/>
        <v>41.57419354838709</v>
      </c>
    </row>
    <row r="466" spans="1:13" ht="15">
      <c r="A466" s="635">
        <v>633003</v>
      </c>
      <c r="B466" s="616">
        <v>1</v>
      </c>
      <c r="C466" s="817" t="s">
        <v>359</v>
      </c>
      <c r="D466" s="702" t="s">
        <v>360</v>
      </c>
      <c r="E466" s="644"/>
      <c r="F466" s="644"/>
      <c r="G466" s="637">
        <v>80</v>
      </c>
      <c r="H466" s="637">
        <v>80</v>
      </c>
      <c r="I466" s="1025"/>
      <c r="J466" s="637">
        <v>80</v>
      </c>
      <c r="K466" s="637">
        <v>80</v>
      </c>
      <c r="L466" s="765"/>
      <c r="M466" s="1177"/>
    </row>
    <row r="467" spans="1:13" ht="15">
      <c r="A467" s="635">
        <v>633004</v>
      </c>
      <c r="B467" s="636"/>
      <c r="C467" s="818" t="s">
        <v>359</v>
      </c>
      <c r="D467" s="670" t="s">
        <v>361</v>
      </c>
      <c r="E467" s="637"/>
      <c r="F467" s="637">
        <v>1371</v>
      </c>
      <c r="G467" s="604">
        <v>1000</v>
      </c>
      <c r="H467" s="604">
        <v>1000</v>
      </c>
      <c r="I467" s="637">
        <v>1000</v>
      </c>
      <c r="J467" s="604"/>
      <c r="K467" s="604"/>
      <c r="L467" s="1121"/>
      <c r="M467" s="1131"/>
    </row>
    <row r="468" spans="1:13" ht="15">
      <c r="A468" s="598">
        <v>633006</v>
      </c>
      <c r="B468" s="603">
        <v>1</v>
      </c>
      <c r="C468" s="818" t="s">
        <v>359</v>
      </c>
      <c r="D468" s="666" t="s">
        <v>335</v>
      </c>
      <c r="E468" s="604">
        <v>110</v>
      </c>
      <c r="F468" s="604">
        <v>41</v>
      </c>
      <c r="G468" s="604">
        <v>60</v>
      </c>
      <c r="H468" s="604">
        <v>60</v>
      </c>
      <c r="I468" s="604">
        <v>60</v>
      </c>
      <c r="J468" s="604">
        <v>50</v>
      </c>
      <c r="K468" s="604">
        <v>50</v>
      </c>
      <c r="L468" s="759">
        <v>24</v>
      </c>
      <c r="M468" s="786">
        <f>(100/K468)*L468</f>
        <v>48</v>
      </c>
    </row>
    <row r="469" spans="1:13" ht="15">
      <c r="A469" s="602">
        <v>633006</v>
      </c>
      <c r="B469" s="603">
        <v>3</v>
      </c>
      <c r="C469" s="845" t="s">
        <v>359</v>
      </c>
      <c r="D469" s="666" t="s">
        <v>336</v>
      </c>
      <c r="E469" s="604">
        <v>102</v>
      </c>
      <c r="F469" s="604">
        <v>233</v>
      </c>
      <c r="G469" s="604">
        <v>200</v>
      </c>
      <c r="H469" s="604">
        <v>200</v>
      </c>
      <c r="I469" s="604">
        <v>200</v>
      </c>
      <c r="J469" s="604">
        <v>150</v>
      </c>
      <c r="K469" s="604">
        <v>150</v>
      </c>
      <c r="L469" s="759">
        <v>89.93</v>
      </c>
      <c r="M469" s="786">
        <f>(100/K469)*L469</f>
        <v>59.95333333333333</v>
      </c>
    </row>
    <row r="470" spans="1:13" ht="15">
      <c r="A470" s="602">
        <v>633006</v>
      </c>
      <c r="B470" s="603">
        <v>4</v>
      </c>
      <c r="C470" s="819" t="s">
        <v>359</v>
      </c>
      <c r="D470" s="720" t="s">
        <v>120</v>
      </c>
      <c r="E470" s="604">
        <v>14</v>
      </c>
      <c r="F470" s="604">
        <v>14</v>
      </c>
      <c r="G470" s="604">
        <v>10</v>
      </c>
      <c r="H470" s="604">
        <v>30</v>
      </c>
      <c r="I470" s="1009">
        <v>30</v>
      </c>
      <c r="J470" s="604">
        <v>20</v>
      </c>
      <c r="K470" s="604">
        <v>20</v>
      </c>
      <c r="L470" s="759">
        <v>13.67</v>
      </c>
      <c r="M470" s="1172">
        <f>(100/K470)*L470</f>
        <v>68.35</v>
      </c>
    </row>
    <row r="471" spans="1:13" ht="15">
      <c r="A471" s="602">
        <v>633006</v>
      </c>
      <c r="B471" s="603">
        <v>7</v>
      </c>
      <c r="C471" s="819" t="s">
        <v>359</v>
      </c>
      <c r="D471" s="720" t="s">
        <v>110</v>
      </c>
      <c r="E471" s="604">
        <v>64</v>
      </c>
      <c r="F471" s="604">
        <v>10</v>
      </c>
      <c r="G471" s="604">
        <v>70</v>
      </c>
      <c r="H471" s="604">
        <v>70</v>
      </c>
      <c r="I471" s="604">
        <v>70</v>
      </c>
      <c r="J471" s="604">
        <v>50</v>
      </c>
      <c r="K471" s="604">
        <v>30</v>
      </c>
      <c r="L471" s="759"/>
      <c r="M471" s="786"/>
    </row>
    <row r="472" spans="1:13" ht="15">
      <c r="A472" s="602">
        <v>633006</v>
      </c>
      <c r="B472" s="603">
        <v>10</v>
      </c>
      <c r="C472" s="819" t="s">
        <v>359</v>
      </c>
      <c r="D472" s="666" t="s">
        <v>362</v>
      </c>
      <c r="E472" s="604">
        <v>190</v>
      </c>
      <c r="F472" s="604">
        <v>45</v>
      </c>
      <c r="G472" s="604">
        <v>100</v>
      </c>
      <c r="H472" s="604">
        <v>70</v>
      </c>
      <c r="I472" s="604">
        <v>70</v>
      </c>
      <c r="J472" s="604">
        <v>50</v>
      </c>
      <c r="K472" s="604">
        <v>70</v>
      </c>
      <c r="L472" s="759">
        <v>65.72</v>
      </c>
      <c r="M472" s="786">
        <f>(100/K472)*L472</f>
        <v>93.88571428571429</v>
      </c>
    </row>
    <row r="473" spans="1:13" ht="15">
      <c r="A473" s="638">
        <v>633010</v>
      </c>
      <c r="B473" s="639"/>
      <c r="C473" s="815" t="s">
        <v>359</v>
      </c>
      <c r="D473" s="837" t="s">
        <v>363</v>
      </c>
      <c r="E473" s="640">
        <v>137</v>
      </c>
      <c r="F473" s="640">
        <v>124</v>
      </c>
      <c r="G473" s="609">
        <v>65</v>
      </c>
      <c r="H473" s="609">
        <v>65</v>
      </c>
      <c r="I473" s="722"/>
      <c r="J473" s="609">
        <v>65</v>
      </c>
      <c r="K473" s="609">
        <v>65</v>
      </c>
      <c r="L473" s="697"/>
      <c r="M473" s="1178"/>
    </row>
    <row r="474" spans="1:13" ht="15">
      <c r="A474" s="591">
        <v>635</v>
      </c>
      <c r="B474" s="588"/>
      <c r="C474" s="844"/>
      <c r="D474" s="588" t="s">
        <v>144</v>
      </c>
      <c r="E474" s="589">
        <f>SUM(E475:E476)</f>
        <v>698</v>
      </c>
      <c r="F474" s="589">
        <f>SUM(F475:F476)</f>
        <v>434</v>
      </c>
      <c r="G474" s="589">
        <f>G475+G476</f>
        <v>550</v>
      </c>
      <c r="H474" s="589">
        <f>H475+H476</f>
        <v>230</v>
      </c>
      <c r="I474" s="589">
        <f>I476+I475</f>
        <v>230</v>
      </c>
      <c r="J474" s="589">
        <f>J475+J476</f>
        <v>210</v>
      </c>
      <c r="K474" s="589">
        <f>K475+K476</f>
        <v>500</v>
      </c>
      <c r="L474" s="754">
        <f>SUM(L475:L476)</f>
        <v>489.82</v>
      </c>
      <c r="M474" s="783">
        <v>0</v>
      </c>
    </row>
    <row r="475" spans="1:13" ht="15">
      <c r="A475" s="615">
        <v>635004</v>
      </c>
      <c r="B475" s="616">
        <v>5</v>
      </c>
      <c r="C475" s="834" t="s">
        <v>359</v>
      </c>
      <c r="D475" s="616" t="s">
        <v>364</v>
      </c>
      <c r="E475" s="644">
        <v>206</v>
      </c>
      <c r="F475" s="644"/>
      <c r="G475" s="644">
        <v>50</v>
      </c>
      <c r="H475" s="644">
        <v>110</v>
      </c>
      <c r="I475" s="1009">
        <v>110</v>
      </c>
      <c r="J475" s="644">
        <v>110</v>
      </c>
      <c r="K475" s="644">
        <v>110</v>
      </c>
      <c r="L475" s="766">
        <v>102.7</v>
      </c>
      <c r="M475" s="1177">
        <f aca="true" t="shared" si="60" ref="M475:M480">(100/K475)*L475</f>
        <v>93.36363636363636</v>
      </c>
    </row>
    <row r="476" spans="1:13" ht="15">
      <c r="A476" s="1360">
        <v>635005</v>
      </c>
      <c r="B476" s="1361">
        <v>6</v>
      </c>
      <c r="C476" s="1343" t="s">
        <v>359</v>
      </c>
      <c r="D476" s="1361" t="s">
        <v>365</v>
      </c>
      <c r="E476" s="1295">
        <v>492</v>
      </c>
      <c r="F476" s="1295">
        <v>434</v>
      </c>
      <c r="G476" s="1295">
        <v>500</v>
      </c>
      <c r="H476" s="1295">
        <v>120</v>
      </c>
      <c r="I476" s="1362">
        <v>120</v>
      </c>
      <c r="J476" s="1295">
        <v>100</v>
      </c>
      <c r="K476" s="1295">
        <v>390</v>
      </c>
      <c r="L476" s="1298">
        <v>387.12</v>
      </c>
      <c r="M476" s="1378">
        <f t="shared" si="60"/>
        <v>99.26153846153845</v>
      </c>
    </row>
    <row r="477" spans="1:13" ht="15">
      <c r="A477" s="1347">
        <v>637</v>
      </c>
      <c r="B477" s="1350"/>
      <c r="C477" s="1349"/>
      <c r="D477" s="1350" t="s">
        <v>157</v>
      </c>
      <c r="E477" s="1352">
        <f>SUM(E479:E480)</f>
        <v>175</v>
      </c>
      <c r="F477" s="1352">
        <f>SUM(F478:F480)</f>
        <v>481</v>
      </c>
      <c r="G477" s="1352">
        <f>SUM(G479:G480)</f>
        <v>200</v>
      </c>
      <c r="H477" s="1352">
        <f>SUM(H478:H480)</f>
        <v>730</v>
      </c>
      <c r="I477" s="1352">
        <f>SUM(I480:I481)</f>
        <v>287.5</v>
      </c>
      <c r="J477" s="1352">
        <f>SUM(J478:J480)</f>
        <v>700</v>
      </c>
      <c r="K477" s="1352">
        <f>SUM(K478:K480)</f>
        <v>1000</v>
      </c>
      <c r="L477" s="1353">
        <f>SUM(L478:L480)</f>
        <v>471.4100000000001</v>
      </c>
      <c r="M477" s="1354">
        <f t="shared" si="60"/>
        <v>47.14100000000001</v>
      </c>
    </row>
    <row r="478" spans="1:13" ht="15">
      <c r="A478" s="1307">
        <v>637004</v>
      </c>
      <c r="B478" s="1357"/>
      <c r="C478" s="1309" t="s">
        <v>359</v>
      </c>
      <c r="D478" s="1308" t="s">
        <v>366</v>
      </c>
      <c r="E478" s="1311"/>
      <c r="F478" s="1311">
        <v>278</v>
      </c>
      <c r="G478" s="1311"/>
      <c r="H478" s="1311">
        <v>500</v>
      </c>
      <c r="I478" s="1401">
        <v>400</v>
      </c>
      <c r="J478" s="1296">
        <v>500</v>
      </c>
      <c r="K478" s="1296">
        <v>500</v>
      </c>
      <c r="L478" s="1319">
        <v>172.8</v>
      </c>
      <c r="M478" s="1313">
        <f t="shared" si="60"/>
        <v>34.56</v>
      </c>
    </row>
    <row r="479" spans="1:13" ht="15">
      <c r="A479" s="1355">
        <v>637014</v>
      </c>
      <c r="B479" s="1329"/>
      <c r="C479" s="1316" t="s">
        <v>359</v>
      </c>
      <c r="D479" s="1329" t="s">
        <v>175</v>
      </c>
      <c r="E479" s="1333"/>
      <c r="F479" s="1333"/>
      <c r="G479" s="1333"/>
      <c r="H479" s="1318">
        <v>30</v>
      </c>
      <c r="I479" s="1421">
        <v>30</v>
      </c>
      <c r="J479" s="1368">
        <v>50</v>
      </c>
      <c r="K479" s="1368">
        <v>350</v>
      </c>
      <c r="L479" s="1369">
        <v>167.52</v>
      </c>
      <c r="M479" s="1422">
        <f t="shared" si="60"/>
        <v>47.862857142857145</v>
      </c>
    </row>
    <row r="480" spans="1:13" ht="15">
      <c r="A480" s="638">
        <v>637016</v>
      </c>
      <c r="B480" s="599"/>
      <c r="C480" s="821" t="s">
        <v>359</v>
      </c>
      <c r="D480" s="599" t="s">
        <v>179</v>
      </c>
      <c r="E480" s="640">
        <v>175</v>
      </c>
      <c r="F480" s="640">
        <v>203</v>
      </c>
      <c r="G480" s="640">
        <v>200</v>
      </c>
      <c r="H480" s="600">
        <v>200</v>
      </c>
      <c r="I480" s="640">
        <v>200</v>
      </c>
      <c r="J480" s="640">
        <v>150</v>
      </c>
      <c r="K480" s="640">
        <v>150</v>
      </c>
      <c r="L480" s="1089">
        <v>131.09</v>
      </c>
      <c r="M480" s="1114">
        <f t="shared" si="60"/>
        <v>87.39333333333333</v>
      </c>
    </row>
    <row r="481" spans="1:13" ht="15">
      <c r="A481" s="587">
        <v>642</v>
      </c>
      <c r="B481" s="588"/>
      <c r="C481" s="815"/>
      <c r="D481" s="588" t="s">
        <v>317</v>
      </c>
      <c r="E481" s="589">
        <v>88</v>
      </c>
      <c r="F481" s="589">
        <v>88</v>
      </c>
      <c r="G481" s="589">
        <v>88</v>
      </c>
      <c r="H481" s="589">
        <v>88</v>
      </c>
      <c r="I481" s="589">
        <v>87.5</v>
      </c>
      <c r="J481" s="589">
        <f>J482</f>
        <v>88</v>
      </c>
      <c r="K481" s="589">
        <f>K482</f>
        <v>88</v>
      </c>
      <c r="L481" s="754">
        <f>L482</f>
        <v>87.5</v>
      </c>
      <c r="M481" s="783">
        <f>(100/K481)*L481</f>
        <v>99.43181818181819</v>
      </c>
    </row>
    <row r="482" spans="1:13" ht="15">
      <c r="A482" s="882">
        <v>642011</v>
      </c>
      <c r="B482" s="872"/>
      <c r="C482" s="869" t="s">
        <v>327</v>
      </c>
      <c r="D482" s="603" t="s">
        <v>320</v>
      </c>
      <c r="E482" s="594">
        <v>88</v>
      </c>
      <c r="F482" s="594">
        <v>88</v>
      </c>
      <c r="G482" s="648">
        <v>88</v>
      </c>
      <c r="H482" s="648">
        <v>88</v>
      </c>
      <c r="I482" s="672">
        <v>87.5</v>
      </c>
      <c r="J482" s="648">
        <v>88</v>
      </c>
      <c r="K482" s="648">
        <v>88</v>
      </c>
      <c r="L482" s="697">
        <v>87.5</v>
      </c>
      <c r="M482" s="784">
        <f>(100/K482)*L482</f>
        <v>99.43181818181819</v>
      </c>
    </row>
    <row r="483" spans="1:13" ht="15.75" thickBot="1">
      <c r="A483" s="884"/>
      <c r="B483" s="860"/>
      <c r="C483" s="875"/>
      <c r="D483" s="860"/>
      <c r="E483" s="861"/>
      <c r="F483" s="861"/>
      <c r="G483" s="862"/>
      <c r="H483" s="862"/>
      <c r="I483" s="1021"/>
      <c r="J483" s="862"/>
      <c r="K483" s="862"/>
      <c r="L483" s="1105"/>
      <c r="M483" s="1022"/>
    </row>
    <row r="484" spans="1:13" ht="15.75" thickBot="1">
      <c r="A484" s="1254" t="s">
        <v>367</v>
      </c>
      <c r="B484" s="1259"/>
      <c r="C484" s="1258"/>
      <c r="D484" s="1259" t="s">
        <v>432</v>
      </c>
      <c r="E484" s="628">
        <f>E485</f>
        <v>480</v>
      </c>
      <c r="F484" s="658">
        <f>F485</f>
        <v>614</v>
      </c>
      <c r="G484" s="1254">
        <v>400</v>
      </c>
      <c r="H484" s="656">
        <v>1000</v>
      </c>
      <c r="I484" s="626">
        <v>1000</v>
      </c>
      <c r="J484" s="1254">
        <f>J485</f>
        <v>1000</v>
      </c>
      <c r="K484" s="1254">
        <v>21300</v>
      </c>
      <c r="L484" s="1260">
        <v>16067</v>
      </c>
      <c r="M484" s="1255">
        <f aca="true" t="shared" si="61" ref="M484:M489">(100/K484)*L484</f>
        <v>75.4319248826291</v>
      </c>
    </row>
    <row r="485" spans="1:13" ht="15">
      <c r="A485" s="958">
        <v>637</v>
      </c>
      <c r="B485" s="878"/>
      <c r="C485" s="879"/>
      <c r="D485" s="878" t="s">
        <v>157</v>
      </c>
      <c r="E485" s="868">
        <v>480</v>
      </c>
      <c r="F485" s="868">
        <v>614</v>
      </c>
      <c r="G485" s="868">
        <v>400</v>
      </c>
      <c r="H485" s="868">
        <v>1000</v>
      </c>
      <c r="I485" s="868">
        <v>1000</v>
      </c>
      <c r="J485" s="868">
        <f>J486</f>
        <v>1000</v>
      </c>
      <c r="K485" s="868">
        <f>K486</f>
        <v>1000</v>
      </c>
      <c r="L485" s="1093">
        <v>888</v>
      </c>
      <c r="M485" s="1128">
        <f t="shared" si="61"/>
        <v>88.80000000000001</v>
      </c>
    </row>
    <row r="486" spans="1:13" ht="15">
      <c r="A486" s="592">
        <v>637001</v>
      </c>
      <c r="B486" s="593"/>
      <c r="C486" s="844" t="s">
        <v>368</v>
      </c>
      <c r="D486" s="593" t="s">
        <v>369</v>
      </c>
      <c r="E486" s="594">
        <v>480</v>
      </c>
      <c r="F486" s="594">
        <v>614</v>
      </c>
      <c r="G486" s="594">
        <v>400</v>
      </c>
      <c r="H486" s="594">
        <v>1000</v>
      </c>
      <c r="I486" s="672">
        <v>1000</v>
      </c>
      <c r="J486" s="594">
        <v>1000</v>
      </c>
      <c r="K486" s="637">
        <v>1000</v>
      </c>
      <c r="L486" s="765">
        <v>888</v>
      </c>
      <c r="M486" s="784">
        <f t="shared" si="61"/>
        <v>88.80000000000001</v>
      </c>
    </row>
    <row r="487" spans="1:13" ht="15">
      <c r="A487" s="587">
        <v>642</v>
      </c>
      <c r="B487" s="588"/>
      <c r="C487" s="815"/>
      <c r="D487" s="588" t="s">
        <v>486</v>
      </c>
      <c r="E487" s="594"/>
      <c r="F487" s="637"/>
      <c r="G487" s="637"/>
      <c r="H487" s="637"/>
      <c r="I487" s="594"/>
      <c r="J487" s="645"/>
      <c r="K487" s="590">
        <v>19900</v>
      </c>
      <c r="L487" s="754">
        <v>15179</v>
      </c>
      <c r="M487" s="783">
        <f t="shared" si="61"/>
        <v>76.27638190954774</v>
      </c>
    </row>
    <row r="488" spans="1:17" ht="15">
      <c r="A488" s="635">
        <v>642002</v>
      </c>
      <c r="B488" s="616"/>
      <c r="C488" s="817" t="s">
        <v>488</v>
      </c>
      <c r="D488" s="872" t="s">
        <v>487</v>
      </c>
      <c r="E488" s="648"/>
      <c r="F488" s="644"/>
      <c r="G488" s="648"/>
      <c r="H488" s="644"/>
      <c r="I488" s="672"/>
      <c r="J488" s="648"/>
      <c r="K488" s="644">
        <v>19000</v>
      </c>
      <c r="L488" s="807">
        <v>14931</v>
      </c>
      <c r="M488" s="1129">
        <f t="shared" si="61"/>
        <v>78.58421052631579</v>
      </c>
      <c r="Q488" s="1288"/>
    </row>
    <row r="489" spans="1:13" ht="15">
      <c r="A489" s="638">
        <v>642005</v>
      </c>
      <c r="B489" s="636"/>
      <c r="C489" s="821" t="s">
        <v>488</v>
      </c>
      <c r="D489" s="639" t="s">
        <v>535</v>
      </c>
      <c r="E489" s="640"/>
      <c r="F489" s="637"/>
      <c r="G489" s="640"/>
      <c r="H489" s="637"/>
      <c r="I489" s="640"/>
      <c r="J489" s="640"/>
      <c r="K489" s="637">
        <v>400</v>
      </c>
      <c r="L489" s="765">
        <v>248</v>
      </c>
      <c r="M489" s="1114">
        <f t="shared" si="61"/>
        <v>62</v>
      </c>
    </row>
    <row r="490" spans="1:13" ht="15.75" thickBot="1">
      <c r="A490" s="884"/>
      <c r="B490" s="860"/>
      <c r="C490" s="875"/>
      <c r="D490" s="860"/>
      <c r="E490" s="953"/>
      <c r="F490" s="862"/>
      <c r="G490" s="862"/>
      <c r="H490" s="862"/>
      <c r="I490" s="1021"/>
      <c r="J490" s="862"/>
      <c r="K490" s="862"/>
      <c r="L490" s="1086"/>
      <c r="M490" s="1022"/>
    </row>
    <row r="491" spans="1:13" ht="15.75" thickBot="1">
      <c r="A491" s="1267" t="s">
        <v>433</v>
      </c>
      <c r="B491" s="744"/>
      <c r="C491" s="1067"/>
      <c r="D491" s="1259" t="s">
        <v>370</v>
      </c>
      <c r="E491" s="1269">
        <f>E493+E504+E507+E492</f>
        <v>25196</v>
      </c>
      <c r="F491" s="1269">
        <f>F493+F504+F507+F492</f>
        <v>26837</v>
      </c>
      <c r="G491" s="1269">
        <f aca="true" t="shared" si="62" ref="G491:L491">G492+G493+G502+G504+G507</f>
        <v>25261</v>
      </c>
      <c r="H491" s="1268">
        <f t="shared" si="62"/>
        <v>25261</v>
      </c>
      <c r="I491" s="1270">
        <f t="shared" si="62"/>
        <v>26561</v>
      </c>
      <c r="J491" s="1269">
        <f t="shared" si="62"/>
        <v>119000</v>
      </c>
      <c r="K491" s="1269">
        <f t="shared" si="62"/>
        <v>113708</v>
      </c>
      <c r="L491" s="1271">
        <f t="shared" si="62"/>
        <v>20730.63</v>
      </c>
      <c r="M491" s="1272">
        <f aca="true" t="shared" si="63" ref="M491:M501">(100/K491)*L491</f>
        <v>18.2314612868048</v>
      </c>
    </row>
    <row r="492" spans="1:13" ht="15">
      <c r="A492" s="1423">
        <v>611000</v>
      </c>
      <c r="B492" s="1337"/>
      <c r="C492" s="1338" t="s">
        <v>371</v>
      </c>
      <c r="D492" s="1337" t="s">
        <v>92</v>
      </c>
      <c r="E492" s="1340">
        <v>15716</v>
      </c>
      <c r="F492" s="1340">
        <v>16689</v>
      </c>
      <c r="G492" s="1340">
        <v>16116</v>
      </c>
      <c r="H492" s="1340">
        <v>15016</v>
      </c>
      <c r="I492" s="1340">
        <v>15016</v>
      </c>
      <c r="J492" s="1340">
        <v>77800</v>
      </c>
      <c r="K492" s="1340">
        <v>72308</v>
      </c>
      <c r="L492" s="1341">
        <v>12356.25</v>
      </c>
      <c r="M492" s="1342">
        <f t="shared" si="63"/>
        <v>17.088358134646235</v>
      </c>
    </row>
    <row r="493" spans="1:13" ht="15">
      <c r="A493" s="1424">
        <v>62</v>
      </c>
      <c r="B493" s="1389"/>
      <c r="C493" s="1349"/>
      <c r="D493" s="1350" t="s">
        <v>93</v>
      </c>
      <c r="E493" s="1425">
        <f>SUM(E494:E501)</f>
        <v>5393</v>
      </c>
      <c r="F493" s="1425">
        <f aca="true" t="shared" si="64" ref="F493:K493">SUM(F494:F501)</f>
        <v>5834</v>
      </c>
      <c r="G493" s="1425">
        <f t="shared" si="64"/>
        <v>5685</v>
      </c>
      <c r="H493" s="1425">
        <f t="shared" si="64"/>
        <v>5685</v>
      </c>
      <c r="I493" s="1425">
        <f t="shared" si="64"/>
        <v>5685</v>
      </c>
      <c r="J493" s="1425">
        <f t="shared" si="64"/>
        <v>27380</v>
      </c>
      <c r="K493" s="1425">
        <f t="shared" si="64"/>
        <v>27380</v>
      </c>
      <c r="L493" s="1426">
        <f>SUM(L494:L501)</f>
        <v>4180.49</v>
      </c>
      <c r="M493" s="1354">
        <f t="shared" si="63"/>
        <v>15.268407596785975</v>
      </c>
    </row>
    <row r="494" spans="1:18" ht="15">
      <c r="A494" s="615">
        <v>621000</v>
      </c>
      <c r="B494" s="616"/>
      <c r="C494" s="869" t="s">
        <v>371</v>
      </c>
      <c r="D494" s="720" t="s">
        <v>94</v>
      </c>
      <c r="E494" s="644">
        <v>824</v>
      </c>
      <c r="F494" s="644">
        <v>1081</v>
      </c>
      <c r="G494" s="648">
        <v>760</v>
      </c>
      <c r="H494" s="648">
        <v>950</v>
      </c>
      <c r="I494" s="648">
        <v>950</v>
      </c>
      <c r="J494" s="648">
        <v>3000</v>
      </c>
      <c r="K494" s="648">
        <v>3000</v>
      </c>
      <c r="L494" s="1094">
        <v>646.44</v>
      </c>
      <c r="M494" s="1129">
        <f t="shared" si="63"/>
        <v>21.548000000000002</v>
      </c>
      <c r="R494" s="416"/>
    </row>
    <row r="495" spans="1:13" ht="15">
      <c r="A495" s="602">
        <v>623000</v>
      </c>
      <c r="B495" s="603"/>
      <c r="C495" s="819" t="s">
        <v>371</v>
      </c>
      <c r="D495" s="666" t="s">
        <v>95</v>
      </c>
      <c r="E495" s="637">
        <v>610</v>
      </c>
      <c r="F495" s="637">
        <v>463</v>
      </c>
      <c r="G495" s="604">
        <v>860</v>
      </c>
      <c r="H495" s="604">
        <v>670</v>
      </c>
      <c r="I495" s="604">
        <v>670</v>
      </c>
      <c r="J495" s="604">
        <v>4780</v>
      </c>
      <c r="K495" s="604">
        <v>4780</v>
      </c>
      <c r="L495" s="759">
        <v>442.74</v>
      </c>
      <c r="M495" s="786">
        <f t="shared" si="63"/>
        <v>9.262343096234309</v>
      </c>
    </row>
    <row r="496" spans="1:13" ht="15">
      <c r="A496" s="602">
        <v>625001</v>
      </c>
      <c r="B496" s="603"/>
      <c r="C496" s="845" t="s">
        <v>371</v>
      </c>
      <c r="D496" s="666" t="s">
        <v>96</v>
      </c>
      <c r="E496" s="643">
        <v>222</v>
      </c>
      <c r="F496" s="643">
        <v>251</v>
      </c>
      <c r="G496" s="637">
        <v>230</v>
      </c>
      <c r="H496" s="637">
        <v>230</v>
      </c>
      <c r="I496" s="637">
        <v>230</v>
      </c>
      <c r="J496" s="637">
        <v>1100</v>
      </c>
      <c r="K496" s="637">
        <v>1100</v>
      </c>
      <c r="L496" s="765">
        <v>172.66</v>
      </c>
      <c r="M496" s="1131">
        <f t="shared" si="63"/>
        <v>15.696363636363637</v>
      </c>
    </row>
    <row r="497" spans="1:13" ht="15">
      <c r="A497" s="602">
        <v>625002</v>
      </c>
      <c r="B497" s="603"/>
      <c r="C497" s="817" t="s">
        <v>371</v>
      </c>
      <c r="D497" s="666" t="s">
        <v>97</v>
      </c>
      <c r="E497" s="643">
        <v>2221</v>
      </c>
      <c r="F497" s="643">
        <v>2401</v>
      </c>
      <c r="G497" s="643">
        <v>2270</v>
      </c>
      <c r="H497" s="643">
        <v>2270</v>
      </c>
      <c r="I497" s="643">
        <v>2270</v>
      </c>
      <c r="J497" s="643">
        <v>10900</v>
      </c>
      <c r="K497" s="643">
        <v>10900</v>
      </c>
      <c r="L497" s="1090">
        <v>1727.59</v>
      </c>
      <c r="M497" s="1116">
        <f t="shared" si="63"/>
        <v>15.849449541284404</v>
      </c>
    </row>
    <row r="498" spans="1:13" ht="15">
      <c r="A498" s="598">
        <v>625003</v>
      </c>
      <c r="B498" s="599"/>
      <c r="C498" s="819" t="s">
        <v>371</v>
      </c>
      <c r="D498" s="720" t="s">
        <v>98</v>
      </c>
      <c r="E498" s="643">
        <v>127</v>
      </c>
      <c r="F498" s="643">
        <v>137</v>
      </c>
      <c r="G498" s="643">
        <v>130</v>
      </c>
      <c r="H498" s="643">
        <v>130</v>
      </c>
      <c r="I498" s="643">
        <v>130</v>
      </c>
      <c r="J498" s="643">
        <v>700</v>
      </c>
      <c r="K498" s="643">
        <v>700</v>
      </c>
      <c r="L498" s="1090">
        <v>98.6</v>
      </c>
      <c r="M498" s="1116">
        <f t="shared" si="63"/>
        <v>14.085714285714284</v>
      </c>
    </row>
    <row r="499" spans="1:13" ht="15">
      <c r="A499" s="602">
        <v>625004</v>
      </c>
      <c r="B499" s="603"/>
      <c r="C499" s="819" t="s">
        <v>371</v>
      </c>
      <c r="D499" s="666" t="s">
        <v>99</v>
      </c>
      <c r="E499" s="604">
        <v>476</v>
      </c>
      <c r="F499" s="604">
        <v>515</v>
      </c>
      <c r="G499" s="604">
        <v>490</v>
      </c>
      <c r="H499" s="604">
        <v>490</v>
      </c>
      <c r="I499" s="604">
        <v>490</v>
      </c>
      <c r="J499" s="604">
        <v>2400</v>
      </c>
      <c r="K499" s="604">
        <v>2400</v>
      </c>
      <c r="L499" s="759">
        <v>370.14</v>
      </c>
      <c r="M499" s="786">
        <f t="shared" si="63"/>
        <v>15.4225</v>
      </c>
    </row>
    <row r="500" spans="1:13" ht="15">
      <c r="A500" s="602">
        <v>625005</v>
      </c>
      <c r="B500" s="603"/>
      <c r="C500" s="819" t="s">
        <v>371</v>
      </c>
      <c r="D500" s="666" t="s">
        <v>100</v>
      </c>
      <c r="E500" s="604">
        <v>159</v>
      </c>
      <c r="F500" s="604">
        <v>171</v>
      </c>
      <c r="G500" s="600">
        <v>165</v>
      </c>
      <c r="H500" s="600">
        <v>165</v>
      </c>
      <c r="I500" s="600">
        <v>165</v>
      </c>
      <c r="J500" s="600">
        <v>800</v>
      </c>
      <c r="K500" s="600">
        <v>800</v>
      </c>
      <c r="L500" s="758">
        <v>123.35</v>
      </c>
      <c r="M500" s="785">
        <f t="shared" si="63"/>
        <v>15.41875</v>
      </c>
    </row>
    <row r="501" spans="1:13" ht="15">
      <c r="A501" s="638">
        <v>625007</v>
      </c>
      <c r="B501" s="639"/>
      <c r="C501" s="815" t="s">
        <v>371</v>
      </c>
      <c r="D501" s="837" t="s">
        <v>101</v>
      </c>
      <c r="E501" s="637">
        <v>754</v>
      </c>
      <c r="F501" s="637">
        <v>815</v>
      </c>
      <c r="G501" s="640">
        <v>780</v>
      </c>
      <c r="H501" s="640">
        <v>780</v>
      </c>
      <c r="I501" s="640">
        <v>780</v>
      </c>
      <c r="J501" s="640">
        <v>3700</v>
      </c>
      <c r="K501" s="640">
        <v>3700</v>
      </c>
      <c r="L501" s="1089">
        <v>598.97</v>
      </c>
      <c r="M501" s="1114">
        <f t="shared" si="63"/>
        <v>16.18837837837838</v>
      </c>
    </row>
    <row r="502" spans="1:13" ht="15">
      <c r="A502" s="591">
        <v>633</v>
      </c>
      <c r="B502" s="1024"/>
      <c r="C502" s="844"/>
      <c r="D502" s="588" t="s">
        <v>110</v>
      </c>
      <c r="E502" s="589"/>
      <c r="F502" s="589"/>
      <c r="G502" s="589">
        <v>80</v>
      </c>
      <c r="H502" s="589">
        <v>80</v>
      </c>
      <c r="I502" s="589">
        <v>80</v>
      </c>
      <c r="J502" s="589">
        <f>J503</f>
        <v>300</v>
      </c>
      <c r="K502" s="589">
        <f>K503</f>
        <v>300</v>
      </c>
      <c r="L502" s="754">
        <f>L503</f>
        <v>0</v>
      </c>
      <c r="M502" s="783">
        <v>0</v>
      </c>
    </row>
    <row r="503" spans="1:13" ht="15">
      <c r="A503" s="592">
        <v>633006</v>
      </c>
      <c r="B503" s="853">
        <v>3</v>
      </c>
      <c r="C503" s="844" t="s">
        <v>371</v>
      </c>
      <c r="D503" s="593" t="s">
        <v>372</v>
      </c>
      <c r="E503" s="594"/>
      <c r="F503" s="594"/>
      <c r="G503" s="594">
        <v>80</v>
      </c>
      <c r="H503" s="594">
        <v>80</v>
      </c>
      <c r="I503" s="594">
        <v>80</v>
      </c>
      <c r="J503" s="594">
        <v>300</v>
      </c>
      <c r="K503" s="594">
        <v>300</v>
      </c>
      <c r="L503" s="755"/>
      <c r="M503" s="784"/>
    </row>
    <row r="504" spans="1:13" ht="15">
      <c r="A504" s="591">
        <v>637</v>
      </c>
      <c r="B504" s="588"/>
      <c r="C504" s="844"/>
      <c r="D504" s="588" t="s">
        <v>157</v>
      </c>
      <c r="E504" s="990">
        <f>SUM(E505:E506)</f>
        <v>2808</v>
      </c>
      <c r="F504" s="990">
        <f>SUM(F505:F506)</f>
        <v>2998</v>
      </c>
      <c r="G504" s="589">
        <f>SUM(G505:G506)</f>
        <v>2080</v>
      </c>
      <c r="H504" s="589">
        <f>SUM(H505:H506)</f>
        <v>3180</v>
      </c>
      <c r="I504" s="589">
        <f>SUM(I505:I507)</f>
        <v>4480</v>
      </c>
      <c r="J504" s="589">
        <f>SUM(J505:J506)</f>
        <v>11720</v>
      </c>
      <c r="K504" s="589">
        <f>SUM(K505:K506)</f>
        <v>11720</v>
      </c>
      <c r="L504" s="754">
        <f>SUM(L505:L506)</f>
        <v>2241.83</v>
      </c>
      <c r="M504" s="783">
        <f>(100/K504)*L504</f>
        <v>19.128242320819112</v>
      </c>
    </row>
    <row r="505" spans="1:13" ht="15">
      <c r="A505" s="602">
        <v>637014</v>
      </c>
      <c r="B505" s="603"/>
      <c r="C505" s="819" t="s">
        <v>371</v>
      </c>
      <c r="D505" s="603" t="s">
        <v>175</v>
      </c>
      <c r="E505" s="604">
        <v>2584</v>
      </c>
      <c r="F505" s="604">
        <v>2743</v>
      </c>
      <c r="G505" s="604">
        <v>1900</v>
      </c>
      <c r="H505" s="600">
        <v>3000</v>
      </c>
      <c r="I505" s="604">
        <v>3000</v>
      </c>
      <c r="J505" s="604">
        <v>10820</v>
      </c>
      <c r="K505" s="600">
        <v>10820</v>
      </c>
      <c r="L505" s="758">
        <v>2100</v>
      </c>
      <c r="M505" s="786">
        <f>(100/K505)*L505</f>
        <v>19.408502772643256</v>
      </c>
    </row>
    <row r="506" spans="1:13" ht="15">
      <c r="A506" s="607">
        <v>637016</v>
      </c>
      <c r="B506" s="608"/>
      <c r="C506" s="821" t="s">
        <v>371</v>
      </c>
      <c r="D506" s="670" t="s">
        <v>179</v>
      </c>
      <c r="E506" s="664">
        <v>224</v>
      </c>
      <c r="F506" s="664">
        <v>255</v>
      </c>
      <c r="G506" s="833">
        <v>180</v>
      </c>
      <c r="H506" s="833">
        <v>180</v>
      </c>
      <c r="I506" s="722">
        <v>180</v>
      </c>
      <c r="J506" s="833">
        <v>900</v>
      </c>
      <c r="K506" s="833">
        <v>900</v>
      </c>
      <c r="L506" s="697">
        <v>141.83</v>
      </c>
      <c r="M506" s="1115">
        <f>(100/K506)*L506</f>
        <v>15.75888888888889</v>
      </c>
    </row>
    <row r="507" spans="1:13" ht="15">
      <c r="A507" s="591">
        <v>641</v>
      </c>
      <c r="B507" s="588"/>
      <c r="C507" s="827"/>
      <c r="D507" s="822" t="s">
        <v>186</v>
      </c>
      <c r="E507" s="589">
        <v>1279</v>
      </c>
      <c r="F507" s="589">
        <v>1316</v>
      </c>
      <c r="G507" s="589">
        <v>1300</v>
      </c>
      <c r="H507" s="589">
        <v>1300</v>
      </c>
      <c r="I507" s="589">
        <v>1300</v>
      </c>
      <c r="J507" s="589">
        <f>J508</f>
        <v>1800</v>
      </c>
      <c r="K507" s="589">
        <f>K508</f>
        <v>2000</v>
      </c>
      <c r="L507" s="754">
        <f>L508</f>
        <v>1952.06</v>
      </c>
      <c r="M507" s="783">
        <f>(100/K507)*L507</f>
        <v>97.60300000000001</v>
      </c>
    </row>
    <row r="508" spans="1:13" ht="15">
      <c r="A508" s="592">
        <v>641012</v>
      </c>
      <c r="B508" s="636"/>
      <c r="C508" s="844" t="s">
        <v>371</v>
      </c>
      <c r="D508" s="593" t="s">
        <v>373</v>
      </c>
      <c r="E508" s="594">
        <v>1279</v>
      </c>
      <c r="F508" s="594">
        <v>1316</v>
      </c>
      <c r="G508" s="637">
        <v>1300</v>
      </c>
      <c r="H508" s="594">
        <v>1300</v>
      </c>
      <c r="I508" s="594">
        <v>1300</v>
      </c>
      <c r="J508" s="594">
        <v>1800</v>
      </c>
      <c r="K508" s="637">
        <v>2000</v>
      </c>
      <c r="L508" s="765">
        <v>1952.06</v>
      </c>
      <c r="M508" s="784">
        <f>(100/K508)*L508</f>
        <v>97.60300000000001</v>
      </c>
    </row>
    <row r="509" spans="1:13" ht="15.75" thickBot="1">
      <c r="A509" s="923"/>
      <c r="B509" s="860"/>
      <c r="C509" s="905"/>
      <c r="D509" s="729"/>
      <c r="E509" s="922"/>
      <c r="F509" s="922"/>
      <c r="G509" s="862"/>
      <c r="H509" s="637"/>
      <c r="I509" s="1009"/>
      <c r="J509" s="637"/>
      <c r="K509" s="862"/>
      <c r="L509" s="1086"/>
      <c r="M509" s="1022"/>
    </row>
    <row r="510" spans="1:13" ht="15.75" thickBot="1">
      <c r="A510" s="1267" t="s">
        <v>434</v>
      </c>
      <c r="B510" s="744"/>
      <c r="C510" s="1067"/>
      <c r="D510" s="1259" t="s">
        <v>374</v>
      </c>
      <c r="E510" s="1254">
        <v>553</v>
      </c>
      <c r="F510" s="1254">
        <v>46</v>
      </c>
      <c r="G510" s="1254">
        <f>G511</f>
        <v>500</v>
      </c>
      <c r="H510" s="628">
        <f>H511</f>
        <v>500</v>
      </c>
      <c r="I510" s="657">
        <f>I511</f>
        <v>100</v>
      </c>
      <c r="J510" s="626">
        <v>500</v>
      </c>
      <c r="K510" s="1254">
        <v>500</v>
      </c>
      <c r="L510" s="1260">
        <v>399.84</v>
      </c>
      <c r="M510" s="1255">
        <f>(100/K510)*L510</f>
        <v>79.968</v>
      </c>
    </row>
    <row r="511" spans="1:13" ht="15">
      <c r="A511" s="633">
        <v>642</v>
      </c>
      <c r="B511" s="630"/>
      <c r="C511" s="1027"/>
      <c r="D511" s="588" t="s">
        <v>317</v>
      </c>
      <c r="E511" s="631">
        <v>553</v>
      </c>
      <c r="F511" s="631">
        <v>46</v>
      </c>
      <c r="G511" s="631">
        <v>500</v>
      </c>
      <c r="H511" s="631">
        <v>500</v>
      </c>
      <c r="I511" s="631">
        <v>100</v>
      </c>
      <c r="J511" s="631">
        <v>500</v>
      </c>
      <c r="K511" s="631">
        <v>500</v>
      </c>
      <c r="L511" s="763">
        <v>399.84</v>
      </c>
      <c r="M511" s="1139">
        <f>(100/K511)*L511</f>
        <v>79.968</v>
      </c>
    </row>
    <row r="512" spans="1:13" ht="15">
      <c r="A512" s="592">
        <v>642014</v>
      </c>
      <c r="B512" s="616"/>
      <c r="C512" s="1028" t="s">
        <v>375</v>
      </c>
      <c r="D512" s="636" t="s">
        <v>376</v>
      </c>
      <c r="E512" s="921">
        <v>553</v>
      </c>
      <c r="F512" s="644">
        <v>46</v>
      </c>
      <c r="G512" s="644">
        <v>500</v>
      </c>
      <c r="H512" s="648">
        <v>500</v>
      </c>
      <c r="I512" s="644">
        <v>100</v>
      </c>
      <c r="J512" s="644">
        <v>500</v>
      </c>
      <c r="K512" s="644">
        <v>500</v>
      </c>
      <c r="L512" s="1094">
        <v>399.84</v>
      </c>
      <c r="M512" s="1129">
        <f>(100/K512)*L512</f>
        <v>79.968</v>
      </c>
    </row>
    <row r="513" spans="1:13" ht="15.75" thickBot="1">
      <c r="A513" s="923"/>
      <c r="B513" s="860"/>
      <c r="C513" s="875"/>
      <c r="D513" s="860"/>
      <c r="E513" s="902"/>
      <c r="F513" s="902"/>
      <c r="G513" s="862"/>
      <c r="H513" s="862"/>
      <c r="I513" s="1029"/>
      <c r="J513" s="862"/>
      <c r="K513" s="862"/>
      <c r="L513" s="862"/>
      <c r="M513" s="1022"/>
    </row>
    <row r="514" spans="1:13" ht="15.75" thickBot="1">
      <c r="A514" s="1267" t="s">
        <v>435</v>
      </c>
      <c r="B514" s="1259"/>
      <c r="C514" s="1258"/>
      <c r="D514" s="744" t="s">
        <v>378</v>
      </c>
      <c r="E514" s="628">
        <f aca="true" t="shared" si="65" ref="E514:J514">E515</f>
        <v>408</v>
      </c>
      <c r="F514" s="628">
        <f t="shared" si="65"/>
        <v>357</v>
      </c>
      <c r="G514" s="658">
        <f t="shared" si="65"/>
        <v>1100</v>
      </c>
      <c r="H514" s="628">
        <f t="shared" si="65"/>
        <v>1100</v>
      </c>
      <c r="I514" s="657">
        <f t="shared" si="65"/>
        <v>350</v>
      </c>
      <c r="J514" s="626">
        <f t="shared" si="65"/>
        <v>2700</v>
      </c>
      <c r="K514" s="1254">
        <v>2700</v>
      </c>
      <c r="L514" s="1260">
        <f>L515</f>
        <v>888.1999999999999</v>
      </c>
      <c r="M514" s="1255">
        <f>(100/K514)*L514</f>
        <v>32.89629629629629</v>
      </c>
    </row>
    <row r="515" spans="1:13" ht="15">
      <c r="A515" s="958">
        <v>642</v>
      </c>
      <c r="B515" s="878"/>
      <c r="C515" s="879"/>
      <c r="D515" s="878" t="s">
        <v>317</v>
      </c>
      <c r="E515" s="868">
        <f>SUM(E516:E519)</f>
        <v>408</v>
      </c>
      <c r="F515" s="868">
        <f>SUM(F516:F519)</f>
        <v>357</v>
      </c>
      <c r="G515" s="868">
        <f>G516+G518+G519</f>
        <v>1100</v>
      </c>
      <c r="H515" s="868">
        <f>H516+H518+H519</f>
        <v>1100</v>
      </c>
      <c r="I515" s="868">
        <f>I516+I518+I520</f>
        <v>350</v>
      </c>
      <c r="J515" s="868">
        <v>2700</v>
      </c>
      <c r="K515" s="868">
        <f>K516+K518+K519</f>
        <v>1200</v>
      </c>
      <c r="L515" s="1093">
        <f>SUM(L516:L519)</f>
        <v>888.1999999999999</v>
      </c>
      <c r="M515" s="1128">
        <f>(100/K515)*L515</f>
        <v>74.01666666666665</v>
      </c>
    </row>
    <row r="516" spans="1:13" ht="15">
      <c r="A516" s="602">
        <v>642026</v>
      </c>
      <c r="B516" s="603">
        <v>2</v>
      </c>
      <c r="C516" s="819" t="s">
        <v>375</v>
      </c>
      <c r="D516" s="603" t="s">
        <v>79</v>
      </c>
      <c r="E516" s="604">
        <v>308</v>
      </c>
      <c r="F516" s="604">
        <v>241</v>
      </c>
      <c r="G516" s="620">
        <v>1000</v>
      </c>
      <c r="H516" s="620">
        <v>1000</v>
      </c>
      <c r="I516" s="620">
        <v>300</v>
      </c>
      <c r="J516" s="620">
        <v>1000</v>
      </c>
      <c r="K516" s="620">
        <v>1000</v>
      </c>
      <c r="L516" s="761"/>
      <c r="M516" s="788"/>
    </row>
    <row r="517" spans="1:13" ht="15">
      <c r="A517" s="641">
        <v>642026</v>
      </c>
      <c r="B517" s="603">
        <v>4</v>
      </c>
      <c r="C517" s="819" t="s">
        <v>375</v>
      </c>
      <c r="D517" s="642" t="s">
        <v>468</v>
      </c>
      <c r="E517" s="643"/>
      <c r="F517" s="643"/>
      <c r="G517" s="985"/>
      <c r="H517" s="620"/>
      <c r="I517" s="620"/>
      <c r="J517" s="620">
        <v>1500</v>
      </c>
      <c r="K517" s="985">
        <v>1500</v>
      </c>
      <c r="L517" s="1155">
        <v>821.8</v>
      </c>
      <c r="M517" s="788">
        <f>(100/K517)*L517</f>
        <v>54.78666666666666</v>
      </c>
    </row>
    <row r="518" spans="1:13" ht="14.25" customHeight="1">
      <c r="A518" s="641">
        <v>642026</v>
      </c>
      <c r="B518" s="603">
        <v>3</v>
      </c>
      <c r="C518" s="819" t="s">
        <v>375</v>
      </c>
      <c r="D518" s="603" t="s">
        <v>340</v>
      </c>
      <c r="E518" s="643">
        <v>100</v>
      </c>
      <c r="F518" s="640">
        <v>116</v>
      </c>
      <c r="G518" s="620">
        <v>100</v>
      </c>
      <c r="H518" s="620">
        <v>100</v>
      </c>
      <c r="I518" s="620">
        <v>50</v>
      </c>
      <c r="J518" s="620">
        <v>200</v>
      </c>
      <c r="K518" s="901">
        <v>200</v>
      </c>
      <c r="L518" s="1155">
        <v>66.4</v>
      </c>
      <c r="M518" s="788">
        <f>(100/K518)*L518</f>
        <v>33.2</v>
      </c>
    </row>
    <row r="519" spans="1:13" ht="15" customHeight="1" hidden="1">
      <c r="A519" s="638">
        <v>642026</v>
      </c>
      <c r="B519" s="639">
        <v>4</v>
      </c>
      <c r="C519" s="842" t="s">
        <v>375</v>
      </c>
      <c r="D519" s="670" t="s">
        <v>379</v>
      </c>
      <c r="E519" s="640"/>
      <c r="F519" s="609"/>
      <c r="G519" s="850"/>
      <c r="H519" s="901"/>
      <c r="I519" s="1009"/>
      <c r="J519" s="901"/>
      <c r="K519" s="850"/>
      <c r="L519" s="1180"/>
      <c r="M519" s="1030"/>
    </row>
    <row r="520" spans="1:13" ht="15.75" thickBot="1">
      <c r="A520" s="884"/>
      <c r="B520" s="860"/>
      <c r="C520" s="875"/>
      <c r="D520" s="860"/>
      <c r="E520" s="1289"/>
      <c r="F520" s="922"/>
      <c r="G520" s="862"/>
      <c r="H520" s="862"/>
      <c r="I520" s="1031"/>
      <c r="J520" s="862"/>
      <c r="K520" s="637"/>
      <c r="L520" s="1290"/>
      <c r="M520" s="1032"/>
    </row>
    <row r="521" spans="1:13" ht="15.75" thickBot="1">
      <c r="A521" s="1267" t="s">
        <v>435</v>
      </c>
      <c r="B521" s="744"/>
      <c r="C521" s="1067"/>
      <c r="D521" s="1259" t="s">
        <v>380</v>
      </c>
      <c r="E521" s="1254">
        <v>20</v>
      </c>
      <c r="F521" s="1254">
        <v>224</v>
      </c>
      <c r="G521" s="1254">
        <f>G522</f>
        <v>200</v>
      </c>
      <c r="H521" s="656">
        <f>H522</f>
        <v>200</v>
      </c>
      <c r="I521" s="626">
        <f>I522</f>
        <v>100</v>
      </c>
      <c r="J521" s="1254">
        <f>J522</f>
        <v>2000</v>
      </c>
      <c r="K521" s="1254">
        <f>K522</f>
        <v>2000</v>
      </c>
      <c r="L521" s="1260">
        <v>358.57</v>
      </c>
      <c r="M521" s="1255">
        <f>(100/K521)*L521</f>
        <v>17.9285</v>
      </c>
    </row>
    <row r="522" spans="1:13" ht="15">
      <c r="A522" s="865">
        <v>642</v>
      </c>
      <c r="B522" s="878"/>
      <c r="C522" s="879"/>
      <c r="D522" s="1033" t="s">
        <v>317</v>
      </c>
      <c r="E522" s="880">
        <v>20</v>
      </c>
      <c r="F522" s="880">
        <v>224</v>
      </c>
      <c r="G522" s="868">
        <v>200</v>
      </c>
      <c r="H522" s="868">
        <v>200</v>
      </c>
      <c r="I522" s="868">
        <v>100</v>
      </c>
      <c r="J522" s="868">
        <f>J523</f>
        <v>2000</v>
      </c>
      <c r="K522" s="868">
        <v>2000</v>
      </c>
      <c r="L522" s="1093">
        <v>358.57</v>
      </c>
      <c r="M522" s="1128">
        <f>(100/K522)*L522</f>
        <v>17.9285</v>
      </c>
    </row>
    <row r="523" spans="1:13" ht="15">
      <c r="A523" s="592">
        <v>642026</v>
      </c>
      <c r="B523" s="593"/>
      <c r="C523" s="844" t="s">
        <v>375</v>
      </c>
      <c r="D523" s="593" t="s">
        <v>317</v>
      </c>
      <c r="E523" s="594">
        <v>20</v>
      </c>
      <c r="F523" s="594">
        <v>224</v>
      </c>
      <c r="G523" s="637">
        <v>200</v>
      </c>
      <c r="H523" s="637">
        <v>200</v>
      </c>
      <c r="I523" s="672">
        <v>100</v>
      </c>
      <c r="J523" s="637">
        <v>2000</v>
      </c>
      <c r="K523" s="594">
        <v>2000</v>
      </c>
      <c r="L523" s="697">
        <v>358.57</v>
      </c>
      <c r="M523" s="784">
        <f>(100/K523)*L523</f>
        <v>17.9285</v>
      </c>
    </row>
    <row r="524" spans="1:13" ht="17.25" thickBot="1">
      <c r="A524" s="1034"/>
      <c r="B524" s="580"/>
      <c r="C524" s="905"/>
      <c r="D524" s="1035"/>
      <c r="E524" s="1036"/>
      <c r="F524" s="1036"/>
      <c r="G524" s="1037"/>
      <c r="H524" s="1037"/>
      <c r="I524" s="1021"/>
      <c r="J524" s="1037"/>
      <c r="K524" s="1038"/>
      <c r="L524" s="1037"/>
      <c r="M524" s="1022"/>
    </row>
    <row r="525" spans="1:13" ht="15.75" thickBot="1">
      <c r="A525" s="1257" t="s">
        <v>436</v>
      </c>
      <c r="B525" s="744"/>
      <c r="C525" s="1273"/>
      <c r="D525" s="1259" t="s">
        <v>415</v>
      </c>
      <c r="E525" s="628">
        <f>SUM(E526:E529)</f>
        <v>2463</v>
      </c>
      <c r="F525" s="658">
        <f>SUM(F526:F529)</f>
        <v>627</v>
      </c>
      <c r="G525" s="628">
        <f>G526+G527+G528+G529</f>
        <v>1550</v>
      </c>
      <c r="H525" s="657">
        <f>H526+H527+H528+H529</f>
        <v>1610</v>
      </c>
      <c r="I525" s="1265">
        <f>I526+I527+I528+I529</f>
        <v>1030</v>
      </c>
      <c r="J525" s="1254">
        <f>J526+J527+J528+J529</f>
        <v>1550</v>
      </c>
      <c r="K525" s="1254">
        <f>K526+K527+K528+K529</f>
        <v>1550</v>
      </c>
      <c r="L525" s="1260">
        <v>171.95</v>
      </c>
      <c r="M525" s="1255">
        <v>0</v>
      </c>
    </row>
    <row r="526" spans="1:13" ht="15">
      <c r="A526" s="865">
        <v>635</v>
      </c>
      <c r="B526" s="1039"/>
      <c r="C526" s="879" t="s">
        <v>381</v>
      </c>
      <c r="D526" s="878" t="s">
        <v>350</v>
      </c>
      <c r="E526" s="952">
        <v>38</v>
      </c>
      <c r="F526" s="995"/>
      <c r="G526" s="995"/>
      <c r="H526" s="995"/>
      <c r="I526" s="952"/>
      <c r="J526" s="995"/>
      <c r="K526" s="995"/>
      <c r="L526" s="1087"/>
      <c r="M526" s="1165"/>
    </row>
    <row r="527" spans="1:13" ht="15">
      <c r="A527" s="904">
        <v>633006</v>
      </c>
      <c r="B527" s="1040">
        <v>7</v>
      </c>
      <c r="C527" s="844" t="s">
        <v>381</v>
      </c>
      <c r="D527" s="588" t="s">
        <v>241</v>
      </c>
      <c r="E527" s="990"/>
      <c r="F527" s="990">
        <v>27</v>
      </c>
      <c r="G527" s="990">
        <v>50</v>
      </c>
      <c r="H527" s="990">
        <v>110</v>
      </c>
      <c r="I527" s="990">
        <v>30</v>
      </c>
      <c r="J527" s="990">
        <v>50</v>
      </c>
      <c r="K527" s="990">
        <v>50</v>
      </c>
      <c r="L527" s="1170">
        <v>0</v>
      </c>
      <c r="M527" s="1175"/>
    </row>
    <row r="528" spans="1:13" ht="15">
      <c r="A528" s="587">
        <v>637015</v>
      </c>
      <c r="B528" s="1024"/>
      <c r="C528" s="844" t="s">
        <v>381</v>
      </c>
      <c r="D528" s="588" t="s">
        <v>157</v>
      </c>
      <c r="E528" s="589"/>
      <c r="F528" s="589"/>
      <c r="G528" s="589">
        <v>500</v>
      </c>
      <c r="H528" s="589">
        <v>500</v>
      </c>
      <c r="I528" s="589"/>
      <c r="J528" s="589">
        <v>500</v>
      </c>
      <c r="K528" s="589">
        <v>500</v>
      </c>
      <c r="L528" s="754">
        <v>0</v>
      </c>
      <c r="M528" s="783"/>
    </row>
    <row r="529" spans="1:13" ht="15">
      <c r="A529" s="1041">
        <v>641006</v>
      </c>
      <c r="B529" s="1042"/>
      <c r="C529" s="844" t="s">
        <v>381</v>
      </c>
      <c r="D529" s="588" t="s">
        <v>382</v>
      </c>
      <c r="E529" s="589">
        <v>2425</v>
      </c>
      <c r="F529" s="589">
        <v>600</v>
      </c>
      <c r="G529" s="589">
        <v>1000</v>
      </c>
      <c r="H529" s="589">
        <v>1000</v>
      </c>
      <c r="I529" s="589">
        <v>1000</v>
      </c>
      <c r="J529" s="589">
        <v>1000</v>
      </c>
      <c r="K529" s="589">
        <v>1000</v>
      </c>
      <c r="L529" s="754">
        <v>171.95</v>
      </c>
      <c r="M529" s="783">
        <f>(100/K529)*L529</f>
        <v>17.195</v>
      </c>
    </row>
    <row r="530" spans="1:13" ht="15.75" thickBot="1">
      <c r="A530" s="1205"/>
      <c r="B530" s="1206"/>
      <c r="C530" s="875" t="s">
        <v>381</v>
      </c>
      <c r="D530" s="1207" t="s">
        <v>383</v>
      </c>
      <c r="E530" s="1208">
        <v>390048</v>
      </c>
      <c r="F530" s="1208">
        <v>390048</v>
      </c>
      <c r="G530" s="1209">
        <v>385600</v>
      </c>
      <c r="H530" s="1209">
        <v>400651</v>
      </c>
      <c r="I530" s="1209">
        <v>400561</v>
      </c>
      <c r="J530" s="1209">
        <v>390000</v>
      </c>
      <c r="K530" s="1209">
        <v>425158</v>
      </c>
      <c r="L530" s="1210">
        <v>288706.17</v>
      </c>
      <c r="M530" s="1211">
        <f>(100/K530)*L530</f>
        <v>67.90561861707883</v>
      </c>
    </row>
    <row r="531" spans="1:13" ht="15.75" thickBot="1">
      <c r="A531" s="679"/>
      <c r="B531" s="679"/>
      <c r="C531" s="1076"/>
      <c r="D531" s="712" t="s">
        <v>384</v>
      </c>
      <c r="E531" s="1212">
        <v>736077</v>
      </c>
      <c r="F531" s="700">
        <v>704022</v>
      </c>
      <c r="G531" s="700">
        <v>722098</v>
      </c>
      <c r="H531" s="1068">
        <v>830331</v>
      </c>
      <c r="I531" s="1216" t="e">
        <f>I4+I98+I113+I133+I136+I143+I153+I178+I182+I193+I211+I230+I239+I253+I283+I298+I335+I354+I379+I387+I454+I484+I491+I510+I514+I521+I525</f>
        <v>#REF!</v>
      </c>
      <c r="J531" s="700">
        <f>J4+J98+J113+J133+J136+J143+J153+J178+J182+J193+J211+J230+J239+J253+J283+J298+J335+J354+J379+J387+J454+J484+J491+J510+J514+J521+J525</f>
        <v>1130990</v>
      </c>
      <c r="K531" s="700">
        <v>1113402</v>
      </c>
      <c r="L531" s="701">
        <v>693172.09</v>
      </c>
      <c r="M531" s="1219">
        <f>(100/K531)*L531</f>
        <v>62.25712635687739</v>
      </c>
    </row>
    <row r="532" spans="1:13" ht="15.75" thickBot="1">
      <c r="A532" s="747"/>
      <c r="B532" s="747"/>
      <c r="C532" s="1076"/>
      <c r="D532" s="1045" t="s">
        <v>385</v>
      </c>
      <c r="E532" s="1046">
        <v>390048</v>
      </c>
      <c r="F532" s="1046">
        <v>390048</v>
      </c>
      <c r="G532" s="1215">
        <f>G530</f>
        <v>385600</v>
      </c>
      <c r="H532" s="1213">
        <v>385600</v>
      </c>
      <c r="I532" s="1217">
        <f>I530</f>
        <v>400561</v>
      </c>
      <c r="J532" s="1215">
        <f>J530</f>
        <v>390000</v>
      </c>
      <c r="K532" s="1215">
        <f>K530</f>
        <v>425158</v>
      </c>
      <c r="L532" s="1222">
        <v>288706.17</v>
      </c>
      <c r="M532" s="1220">
        <f>(100/K532)*L532</f>
        <v>67.90561861707883</v>
      </c>
    </row>
    <row r="533" spans="1:13" ht="15.75" thickBot="1">
      <c r="A533" s="713"/>
      <c r="B533" s="713"/>
      <c r="C533" s="1076"/>
      <c r="D533" s="1047" t="s">
        <v>386</v>
      </c>
      <c r="E533" s="1048">
        <v>1033447</v>
      </c>
      <c r="F533" s="1048">
        <v>1033447</v>
      </c>
      <c r="G533" s="1048">
        <f>G531+G532</f>
        <v>1107698</v>
      </c>
      <c r="H533" s="1214">
        <f>H531+H532</f>
        <v>1215931</v>
      </c>
      <c r="I533" s="1218" t="e">
        <f>I531+I532</f>
        <v>#REF!</v>
      </c>
      <c r="J533" s="1048">
        <f>J531+J532</f>
        <v>1520990</v>
      </c>
      <c r="K533" s="1048">
        <f>K531+K532</f>
        <v>1538560</v>
      </c>
      <c r="L533" s="1223">
        <v>991233.21</v>
      </c>
      <c r="M533" s="1221">
        <f>(100/K533)*L533</f>
        <v>64.42603538373544</v>
      </c>
    </row>
    <row r="534" spans="1:13" ht="15.75" thickBot="1">
      <c r="A534" s="713"/>
      <c r="B534" s="713"/>
      <c r="C534" s="925"/>
      <c r="D534" s="1049"/>
      <c r="E534" s="876"/>
      <c r="F534" s="876"/>
      <c r="G534" s="1050"/>
      <c r="H534" s="1050"/>
      <c r="I534" s="1009"/>
      <c r="J534" s="1050"/>
      <c r="K534" s="1050"/>
      <c r="L534" s="1050"/>
      <c r="M534" s="1051"/>
    </row>
    <row r="535" spans="1:13" ht="15.75" thickBot="1">
      <c r="A535" s="1052"/>
      <c r="B535" s="1053"/>
      <c r="C535" s="1014"/>
      <c r="D535" s="704" t="s">
        <v>387</v>
      </c>
      <c r="E535" s="876"/>
      <c r="F535" s="876"/>
      <c r="G535" s="1054"/>
      <c r="H535" s="1054"/>
      <c r="I535" s="1050"/>
      <c r="J535" s="1054"/>
      <c r="K535" s="1054"/>
      <c r="L535" s="1054"/>
      <c r="M535" s="1055"/>
    </row>
    <row r="536" spans="1:13" ht="15.75" thickBot="1">
      <c r="A536" s="1274" t="s">
        <v>388</v>
      </c>
      <c r="B536" s="699"/>
      <c r="C536" s="1067"/>
      <c r="D536" s="1275" t="s">
        <v>389</v>
      </c>
      <c r="E536" s="1212"/>
      <c r="F536" s="1212"/>
      <c r="G536" s="700">
        <f>G537+G538</f>
        <v>13000</v>
      </c>
      <c r="H536" s="676">
        <f>H537+H538</f>
        <v>31900</v>
      </c>
      <c r="I536" s="677"/>
      <c r="J536" s="700">
        <v>17632</v>
      </c>
      <c r="K536" s="677">
        <v>17632</v>
      </c>
      <c r="L536" s="1276">
        <v>0</v>
      </c>
      <c r="M536" s="1277">
        <v>0</v>
      </c>
    </row>
    <row r="537" spans="1:13" ht="15">
      <c r="A537" s="660">
        <v>716000</v>
      </c>
      <c r="B537" s="661"/>
      <c r="C537" s="1059" t="s">
        <v>390</v>
      </c>
      <c r="D537" s="661" t="s">
        <v>391</v>
      </c>
      <c r="E537" s="662"/>
      <c r="F537" s="662"/>
      <c r="G537" s="835">
        <v>7500</v>
      </c>
      <c r="H537" s="663">
        <v>7500</v>
      </c>
      <c r="I537" s="1060">
        <v>2400</v>
      </c>
      <c r="J537" s="663">
        <v>15000</v>
      </c>
      <c r="K537" s="663">
        <v>15000</v>
      </c>
      <c r="L537" s="663"/>
      <c r="M537" s="1191"/>
    </row>
    <row r="538" spans="1:13" ht="15.75" thickBot="1">
      <c r="A538" s="1427">
        <v>717001</v>
      </c>
      <c r="B538" s="1371"/>
      <c r="C538" s="1428" t="s">
        <v>390</v>
      </c>
      <c r="D538" s="1429" t="s">
        <v>392</v>
      </c>
      <c r="E538" s="1430"/>
      <c r="F538" s="1431"/>
      <c r="G538" s="1432">
        <v>5500</v>
      </c>
      <c r="H538" s="1432">
        <v>24400</v>
      </c>
      <c r="I538" s="1433"/>
      <c r="J538" s="1434">
        <v>2632</v>
      </c>
      <c r="K538" s="1434">
        <v>2382</v>
      </c>
      <c r="L538" s="1434"/>
      <c r="M538" s="1435"/>
    </row>
    <row r="539" spans="1:13" ht="0.75" customHeight="1" thickBot="1">
      <c r="A539" s="1436" t="s">
        <v>393</v>
      </c>
      <c r="B539" s="1437"/>
      <c r="C539" s="1438"/>
      <c r="D539" s="1439" t="s">
        <v>394</v>
      </c>
      <c r="E539" s="1440"/>
      <c r="F539" s="1440"/>
      <c r="G539" s="1441">
        <v>0</v>
      </c>
      <c r="H539" s="1441">
        <f>H540+H541</f>
        <v>0</v>
      </c>
      <c r="I539" s="1442"/>
      <c r="J539" s="1441">
        <v>0</v>
      </c>
      <c r="K539" s="1441">
        <f>K540+K541</f>
        <v>0</v>
      </c>
      <c r="L539" s="1441"/>
      <c r="M539" s="1443"/>
    </row>
    <row r="540" spans="1:13" ht="15.75" hidden="1" thickBot="1">
      <c r="A540" s="1300">
        <v>716000</v>
      </c>
      <c r="B540" s="1301"/>
      <c r="C540" s="1302" t="s">
        <v>390</v>
      </c>
      <c r="D540" s="1303" t="s">
        <v>412</v>
      </c>
      <c r="E540" s="1444"/>
      <c r="F540" s="1444"/>
      <c r="G540" s="1325"/>
      <c r="H540" s="1325"/>
      <c r="I540" s="1415"/>
      <c r="J540" s="1325"/>
      <c r="K540" s="1325"/>
      <c r="L540" s="1400"/>
      <c r="M540" s="1445"/>
    </row>
    <row r="541" spans="1:13" ht="15.75" hidden="1" thickBot="1">
      <c r="A541" s="1420">
        <v>717001</v>
      </c>
      <c r="B541" s="1372"/>
      <c r="C541" s="1446" t="s">
        <v>390</v>
      </c>
      <c r="D541" s="1367" t="s">
        <v>395</v>
      </c>
      <c r="E541" s="1333"/>
      <c r="F541" s="1333"/>
      <c r="G541" s="1362"/>
      <c r="H541" s="1362"/>
      <c r="I541" s="1362"/>
      <c r="J541" s="1362"/>
      <c r="K541" s="1362"/>
      <c r="L541" s="1447"/>
      <c r="M541" s="1378"/>
    </row>
    <row r="542" spans="1:13" ht="15.75" thickBot="1">
      <c r="A542" s="1448"/>
      <c r="B542" s="1449"/>
      <c r="C542" s="1450"/>
      <c r="D542" s="1451"/>
      <c r="E542" s="1452"/>
      <c r="F542" s="1453"/>
      <c r="G542" s="1454"/>
      <c r="H542" s="1454"/>
      <c r="I542" s="1296"/>
      <c r="J542" s="1454"/>
      <c r="K542" s="1454"/>
      <c r="L542" s="1401"/>
      <c r="M542" s="1346"/>
    </row>
    <row r="543" spans="1:13" ht="15.75" thickBot="1">
      <c r="A543" s="1455" t="s">
        <v>426</v>
      </c>
      <c r="B543" s="1456"/>
      <c r="C543" s="1457"/>
      <c r="D543" s="1458" t="s">
        <v>396</v>
      </c>
      <c r="E543" s="1459">
        <v>3470</v>
      </c>
      <c r="F543" s="1460">
        <v>3610</v>
      </c>
      <c r="G543" s="1461">
        <f>G544+G545</f>
        <v>3470</v>
      </c>
      <c r="H543" s="1436">
        <f>H544+H545</f>
        <v>3470</v>
      </c>
      <c r="I543" s="1442">
        <v>3470</v>
      </c>
      <c r="J543" s="1461"/>
      <c r="K543" s="1461"/>
      <c r="L543" s="1461"/>
      <c r="M543" s="1462"/>
    </row>
    <row r="544" spans="1:13" ht="15">
      <c r="A544" s="1463">
        <v>714001</v>
      </c>
      <c r="B544" s="1464"/>
      <c r="C544" s="1465" t="s">
        <v>134</v>
      </c>
      <c r="D544" s="1464" t="s">
        <v>397</v>
      </c>
      <c r="E544" s="1466">
        <v>3470</v>
      </c>
      <c r="F544" s="1466">
        <v>3470</v>
      </c>
      <c r="G544" s="1466">
        <v>3470</v>
      </c>
      <c r="H544" s="1466">
        <v>3470</v>
      </c>
      <c r="I544" s="1466">
        <v>3470</v>
      </c>
      <c r="J544" s="1466"/>
      <c r="K544" s="1467"/>
      <c r="L544" s="1397"/>
      <c r="M544" s="1399"/>
    </row>
    <row r="545" spans="1:13" ht="15">
      <c r="A545" s="1360">
        <v>711001</v>
      </c>
      <c r="B545" s="1293"/>
      <c r="C545" s="1294" t="s">
        <v>91</v>
      </c>
      <c r="D545" s="1361" t="s">
        <v>398</v>
      </c>
      <c r="E545" s="1362"/>
      <c r="F545" s="1362">
        <v>141</v>
      </c>
      <c r="G545" s="1295"/>
      <c r="H545" s="1295"/>
      <c r="I545" s="1468"/>
      <c r="J545" s="1295"/>
      <c r="K545" s="1362"/>
      <c r="L545" s="1447"/>
      <c r="M545" s="1469"/>
    </row>
    <row r="546" spans="1:13" ht="15.75" thickBot="1">
      <c r="A546" s="1355"/>
      <c r="B546" s="1315"/>
      <c r="C546" s="1470"/>
      <c r="D546" s="1371"/>
      <c r="E546" s="1333"/>
      <c r="F546" s="1333"/>
      <c r="G546" s="1333"/>
      <c r="H546" s="1333"/>
      <c r="I546" s="1471"/>
      <c r="J546" s="1333"/>
      <c r="K546" s="1333"/>
      <c r="L546" s="1398"/>
      <c r="M546" s="1472"/>
    </row>
    <row r="547" spans="1:13" ht="15.75" thickBot="1">
      <c r="A547" s="1455" t="s">
        <v>508</v>
      </c>
      <c r="B547" s="1456"/>
      <c r="C547" s="1457"/>
      <c r="D547" s="1458" t="s">
        <v>238</v>
      </c>
      <c r="E547" s="1459"/>
      <c r="F547" s="1460"/>
      <c r="G547" s="1461"/>
      <c r="H547" s="1436"/>
      <c r="I547" s="1442">
        <v>3470</v>
      </c>
      <c r="J547" s="1461"/>
      <c r="K547" s="1461">
        <v>26510</v>
      </c>
      <c r="L547" s="1473">
        <v>26509.23</v>
      </c>
      <c r="M547" s="1462">
        <f>(100/K547)*L547</f>
        <v>99.99709543568464</v>
      </c>
    </row>
    <row r="548" spans="1:13" ht="15">
      <c r="A548" s="1474" t="s">
        <v>509</v>
      </c>
      <c r="B548" s="1475"/>
      <c r="C548" s="1476"/>
      <c r="D548" s="1477" t="s">
        <v>510</v>
      </c>
      <c r="E548" s="1478"/>
      <c r="F548" s="1401"/>
      <c r="G548" s="1478"/>
      <c r="H548" s="1478"/>
      <c r="I548" s="1397"/>
      <c r="J548" s="1479"/>
      <c r="K548" s="1480">
        <v>26510</v>
      </c>
      <c r="L548" s="1481">
        <v>26509.23</v>
      </c>
      <c r="M548" s="1482">
        <f>(100/K548)*L548</f>
        <v>99.99709543568464</v>
      </c>
    </row>
    <row r="549" spans="1:13" ht="15.75" thickBot="1">
      <c r="A549" s="871"/>
      <c r="B549" s="857"/>
      <c r="C549" s="883"/>
      <c r="D549" s="872"/>
      <c r="E549" s="989"/>
      <c r="F549" s="989"/>
      <c r="G549" s="862"/>
      <c r="H549" s="637"/>
      <c r="I549" s="648"/>
      <c r="J549" s="637"/>
      <c r="K549" s="637"/>
      <c r="L549" s="765"/>
      <c r="M549" s="1129"/>
    </row>
    <row r="550" spans="1:13" ht="15.75" thickBot="1">
      <c r="A550" s="1275" t="s">
        <v>399</v>
      </c>
      <c r="B550" s="1275"/>
      <c r="C550" s="1258"/>
      <c r="D550" s="699" t="s">
        <v>326</v>
      </c>
      <c r="E550" s="1281">
        <f>SUM(E551:E554)</f>
        <v>13588</v>
      </c>
      <c r="F550" s="1282">
        <f>SUM(F551:F554)</f>
        <v>5245</v>
      </c>
      <c r="G550" s="700"/>
      <c r="H550" s="1283">
        <f>H551+H552+H553+H554</f>
        <v>206932</v>
      </c>
      <c r="I550" s="1071">
        <v>205500</v>
      </c>
      <c r="J550" s="1066"/>
      <c r="K550" s="1212"/>
      <c r="L550" s="701">
        <v>0</v>
      </c>
      <c r="M550" s="1190">
        <v>0</v>
      </c>
    </row>
    <row r="551" spans="1:13" ht="15">
      <c r="A551" s="607">
        <v>717002</v>
      </c>
      <c r="B551" s="608"/>
      <c r="C551" s="932" t="s">
        <v>327</v>
      </c>
      <c r="D551" s="608" t="s">
        <v>400</v>
      </c>
      <c r="E551" s="850">
        <v>13588</v>
      </c>
      <c r="F551" s="850">
        <v>3245</v>
      </c>
      <c r="G551" s="609"/>
      <c r="H551" s="609">
        <v>206932</v>
      </c>
      <c r="I551" s="1072">
        <v>206932</v>
      </c>
      <c r="J551" s="609"/>
      <c r="K551" s="609"/>
      <c r="L551" s="645"/>
      <c r="M551" s="1193"/>
    </row>
    <row r="552" spans="1:13" ht="15">
      <c r="A552" s="592">
        <v>716000</v>
      </c>
      <c r="B552" s="593"/>
      <c r="C552" s="1073" t="s">
        <v>327</v>
      </c>
      <c r="D552" s="593" t="s">
        <v>391</v>
      </c>
      <c r="E552" s="594"/>
      <c r="F552" s="594">
        <v>2000</v>
      </c>
      <c r="G552" s="594"/>
      <c r="H552" s="594"/>
      <c r="I552" s="594"/>
      <c r="J552" s="594"/>
      <c r="K552" s="594"/>
      <c r="L552" s="595"/>
      <c r="M552" s="784"/>
    </row>
    <row r="553" spans="1:13" ht="15">
      <c r="A553" s="592">
        <v>717002</v>
      </c>
      <c r="B553" s="593"/>
      <c r="C553" s="844" t="s">
        <v>327</v>
      </c>
      <c r="D553" s="593" t="s">
        <v>401</v>
      </c>
      <c r="E553" s="594"/>
      <c r="F553" s="594"/>
      <c r="G553" s="594"/>
      <c r="H553" s="594"/>
      <c r="I553" s="594"/>
      <c r="J553" s="594"/>
      <c r="K553" s="594"/>
      <c r="L553" s="595"/>
      <c r="M553" s="784"/>
    </row>
    <row r="554" spans="1:13" ht="15">
      <c r="A554" s="592"/>
      <c r="B554" s="593"/>
      <c r="C554" s="844"/>
      <c r="D554" s="593"/>
      <c r="E554" s="594"/>
      <c r="F554" s="594"/>
      <c r="G554" s="594"/>
      <c r="H554" s="594"/>
      <c r="I554" s="594"/>
      <c r="J554" s="594"/>
      <c r="K554" s="594"/>
      <c r="L554" s="595"/>
      <c r="M554" s="784"/>
    </row>
    <row r="555" spans="1:13" ht="15.75" thickBot="1">
      <c r="A555" s="882"/>
      <c r="B555" s="872"/>
      <c r="C555" s="869"/>
      <c r="D555" s="872"/>
      <c r="E555" s="1074"/>
      <c r="F555" s="1074"/>
      <c r="G555" s="648"/>
      <c r="H555" s="648"/>
      <c r="I555" s="594"/>
      <c r="J555" s="648"/>
      <c r="K555" s="648"/>
      <c r="L555" s="921"/>
      <c r="M555" s="784"/>
    </row>
    <row r="556" spans="1:13" ht="15.75" thickBot="1">
      <c r="A556" s="691"/>
      <c r="B556" s="673"/>
      <c r="C556" s="1291"/>
      <c r="D556" s="704" t="s">
        <v>402</v>
      </c>
      <c r="E556" s="709">
        <f>E550+E552+E60</f>
        <v>13708</v>
      </c>
      <c r="F556" s="709">
        <f>F551+F552+F553</f>
        <v>5245</v>
      </c>
      <c r="G556" s="1077"/>
      <c r="H556" s="1077">
        <f>H551+H552+H553</f>
        <v>206932</v>
      </c>
      <c r="I556" s="1077">
        <v>3470</v>
      </c>
      <c r="J556" s="1077">
        <v>17632</v>
      </c>
      <c r="K556" s="1077">
        <v>43892</v>
      </c>
      <c r="L556" s="774">
        <v>26509.23</v>
      </c>
      <c r="M556" s="1194">
        <v>0</v>
      </c>
    </row>
    <row r="557" spans="1:13" ht="15">
      <c r="A557" s="679"/>
      <c r="B557" s="679"/>
      <c r="C557" s="925"/>
      <c r="D557" s="673"/>
      <c r="E557" s="876"/>
      <c r="F557" s="876"/>
      <c r="G557" s="672"/>
      <c r="H557" s="672"/>
      <c r="I557" s="1009"/>
      <c r="J557" s="672"/>
      <c r="K557" s="672"/>
      <c r="L557" s="672"/>
      <c r="M557" s="1051"/>
    </row>
    <row r="558" spans="1:13" ht="15.75" thickBot="1">
      <c r="A558" s="994"/>
      <c r="B558" s="994"/>
      <c r="C558" s="1198"/>
      <c r="D558" s="994"/>
      <c r="E558" s="1202"/>
      <c r="F558" s="876"/>
      <c r="G558" s="672"/>
      <c r="H558" s="672"/>
      <c r="I558" s="672"/>
      <c r="J558" s="672"/>
      <c r="K558" s="672"/>
      <c r="L558" s="672"/>
      <c r="M558" s="672"/>
    </row>
    <row r="559" spans="1:13" ht="15.75" thickBot="1">
      <c r="A559" s="1224" t="s">
        <v>205</v>
      </c>
      <c r="B559" s="1285"/>
      <c r="C559" s="1258"/>
      <c r="D559" s="1224" t="s">
        <v>403</v>
      </c>
      <c r="E559" s="1203"/>
      <c r="F559" s="1201"/>
      <c r="G559" s="1204"/>
      <c r="H559" s="1204"/>
      <c r="I559" s="682"/>
      <c r="J559" s="1204"/>
      <c r="K559" s="1204"/>
      <c r="L559" s="1204"/>
      <c r="M559" s="1085"/>
    </row>
    <row r="560" spans="1:13" ht="15">
      <c r="A560" s="607">
        <v>821005</v>
      </c>
      <c r="B560" s="608"/>
      <c r="C560" s="815" t="s">
        <v>91</v>
      </c>
      <c r="D560" s="1284" t="s">
        <v>404</v>
      </c>
      <c r="E560" s="850">
        <v>47795</v>
      </c>
      <c r="F560" s="850">
        <v>47424</v>
      </c>
      <c r="G560" s="850">
        <v>47424</v>
      </c>
      <c r="H560" s="850">
        <v>47424</v>
      </c>
      <c r="I560" s="850">
        <v>47424</v>
      </c>
      <c r="J560" s="850">
        <v>47424</v>
      </c>
      <c r="K560" s="850">
        <v>47424</v>
      </c>
      <c r="L560" s="1100">
        <v>35568</v>
      </c>
      <c r="M560" s="1135">
        <f>(100/K560)*L560</f>
        <v>75</v>
      </c>
    </row>
    <row r="561" spans="1:13" ht="0.75" customHeight="1">
      <c r="A561" s="592">
        <v>821005</v>
      </c>
      <c r="B561" s="593">
        <v>10</v>
      </c>
      <c r="C561" s="844" t="s">
        <v>91</v>
      </c>
      <c r="D561" s="593" t="s">
        <v>405</v>
      </c>
      <c r="E561" s="1019">
        <v>0</v>
      </c>
      <c r="F561" s="1019">
        <v>0</v>
      </c>
      <c r="G561" s="594"/>
      <c r="H561" s="594"/>
      <c r="I561" s="1009"/>
      <c r="J561" s="594"/>
      <c r="K561" s="594"/>
      <c r="L561" s="697">
        <v>35568</v>
      </c>
      <c r="M561" s="1174"/>
    </row>
    <row r="562" spans="1:13" ht="15">
      <c r="A562" s="592">
        <v>821007</v>
      </c>
      <c r="B562" s="593">
        <v>50</v>
      </c>
      <c r="C562" s="844" t="s">
        <v>91</v>
      </c>
      <c r="D562" s="593" t="s">
        <v>406</v>
      </c>
      <c r="E562" s="1078">
        <v>14277</v>
      </c>
      <c r="F562" s="1078">
        <v>14409</v>
      </c>
      <c r="G562" s="1078">
        <v>14944</v>
      </c>
      <c r="H562" s="1078">
        <v>14944</v>
      </c>
      <c r="I562" s="1078">
        <v>14944</v>
      </c>
      <c r="J562" s="1078">
        <v>14944</v>
      </c>
      <c r="K562" s="1078">
        <v>14944</v>
      </c>
      <c r="L562" s="1182">
        <v>10990.74</v>
      </c>
      <c r="M562" s="1186">
        <f>(100/K562)*L562</f>
        <v>73.54617237687366</v>
      </c>
    </row>
    <row r="563" spans="1:13" ht="15">
      <c r="A563" s="592">
        <v>821005</v>
      </c>
      <c r="B563" s="593">
        <v>40</v>
      </c>
      <c r="C563" s="844" t="s">
        <v>91</v>
      </c>
      <c r="D563" s="872" t="s">
        <v>407</v>
      </c>
      <c r="E563" s="1079">
        <v>4070</v>
      </c>
      <c r="F563" s="1079">
        <v>4440</v>
      </c>
      <c r="G563" s="1019">
        <v>3700</v>
      </c>
      <c r="H563" s="1079">
        <v>3700</v>
      </c>
      <c r="I563" s="1019">
        <v>2600</v>
      </c>
      <c r="J563" s="1019"/>
      <c r="K563" s="1079"/>
      <c r="L563" s="1183"/>
      <c r="M563" s="1176"/>
    </row>
    <row r="564" spans="1:13" ht="15">
      <c r="A564" s="882">
        <v>819002</v>
      </c>
      <c r="B564" s="872"/>
      <c r="C564" s="869" t="s">
        <v>265</v>
      </c>
      <c r="D564" s="872" t="s">
        <v>537</v>
      </c>
      <c r="E564" s="1079"/>
      <c r="F564" s="1079"/>
      <c r="G564" s="1080"/>
      <c r="H564" s="1079"/>
      <c r="I564" s="722"/>
      <c r="J564" s="1080"/>
      <c r="K564" s="1079">
        <v>450</v>
      </c>
      <c r="L564" s="1183">
        <v>410.13</v>
      </c>
      <c r="M564" s="1115"/>
    </row>
    <row r="565" spans="1:13" ht="15.75" thickBot="1">
      <c r="A565" s="884">
        <v>633011</v>
      </c>
      <c r="B565" s="860"/>
      <c r="C565" s="875"/>
      <c r="D565" s="860" t="s">
        <v>536</v>
      </c>
      <c r="E565" s="1031">
        <v>12394</v>
      </c>
      <c r="F565" s="1031">
        <v>11234</v>
      </c>
      <c r="G565" s="1080"/>
      <c r="H565" s="1031"/>
      <c r="I565" s="722">
        <v>12500</v>
      </c>
      <c r="J565" s="1080"/>
      <c r="K565" s="1031"/>
      <c r="L565" s="1185">
        <v>9354.95</v>
      </c>
      <c r="M565" s="1115"/>
    </row>
    <row r="566" spans="1:13" ht="15.75" thickBot="1">
      <c r="A566" s="1199"/>
      <c r="B566" s="673"/>
      <c r="C566" s="1200"/>
      <c r="D566" s="1224" t="s">
        <v>403</v>
      </c>
      <c r="E566" s="1197">
        <f>SUM(E560:E563)</f>
        <v>66142</v>
      </c>
      <c r="F566" s="1226">
        <f>SUM(F560:F563)</f>
        <v>66273</v>
      </c>
      <c r="G566" s="1225">
        <f>G560+G561+G562+G563</f>
        <v>66068</v>
      </c>
      <c r="H566" s="1082">
        <f>H560+H561+H562+H563</f>
        <v>66068</v>
      </c>
      <c r="I566" s="1081">
        <f>I560+I562+I563</f>
        <v>64968</v>
      </c>
      <c r="J566" s="1082">
        <f>J560+J561+J562+J563</f>
        <v>62368</v>
      </c>
      <c r="K566" s="1082">
        <f>K560+K561+K562+K563</f>
        <v>62368</v>
      </c>
      <c r="L566" s="1184">
        <v>46968.87</v>
      </c>
      <c r="M566" s="1181">
        <f>(100/K566)*L566</f>
        <v>75.3092451257055</v>
      </c>
    </row>
    <row r="567" spans="1:13" ht="15">
      <c r="A567" s="679"/>
      <c r="B567" s="679"/>
      <c r="C567" s="925"/>
      <c r="D567" s="713"/>
      <c r="E567" s="876"/>
      <c r="F567" s="876"/>
      <c r="G567" s="1050"/>
      <c r="H567" s="1050"/>
      <c r="I567" s="1009"/>
      <c r="J567" s="1050"/>
      <c r="K567" s="1050"/>
      <c r="L567" s="1050"/>
      <c r="M567" s="1187"/>
    </row>
    <row r="568" spans="1:13" ht="15.75" thickBot="1">
      <c r="A568" s="679"/>
      <c r="B568" s="679"/>
      <c r="C568" s="925"/>
      <c r="D568" s="750" t="s">
        <v>81</v>
      </c>
      <c r="E568" s="876"/>
      <c r="F568" s="876"/>
      <c r="G568" s="1050"/>
      <c r="H568" s="1050"/>
      <c r="I568" s="1050"/>
      <c r="J568" s="1050"/>
      <c r="K568" s="1050"/>
      <c r="L568" s="1050"/>
      <c r="M568" s="1196"/>
    </row>
    <row r="569" spans="1:13" ht="15.75" thickBot="1">
      <c r="A569" s="679"/>
      <c r="B569" s="679"/>
      <c r="C569" s="925"/>
      <c r="D569" s="1247" t="s">
        <v>384</v>
      </c>
      <c r="E569" s="685">
        <f aca="true" t="shared" si="66" ref="E569:K569">E531</f>
        <v>736077</v>
      </c>
      <c r="F569" s="1248">
        <f t="shared" si="66"/>
        <v>704022</v>
      </c>
      <c r="G569" s="628">
        <f t="shared" si="66"/>
        <v>722098</v>
      </c>
      <c r="H569" s="628">
        <f t="shared" si="66"/>
        <v>830331</v>
      </c>
      <c r="I569" s="1228" t="e">
        <f t="shared" si="66"/>
        <v>#REF!</v>
      </c>
      <c r="J569" s="627">
        <f t="shared" si="66"/>
        <v>1130990</v>
      </c>
      <c r="K569" s="1250">
        <f t="shared" si="66"/>
        <v>1113402</v>
      </c>
      <c r="L569" s="1251">
        <v>693172.09</v>
      </c>
      <c r="M569" s="1252">
        <f>(100/K569)*L569</f>
        <v>62.25712635687739</v>
      </c>
    </row>
    <row r="570" spans="1:13" ht="15.75" thickBot="1">
      <c r="A570" s="679"/>
      <c r="B570" s="679"/>
      <c r="C570" s="925"/>
      <c r="D570" s="745" t="s">
        <v>385</v>
      </c>
      <c r="E570" s="1241">
        <f>E532</f>
        <v>390048</v>
      </c>
      <c r="F570" s="709">
        <f>F532</f>
        <v>390048</v>
      </c>
      <c r="G570" s="1215">
        <f>G532</f>
        <v>385600</v>
      </c>
      <c r="H570" s="1215">
        <v>385600</v>
      </c>
      <c r="I570" s="1246">
        <f>I530</f>
        <v>400561</v>
      </c>
      <c r="J570" s="1249">
        <f>J532</f>
        <v>390000</v>
      </c>
      <c r="K570" s="685">
        <v>425158</v>
      </c>
      <c r="L570" s="1222">
        <v>288706.17</v>
      </c>
      <c r="M570" s="1253">
        <f>(100/K570)*L570</f>
        <v>67.90561861707883</v>
      </c>
    </row>
    <row r="571" spans="1:13" ht="15.75" thickBot="1">
      <c r="A571" s="679"/>
      <c r="B571" s="679"/>
      <c r="C571" s="925"/>
      <c r="D571" s="1240" t="s">
        <v>402</v>
      </c>
      <c r="E571" s="1235">
        <v>17057</v>
      </c>
      <c r="F571" s="1235">
        <v>17057</v>
      </c>
      <c r="G571" s="1241"/>
      <c r="H571" s="1241">
        <f>H556</f>
        <v>206932</v>
      </c>
      <c r="I571" s="1242">
        <v>3470</v>
      </c>
      <c r="J571" s="1243">
        <f>J556</f>
        <v>17632</v>
      </c>
      <c r="K571" s="1241">
        <v>43892</v>
      </c>
      <c r="L571" s="1244">
        <v>26509.23</v>
      </c>
      <c r="M571" s="1245">
        <v>0</v>
      </c>
    </row>
    <row r="572" spans="1:13" ht="15.75" thickBot="1">
      <c r="A572" s="713"/>
      <c r="B572" s="713"/>
      <c r="C572" s="925"/>
      <c r="D572" s="1233" t="s">
        <v>403</v>
      </c>
      <c r="E572" s="1234">
        <f>E566</f>
        <v>66142</v>
      </c>
      <c r="F572" s="1234">
        <f aca="true" t="shared" si="67" ref="F572:K572">F566</f>
        <v>66273</v>
      </c>
      <c r="G572" s="1235">
        <f t="shared" si="67"/>
        <v>66068</v>
      </c>
      <c r="H572" s="1235">
        <f t="shared" si="67"/>
        <v>66068</v>
      </c>
      <c r="I572" s="1236">
        <f t="shared" si="67"/>
        <v>64968</v>
      </c>
      <c r="J572" s="1237">
        <f t="shared" si="67"/>
        <v>62368</v>
      </c>
      <c r="K572" s="1235">
        <f t="shared" si="67"/>
        <v>62368</v>
      </c>
      <c r="L572" s="1238">
        <v>46968.87</v>
      </c>
      <c r="M572" s="1239">
        <f>(100/K572)*L572</f>
        <v>75.3092451257055</v>
      </c>
    </row>
    <row r="573" spans="1:13" ht="15.75" thickBot="1">
      <c r="A573" s="713"/>
      <c r="B573" s="713"/>
      <c r="C573" s="925"/>
      <c r="D573" s="740" t="s">
        <v>408</v>
      </c>
      <c r="E573" s="1227">
        <f>SUM(E569:E572)</f>
        <v>1209324</v>
      </c>
      <c r="F573" s="1227">
        <f>SUM(F569:F572)</f>
        <v>1177400</v>
      </c>
      <c r="G573" s="752">
        <f>G569+G570+G571+G572</f>
        <v>1173766</v>
      </c>
      <c r="H573" s="752">
        <f>H569+H570+H571+H572</f>
        <v>1488931</v>
      </c>
      <c r="I573" s="1229" t="e">
        <f>I569+I570+I571+I572</f>
        <v>#REF!</v>
      </c>
      <c r="J573" s="1230">
        <f>J569+J570+J571+J572</f>
        <v>1600990</v>
      </c>
      <c r="K573" s="752">
        <f>K569+K570+K571+K572</f>
        <v>1644820</v>
      </c>
      <c r="L573" s="1232">
        <v>1055356.36</v>
      </c>
      <c r="M573" s="1231">
        <f>(100/K573)*L573</f>
        <v>64.16242263591154</v>
      </c>
    </row>
    <row r="574" spans="1:13" ht="15">
      <c r="A574" s="415"/>
      <c r="M574" s="446"/>
    </row>
    <row r="575" spans="4:13" ht="15">
      <c r="D575" s="1188" t="s">
        <v>538</v>
      </c>
      <c r="E575" s="1189">
        <v>63153.13</v>
      </c>
      <c r="F575" s="1188"/>
      <c r="G575" s="1188"/>
      <c r="H575" s="1188" t="s">
        <v>545</v>
      </c>
      <c r="I575" s="1188"/>
      <c r="J575" s="1188"/>
      <c r="K575" s="1188"/>
      <c r="L575" s="1188"/>
      <c r="M575" s="1188"/>
    </row>
    <row r="576" spans="4:13" ht="15">
      <c r="D576" s="1188" t="s">
        <v>539</v>
      </c>
      <c r="E576" s="1189">
        <v>3039.13</v>
      </c>
      <c r="F576" s="1188" t="s">
        <v>524</v>
      </c>
      <c r="G576" s="1188"/>
      <c r="H576" s="1188" t="s">
        <v>544</v>
      </c>
      <c r="I576" s="1188"/>
      <c r="J576" s="1188"/>
      <c r="K576" s="1188"/>
      <c r="L576" s="1188"/>
      <c r="M576" s="1188"/>
    </row>
    <row r="577" spans="4:13" ht="15">
      <c r="D577" s="1188" t="s">
        <v>540</v>
      </c>
      <c r="E577" s="1189">
        <v>3244.07</v>
      </c>
      <c r="F577" s="1188"/>
      <c r="G577" s="1188"/>
      <c r="H577" s="1188"/>
      <c r="I577" s="1188"/>
      <c r="J577" s="1188"/>
      <c r="K577" s="1188"/>
      <c r="L577" s="1188"/>
      <c r="M577" s="1188"/>
    </row>
    <row r="578" spans="4:13" ht="15">
      <c r="D578" s="1188" t="s">
        <v>541</v>
      </c>
      <c r="E578" s="1189">
        <v>1440.65</v>
      </c>
      <c r="F578" s="1188"/>
      <c r="G578" s="1188"/>
      <c r="H578" s="1188" t="s">
        <v>543</v>
      </c>
      <c r="I578" s="1188"/>
      <c r="J578" s="1188"/>
      <c r="K578" s="1188"/>
      <c r="L578" s="1188"/>
      <c r="M578" s="1188"/>
    </row>
    <row r="579" spans="4:13" ht="15">
      <c r="D579" s="1188" t="s">
        <v>489</v>
      </c>
      <c r="E579" s="1189">
        <v>42874.96</v>
      </c>
      <c r="F579" s="1188"/>
      <c r="G579" s="1188"/>
      <c r="H579" s="1188"/>
      <c r="I579" s="1188"/>
      <c r="J579" s="1188"/>
      <c r="K579" s="1188"/>
      <c r="L579" s="1188"/>
      <c r="M579" s="1188"/>
    </row>
    <row r="580" spans="4:13" ht="15">
      <c r="D580" s="1188" t="s">
        <v>490</v>
      </c>
      <c r="E580" s="1188"/>
      <c r="F580" s="1188" t="s">
        <v>542</v>
      </c>
      <c r="G580" s="1188"/>
      <c r="H580" s="1188"/>
      <c r="I580" s="1188"/>
      <c r="J580" s="1188"/>
      <c r="K580" s="1188"/>
      <c r="L580" s="1188"/>
      <c r="M580" s="1188"/>
    </row>
    <row r="581" spans="4:13" ht="15">
      <c r="D581" s="1188" t="s">
        <v>491</v>
      </c>
      <c r="E581" s="1188" t="s">
        <v>492</v>
      </c>
      <c r="F581" s="1188"/>
      <c r="G581" s="1188"/>
      <c r="H581" s="1188"/>
      <c r="I581" s="1188"/>
      <c r="J581" s="1188"/>
      <c r="K581" s="1188"/>
      <c r="L581" s="1188"/>
      <c r="M581" s="1188"/>
    </row>
    <row r="582" spans="4:13" ht="15">
      <c r="D582" s="1188"/>
      <c r="E582" s="1188" t="s">
        <v>493</v>
      </c>
      <c r="F582" s="1188"/>
      <c r="G582" s="1188"/>
      <c r="H582" s="1188"/>
      <c r="I582" s="1188"/>
      <c r="J582" s="1188"/>
      <c r="K582" s="1188"/>
      <c r="L582" s="1188"/>
      <c r="M582" s="1188"/>
    </row>
  </sheetData>
  <sheetProtection/>
  <mergeCells count="14">
    <mergeCell ref="J2:J3"/>
    <mergeCell ref="K2:K3"/>
    <mergeCell ref="L2:L3"/>
    <mergeCell ref="M2:M3"/>
    <mergeCell ref="E1:F1"/>
    <mergeCell ref="G1:I1"/>
    <mergeCell ref="J1:M1"/>
    <mergeCell ref="I2:I3"/>
    <mergeCell ref="A2:A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ČERNOTOVÁ Alena</cp:lastModifiedBy>
  <cp:lastPrinted>2016-10-25T11:54:06Z</cp:lastPrinted>
  <dcterms:created xsi:type="dcterms:W3CDTF">2014-11-28T07:09:23Z</dcterms:created>
  <dcterms:modified xsi:type="dcterms:W3CDTF">2016-11-04T07:38:49Z</dcterms:modified>
  <cp:category/>
  <cp:version/>
  <cp:contentType/>
  <cp:contentStatus/>
</cp:coreProperties>
</file>