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340" activeTab="1"/>
  </bookViews>
  <sheets>
    <sheet name="príjem" sheetId="1" r:id="rId1"/>
    <sheet name="výdaj" sheetId="2" r:id="rId2"/>
    <sheet name="Príjem I.Q" sheetId="3" r:id="rId3"/>
    <sheet name="Výdaj I. Q" sheetId="4" r:id="rId4"/>
    <sheet name="Príjem II.Q" sheetId="5" r:id="rId5"/>
    <sheet name="Výdaj II.Q" sheetId="6" r:id="rId6"/>
    <sheet name="Príjem III.Q" sheetId="7" r:id="rId7"/>
    <sheet name="Výdaj III.Q" sheetId="8" r:id="rId8"/>
    <sheet name="Príjem IV.Q" sheetId="9" r:id="rId9"/>
    <sheet name="Výdaj IV.Q" sheetId="10" r:id="rId10"/>
  </sheets>
  <definedNames/>
  <calcPr fullCalcOnLoad="1"/>
</workbook>
</file>

<file path=xl/sharedStrings.xml><?xml version="1.0" encoding="utf-8"?>
<sst xmlns="http://schemas.openxmlformats.org/spreadsheetml/2006/main" count="4524" uniqueCount="601">
  <si>
    <t>BEŽNÝ PRÍJEM  OBEC</t>
  </si>
  <si>
    <t>SKUTOČNOSŤ</t>
  </si>
  <si>
    <t>An.</t>
  </si>
  <si>
    <t>Ukazovateľ</t>
  </si>
  <si>
    <t>schválený</t>
  </si>
  <si>
    <t>upravený</t>
  </si>
  <si>
    <t>Položka</t>
  </si>
  <si>
    <t>čl.</t>
  </si>
  <si>
    <t>Daňové príjmy</t>
  </si>
  <si>
    <t xml:space="preserve">Dane z príjmov a kapitálového majetku </t>
  </si>
  <si>
    <t>Dane z majetku- z nehnuteľnosti</t>
  </si>
  <si>
    <t>Daň z pozemkov</t>
  </si>
  <si>
    <t>Daň zo stavieb</t>
  </si>
  <si>
    <t>Dane za tovary a služby</t>
  </si>
  <si>
    <t>Daň za psa</t>
  </si>
  <si>
    <t>Poplatok za komunálny odpad</t>
  </si>
  <si>
    <t>Daň z predaja alkoholu - z minulých rokov</t>
  </si>
  <si>
    <t>Daň za ubytovanie</t>
  </si>
  <si>
    <t>Nedaňové príjmy</t>
  </si>
  <si>
    <t>Príjmy z podnikania a vlast. majetku</t>
  </si>
  <si>
    <t>Príjmy z vlastníctva</t>
  </si>
  <si>
    <t>Príjem za vydobytné nerasty</t>
  </si>
  <si>
    <t>Príjem z prenájmu pozemkov</t>
  </si>
  <si>
    <t>Príjem z prenájmu budov</t>
  </si>
  <si>
    <t>Príjem z prenájmu bytov</t>
  </si>
  <si>
    <t>Administratívne a iné platby</t>
  </si>
  <si>
    <t>Správne poplatky</t>
  </si>
  <si>
    <t>Pokuty a penále</t>
  </si>
  <si>
    <t xml:space="preserve">Poplatky, platby z náhod. predaja </t>
  </si>
  <si>
    <t>Vodné, stočné</t>
  </si>
  <si>
    <t>Príjem za miestny rozhlas</t>
  </si>
  <si>
    <t>Za opatrovateľskú službu</t>
  </si>
  <si>
    <t>Príjem za odpadové nádoby</t>
  </si>
  <si>
    <t>Za kopírovacie služby</t>
  </si>
  <si>
    <t>Príjem za knihy + požičovné</t>
  </si>
  <si>
    <t>Príjem za materskú školu</t>
  </si>
  <si>
    <t>Cintorínske poplatky</t>
  </si>
  <si>
    <t>Za separovaný zber</t>
  </si>
  <si>
    <t>Príjem za réžiu stravného MŠ</t>
  </si>
  <si>
    <t>Úroky z vkladov</t>
  </si>
  <si>
    <t>Úroky z bežných účtov</t>
  </si>
  <si>
    <t>Iné nedaňové príjmy</t>
  </si>
  <si>
    <t>Príjem -nedoplatky</t>
  </si>
  <si>
    <t>Príjem z predpísaných mánk a škôd</t>
  </si>
  <si>
    <t>Príjem z dobropisov</t>
  </si>
  <si>
    <t>Granty a transfery</t>
  </si>
  <si>
    <t>Príspevky od sponzorov</t>
  </si>
  <si>
    <t>Dotácia obciam - na ZŠ</t>
  </si>
  <si>
    <t>Dotácia obciam - na stravu deťom</t>
  </si>
  <si>
    <t>Dotácia obciam - uč.pomôcky</t>
  </si>
  <si>
    <t>Dotácia obciam - matrika</t>
  </si>
  <si>
    <t>Dotácia obciam - na voľby</t>
  </si>
  <si>
    <t>Dotácia na sčítanie obyvateľstva</t>
  </si>
  <si>
    <t>Dotácia obciam - prídavok na dieťa</t>
  </si>
  <si>
    <t>Dotácia obciam - civilná obrana</t>
  </si>
  <si>
    <t>Dotácia obciam - Materská škola</t>
  </si>
  <si>
    <t>Dotácia obciam - Ministerstvo financií</t>
  </si>
  <si>
    <t>BEŽNÉ PRÍJMY - OBEC</t>
  </si>
  <si>
    <t>KAPITÁLOVÉ PRÍJMY - OBEC</t>
  </si>
  <si>
    <t>Kapitálové príjmy</t>
  </si>
  <si>
    <t>Príjem z predaja pozemkov</t>
  </si>
  <si>
    <t xml:space="preserve">KAPITÁLOVÉ PRÍJMY SPOLU </t>
  </si>
  <si>
    <t>FINANČNÉ OPERÁCIE -PRÍJMOVÉ</t>
  </si>
  <si>
    <t>Stravné</t>
  </si>
  <si>
    <t>FINANČNÉ OPERÁCIE SPOLU</t>
  </si>
  <si>
    <t>SUMARIZÁCIA</t>
  </si>
  <si>
    <t>BEŽNÉ PRÍJMY OBEC</t>
  </si>
  <si>
    <t>KAPITÁLOVÉ PRÍJMY</t>
  </si>
  <si>
    <t>FINANČNÉ OPERÁCIE - PRÍJMOVÉ</t>
  </si>
  <si>
    <t>ROZPOČTOVÉ PRÍJMY SPOLU</t>
  </si>
  <si>
    <t>BEŽNÝ VÝDAJ OBEC</t>
  </si>
  <si>
    <t>Prog.</t>
  </si>
  <si>
    <t>č.</t>
  </si>
  <si>
    <t>Výdavky verejnej správy - obec</t>
  </si>
  <si>
    <t>3.4</t>
  </si>
  <si>
    <t>Mzdy, platy, služob. príjem</t>
  </si>
  <si>
    <t>Poistné a príspevok do poisťovní</t>
  </si>
  <si>
    <t>Všeob. zdravotná poisťovňa</t>
  </si>
  <si>
    <t>Poisťovňa Dôvera</t>
  </si>
  <si>
    <t>Nemocenské poistenie</t>
  </si>
  <si>
    <t>Starobné poistenie</t>
  </si>
  <si>
    <t>Úrazové poistenie</t>
  </si>
  <si>
    <t>Poistenie na invalidné poistenie</t>
  </si>
  <si>
    <t>Na poistenie v nezamestnanosti</t>
  </si>
  <si>
    <t>Poistenie do rezervného fondu</t>
  </si>
  <si>
    <t>Doplnkové dôch. poistenie</t>
  </si>
  <si>
    <t>Energie, voda, komunikácie</t>
  </si>
  <si>
    <t>3.3</t>
  </si>
  <si>
    <t>Elektrická energia</t>
  </si>
  <si>
    <t>Plyn</t>
  </si>
  <si>
    <t>Telefón, fax</t>
  </si>
  <si>
    <t>Poštové služby</t>
  </si>
  <si>
    <t>Koncesionárske poplatky</t>
  </si>
  <si>
    <t>Materiál</t>
  </si>
  <si>
    <t>Interierové vybavenie</t>
  </si>
  <si>
    <t xml:space="preserve">Výpočtová technika </t>
  </si>
  <si>
    <t>Dielenská techn., stroje, náradie, elektrosp.</t>
  </si>
  <si>
    <t>Hasiace prístroje</t>
  </si>
  <si>
    <t>Kancelárske potreby</t>
  </si>
  <si>
    <t>Papier</t>
  </si>
  <si>
    <t>Čistiace a hygien. potreby</t>
  </si>
  <si>
    <t>Tlačivá a formuláre</t>
  </si>
  <si>
    <t>CD nosiče</t>
  </si>
  <si>
    <t>Kvety, vence</t>
  </si>
  <si>
    <t>Stavebný, vodoinšt. a elektroinšt. mat.</t>
  </si>
  <si>
    <t>2.1</t>
  </si>
  <si>
    <t>Drobné vybavenie priest. (šálky, vázy)</t>
  </si>
  <si>
    <t>1.2</t>
  </si>
  <si>
    <t>Mapy, geometrické plány</t>
  </si>
  <si>
    <t>Knihy, časopisy, noviny, zbierky zákonov</t>
  </si>
  <si>
    <t>Pracovné odevy a obuv</t>
  </si>
  <si>
    <t>Potraviny ( minerálka)</t>
  </si>
  <si>
    <t>1.1.1</t>
  </si>
  <si>
    <t>Reprezentačné výdavky</t>
  </si>
  <si>
    <t>Dopravné</t>
  </si>
  <si>
    <t>3.7</t>
  </si>
  <si>
    <t>Pohonné hmoty - osobný automobil</t>
  </si>
  <si>
    <t>Pohonné hmoty - traktor, UNICOM</t>
  </si>
  <si>
    <t>Oleje, špeciálne kvapaliny</t>
  </si>
  <si>
    <t>Servis, údržba dopr. prostriedkov - os.aut.</t>
  </si>
  <si>
    <t>Servis, údržba dopr. pr. - UNICOM, Traktor</t>
  </si>
  <si>
    <t>Povinné zmluvné poistenie vozidiel</t>
  </si>
  <si>
    <t>Havarijné poistenie</t>
  </si>
  <si>
    <t>Vybavenie vozidiel</t>
  </si>
  <si>
    <t>Dialničné známky, parkovné</t>
  </si>
  <si>
    <t>Rutinná a štandardná údržba</t>
  </si>
  <si>
    <t>3.6</t>
  </si>
  <si>
    <t>Údržba počítačov a softwéru</t>
  </si>
  <si>
    <t>Údržba dielenskej techniky</t>
  </si>
  <si>
    <t>Údržba elektrospotreb.</t>
  </si>
  <si>
    <t>Údržba kotla</t>
  </si>
  <si>
    <t>Údržba budov</t>
  </si>
  <si>
    <t>10.2</t>
  </si>
  <si>
    <t>Údržba verejných priestranstiev</t>
  </si>
  <si>
    <t>Údržba verejného rozhlasu</t>
  </si>
  <si>
    <t>Nájomné za prenájom</t>
  </si>
  <si>
    <t>Služby</t>
  </si>
  <si>
    <t>Poplatok za útulok</t>
  </si>
  <si>
    <t>BOZP</t>
  </si>
  <si>
    <t>Tlačiarenské služby</t>
  </si>
  <si>
    <t>Revízie zariadení</t>
  </si>
  <si>
    <t>1.4</t>
  </si>
  <si>
    <t>Výroba kľúčov, pečiatok, iné remeselné pr.</t>
  </si>
  <si>
    <t>6.1</t>
  </si>
  <si>
    <t>Prieskumné, projektové, geodetické práce</t>
  </si>
  <si>
    <t>3.1</t>
  </si>
  <si>
    <t>Notárske, právne</t>
  </si>
  <si>
    <t>1.5</t>
  </si>
  <si>
    <t>Audítorske služby</t>
  </si>
  <si>
    <t>Posudky, štúdie, územný plán</t>
  </si>
  <si>
    <t>Poplatky ochranným autorským zväzom</t>
  </si>
  <si>
    <t>Stravovanie</t>
  </si>
  <si>
    <t>3.2</t>
  </si>
  <si>
    <t>Poistenie majetku</t>
  </si>
  <si>
    <t>Prídel do sociálneho fondu</t>
  </si>
  <si>
    <t>1.1.2</t>
  </si>
  <si>
    <t>Odmena poslancom ob.zastupiteľstva</t>
  </si>
  <si>
    <t>Odmena členom komisií</t>
  </si>
  <si>
    <t>Odmena na dohodu o vyk.práce</t>
  </si>
  <si>
    <t>Transfery v rámci verejnej správy</t>
  </si>
  <si>
    <t>Presun dotácie - stav. Úrad</t>
  </si>
  <si>
    <t>Odchodné</t>
  </si>
  <si>
    <t>01.1.2.</t>
  </si>
  <si>
    <t>Finančná a rozpočtová oblasť</t>
  </si>
  <si>
    <t>Tovary a služby</t>
  </si>
  <si>
    <t>Poplatky za vedenie účtov</t>
  </si>
  <si>
    <t>01.3.3.</t>
  </si>
  <si>
    <t>Matrika</t>
  </si>
  <si>
    <t>4.2</t>
  </si>
  <si>
    <t>Knihy</t>
  </si>
  <si>
    <t>Ošatné</t>
  </si>
  <si>
    <t>Transfery nezisk. právbnickým  sub.</t>
  </si>
  <si>
    <t>1.6</t>
  </si>
  <si>
    <t>Členské príspevky tuzemským združ.</t>
  </si>
  <si>
    <t>01.6.0.</t>
  </si>
  <si>
    <t>Všeobecné verejné služby</t>
  </si>
  <si>
    <t>1.7</t>
  </si>
  <si>
    <t>Výdaj na voľby</t>
  </si>
  <si>
    <t>01.7.0.</t>
  </si>
  <si>
    <t>Transakcie verejného dlhu</t>
  </si>
  <si>
    <t>Splácanie úrokov a ostatné platby</t>
  </si>
  <si>
    <t>Splácanie úrokov z úveru</t>
  </si>
  <si>
    <t>Splácanie úrokov z úveru  16 BJ</t>
  </si>
  <si>
    <t>Manipulačné poplatky k úveru</t>
  </si>
  <si>
    <t>02.2.0.</t>
  </si>
  <si>
    <t>Civilná ochrana</t>
  </si>
  <si>
    <t>5.2</t>
  </si>
  <si>
    <t>Odmena na dohodu o vykonaní práce</t>
  </si>
  <si>
    <t>03.2.0.</t>
  </si>
  <si>
    <t>5.3</t>
  </si>
  <si>
    <t>Tepelná energia</t>
  </si>
  <si>
    <t>Reprezentačné</t>
  </si>
  <si>
    <t>Revízie</t>
  </si>
  <si>
    <t>Pohonné hmoty</t>
  </si>
  <si>
    <t>Servis, údržba dopr. prostriedkov</t>
  </si>
  <si>
    <t>Údržba PZ</t>
  </si>
  <si>
    <t>Nájomné za nájom</t>
  </si>
  <si>
    <t>Prenájom ihriska</t>
  </si>
  <si>
    <t>Štartovné</t>
  </si>
  <si>
    <t>Vodné hospodárstvo</t>
  </si>
  <si>
    <t>10.3</t>
  </si>
  <si>
    <t>Čistenie vodných tokov</t>
  </si>
  <si>
    <t>04.5.1.</t>
  </si>
  <si>
    <t>Cestná doprava</t>
  </si>
  <si>
    <t>Materiál na údržbu ciest</t>
  </si>
  <si>
    <t>Dopravné značky</t>
  </si>
  <si>
    <t>05.1.0.</t>
  </si>
  <si>
    <t>Nakladanie s odpadmi</t>
  </si>
  <si>
    <t>10.1</t>
  </si>
  <si>
    <t>Odpadové nádoby</t>
  </si>
  <si>
    <t>Materiál na údržbu</t>
  </si>
  <si>
    <t>Vrecia na separovaný zber</t>
  </si>
  <si>
    <t>Palivo - benzín do kosačiek, píly</t>
  </si>
  <si>
    <t>Údržba verejnej zelene</t>
  </si>
  <si>
    <t>Údržba priestorov zberného dvora</t>
  </si>
  <si>
    <t>Uloženie a likvidácia odpadu</t>
  </si>
  <si>
    <t>05.2.0.</t>
  </si>
  <si>
    <t>Nakladanie s odpadovými vodami</t>
  </si>
  <si>
    <t>Údržba prečerpávacej stanice</t>
  </si>
  <si>
    <t>Čistenie kanalizácie</t>
  </si>
  <si>
    <t>Vývoz fekálií</t>
  </si>
  <si>
    <t>Výstavba 16 Bytovej jednotky</t>
  </si>
  <si>
    <t>06.3.0.</t>
  </si>
  <si>
    <t>Zásobovanie vodou</t>
  </si>
  <si>
    <t>06.4.0.</t>
  </si>
  <si>
    <t>Verejné osvetlenie</t>
  </si>
  <si>
    <t>5.1</t>
  </si>
  <si>
    <t>Energie-elektr. energia</t>
  </si>
  <si>
    <t>06.6.0.</t>
  </si>
  <si>
    <t>Bývanie a občianska vybavenosť</t>
  </si>
  <si>
    <t>3.8</t>
  </si>
  <si>
    <t>Elektrická energa</t>
  </si>
  <si>
    <t>Plyn 16 BJ</t>
  </si>
  <si>
    <t>Rutinná a štandardná údržba - byty</t>
  </si>
  <si>
    <t>Údržba budov, fond opráv 16 bj</t>
  </si>
  <si>
    <t>Rozúčtovanie tepla</t>
  </si>
  <si>
    <t>Poistenie</t>
  </si>
  <si>
    <t>Preplatky</t>
  </si>
  <si>
    <t>Poplatky</t>
  </si>
  <si>
    <t>08.1.0.</t>
  </si>
  <si>
    <t>Rekreačné a športové služby</t>
  </si>
  <si>
    <t>8.1</t>
  </si>
  <si>
    <t>Dotácia TJ Ladce</t>
  </si>
  <si>
    <t>8.2</t>
  </si>
  <si>
    <t>Vybavenie detských ihrísk</t>
  </si>
  <si>
    <t>08.2.0.</t>
  </si>
  <si>
    <t>Kultúrne služby - DK, ZPOZ</t>
  </si>
  <si>
    <t>9.1</t>
  </si>
  <si>
    <t>Všeobecná zdrav. Poisť.</t>
  </si>
  <si>
    <t>Drobné vybavenie ( poháre, šálky)</t>
  </si>
  <si>
    <t>4.1</t>
  </si>
  <si>
    <t>Reprezentačné výdavky - ZPOZ</t>
  </si>
  <si>
    <t>6.2</t>
  </si>
  <si>
    <t>Externý menežment</t>
  </si>
  <si>
    <t>Kultúrne podujatia - silvester</t>
  </si>
  <si>
    <t>Čistenie obrusov</t>
  </si>
  <si>
    <t>Ošatné - ZPOZ</t>
  </si>
  <si>
    <t>Knižnica</t>
  </si>
  <si>
    <t>VŠZP</t>
  </si>
  <si>
    <t>Rezervný fond</t>
  </si>
  <si>
    <t>08.4.0.</t>
  </si>
  <si>
    <t>Náboženské a iné spoloč. služby</t>
  </si>
  <si>
    <t>4.4</t>
  </si>
  <si>
    <t>Elektrická energia - dom smútku</t>
  </si>
  <si>
    <t>Rutinná a štan. údržba Dom smútku</t>
  </si>
  <si>
    <t>Údržba cintorínov</t>
  </si>
  <si>
    <t>Pohrebná služba</t>
  </si>
  <si>
    <t xml:space="preserve">Transfery jednot. a nezisk. org. </t>
  </si>
  <si>
    <t>Členské príspevky nezisk.org.</t>
  </si>
  <si>
    <t>Príspevok neziskovým organizáciam</t>
  </si>
  <si>
    <t>Príspevok odborovým organizáciam</t>
  </si>
  <si>
    <t>Príspevok fara</t>
  </si>
  <si>
    <t>08.6.0.</t>
  </si>
  <si>
    <t>Kultúrne a cirkevné pamiatrky</t>
  </si>
  <si>
    <t>Rutinná a štandartná údržba</t>
  </si>
  <si>
    <t>7.1</t>
  </si>
  <si>
    <t>Vodné</t>
  </si>
  <si>
    <t>Poštovné</t>
  </si>
  <si>
    <t>Interiérové vybavenie</t>
  </si>
  <si>
    <t>Náradie</t>
  </si>
  <si>
    <t>Hasiaci prístroj</t>
  </si>
  <si>
    <t xml:space="preserve">Kancelárske potreby </t>
  </si>
  <si>
    <t>Čistiace a hygienické potreby</t>
  </si>
  <si>
    <t>Materiál údržba</t>
  </si>
  <si>
    <t>Knihy, časopisy, noviny</t>
  </si>
  <si>
    <t>Učebné pomôcky</t>
  </si>
  <si>
    <t>Posteľná bielizeň, uteráky</t>
  </si>
  <si>
    <t>MDD potraviny</t>
  </si>
  <si>
    <t>PHM</t>
  </si>
  <si>
    <t>Prepravné</t>
  </si>
  <si>
    <t>Preprava autobus</t>
  </si>
  <si>
    <t>Údržba škôl</t>
  </si>
  <si>
    <t>Kultúrne podujatia</t>
  </si>
  <si>
    <t>Divadlo</t>
  </si>
  <si>
    <t>Školenie</t>
  </si>
  <si>
    <t>Vývoz odpadu</t>
  </si>
  <si>
    <t>7.3</t>
  </si>
  <si>
    <t>Toner</t>
  </si>
  <si>
    <t>Vybavenie stravovacích zariadení</t>
  </si>
  <si>
    <t>Pracovné odevy, obuv</t>
  </si>
  <si>
    <t>Údržba výťahov</t>
  </si>
  <si>
    <t>Údržba kuchynských zariadení</t>
  </si>
  <si>
    <t>Odber odpadu</t>
  </si>
  <si>
    <t>09.5.0.</t>
  </si>
  <si>
    <t>3.5</t>
  </si>
  <si>
    <t>Školenia, semináre</t>
  </si>
  <si>
    <t>Opatrovateľská služba</t>
  </si>
  <si>
    <t>11.2</t>
  </si>
  <si>
    <t>Materiál - Hyg. Potreby</t>
  </si>
  <si>
    <t>Transfer na opatrovateľskú službu</t>
  </si>
  <si>
    <t>Rodina a deti</t>
  </si>
  <si>
    <t>11.1</t>
  </si>
  <si>
    <t>Prídavok na dieťa</t>
  </si>
  <si>
    <t>Dávky soc.pomoci - hmotná núdza</t>
  </si>
  <si>
    <t>Dávky hmot.núdzi - osobitný príjemca</t>
  </si>
  <si>
    <t>Sociálne služby</t>
  </si>
  <si>
    <t>7.2</t>
  </si>
  <si>
    <t>Presun dotácie</t>
  </si>
  <si>
    <t>Presun dotácie PK, OK</t>
  </si>
  <si>
    <t>BEŽNÝ VÝDAJ - OBEC</t>
  </si>
  <si>
    <t xml:space="preserve">BEŽNÝ VÝDAJ - ZŠ </t>
  </si>
  <si>
    <t>BEŽNÝ VÝDAJ SPOLU</t>
  </si>
  <si>
    <t>KAPITÁLOVÉ VÝDAVKY - OBEC</t>
  </si>
  <si>
    <t>04.4.3</t>
  </si>
  <si>
    <t>Výstavba</t>
  </si>
  <si>
    <t>12.1</t>
  </si>
  <si>
    <t>Projektová dokumentácia</t>
  </si>
  <si>
    <t>KAPITÁLOVÝ VÝDAJ  SPOLU</t>
  </si>
  <si>
    <t>FINANČNÉ OPERÁCIE -VÝDAVKOVÉ</t>
  </si>
  <si>
    <t>Transakcie verejného dlhu - 16 bytová jednotka</t>
  </si>
  <si>
    <t>ROZPOČTOVÉ VÝDAVKY SPOLU</t>
  </si>
  <si>
    <t>Predprimárne vzdelávanie MŠ</t>
  </si>
  <si>
    <t>Vedľajšie služby v školstve ŠJ</t>
  </si>
  <si>
    <t>Primárne vzdelávanie ZŠ</t>
  </si>
  <si>
    <t>Daň za užívanie verejného priestranstva</t>
  </si>
  <si>
    <t>Poplatok za prenájom traktora</t>
  </si>
  <si>
    <t>Licencie -výherné automaty</t>
  </si>
  <si>
    <t>Poplatok za vydanie stanoviska</t>
  </si>
  <si>
    <t>Príjem z odvodu hazardných hier</t>
  </si>
  <si>
    <t>Cestovné náhrady</t>
  </si>
  <si>
    <t>Tuzemské</t>
  </si>
  <si>
    <t>01.1.1</t>
  </si>
  <si>
    <t>Ochrana pred požiarmi</t>
  </si>
  <si>
    <t>04.2.1</t>
  </si>
  <si>
    <t>08.2.0</t>
  </si>
  <si>
    <t>Vzdelávanie nedefinované</t>
  </si>
  <si>
    <t>10.1.2</t>
  </si>
  <si>
    <t>10.4.0</t>
  </si>
  <si>
    <t>10.7.0</t>
  </si>
  <si>
    <t>Príjem za ostané služby</t>
  </si>
  <si>
    <t>Príjem z prenájmu ver. priestorov</t>
  </si>
  <si>
    <t>Príjem z refundácie</t>
  </si>
  <si>
    <t>Hygienické potreby</t>
  </si>
  <si>
    <t>Čistiace potreby</t>
  </si>
  <si>
    <t>Pečiatky</t>
  </si>
  <si>
    <t>Vybavenie verejného priestranstva</t>
  </si>
  <si>
    <t>Vypracovanie žiadosti NFP</t>
  </si>
  <si>
    <t>Členský príspevok</t>
  </si>
  <si>
    <t>Nádoby - psie extrementy</t>
  </si>
  <si>
    <t>Ozvučenie domu smútku</t>
  </si>
  <si>
    <t>Čistiace  potreby</t>
  </si>
  <si>
    <t>Vybavenie tried</t>
  </si>
  <si>
    <t>Dotácia obciam - opatrovateľská služba</t>
  </si>
  <si>
    <t>Daň za predajné automaty</t>
  </si>
  <si>
    <t>Údržba autobusovej zastávky Tunežice</t>
  </si>
  <si>
    <t>Poplatok za stavebný odpad</t>
  </si>
  <si>
    <t>Dotácia obciam - územný plán</t>
  </si>
  <si>
    <t>Dotácia obciam -znevýhodnený uchádzač</t>
  </si>
  <si>
    <t>16 BJ - fond opráv z minulých rokov</t>
  </si>
  <si>
    <t>Zábezpeka 16 BJ</t>
  </si>
  <si>
    <t>Zábezpeka - príjem</t>
  </si>
  <si>
    <t>4.5</t>
  </si>
  <si>
    <t>Archivačné boxy</t>
  </si>
  <si>
    <t>Licencia</t>
  </si>
  <si>
    <t>Vytýčenie inžinierských sietí</t>
  </si>
  <si>
    <t>09.6.0.1</t>
  </si>
  <si>
    <t xml:space="preserve">Transfery  nezisk. org. </t>
  </si>
  <si>
    <t>7.4</t>
  </si>
  <si>
    <t>Transfer ZUŠ</t>
  </si>
  <si>
    <t>Transfer CVČ</t>
  </si>
  <si>
    <t>05.1.0</t>
  </si>
  <si>
    <t>Digestor 16 Bj., materiál</t>
  </si>
  <si>
    <t>Daň z bytov a nebytových priestorov v byt.dome</t>
  </si>
  <si>
    <t>Dotácia obciam - stav. úrad, cestná doprava.</t>
  </si>
  <si>
    <t>Dotácia obciam - životné prostredie</t>
  </si>
  <si>
    <t>09.1.1.1</t>
  </si>
  <si>
    <t>Zdroj</t>
  </si>
  <si>
    <t>Energetický audit</t>
  </si>
  <si>
    <t>Údržba vojnových hrobov</t>
  </si>
  <si>
    <t>Rekonštrukcia DK</t>
  </si>
  <si>
    <t>Palivo ako zdroj energie</t>
  </si>
  <si>
    <t>Cestná daň</t>
  </si>
  <si>
    <t>Nákup pozemkov</t>
  </si>
  <si>
    <t>08.1.0</t>
  </si>
  <si>
    <t>09.1.2.1</t>
  </si>
  <si>
    <t>Rekonštrukcia telocvične ZŠ</t>
  </si>
  <si>
    <t>Finančná zábezpeka</t>
  </si>
  <si>
    <t>Recyklačný fond</t>
  </si>
  <si>
    <t>Náhrady</t>
  </si>
  <si>
    <t>Elektronická komunikácia</t>
  </si>
  <si>
    <t>Odevy</t>
  </si>
  <si>
    <t>Stan - akcie</t>
  </si>
  <si>
    <t>Dni obce</t>
  </si>
  <si>
    <t>Kuchynská linka</t>
  </si>
  <si>
    <t>očak. plnenie</t>
  </si>
  <si>
    <t>Príjem z refakturácie</t>
  </si>
  <si>
    <t xml:space="preserve">Príjem z ročného zúčtovania poistného </t>
  </si>
  <si>
    <t>Deratizácia</t>
  </si>
  <si>
    <t>16 Bj - zábezpeka</t>
  </si>
  <si>
    <t>Transfer MF - kamerový systém</t>
  </si>
  <si>
    <t>Transfer MF - oplotenie MŠ</t>
  </si>
  <si>
    <t>16 Bj zapojenie FP z pred. Rokov</t>
  </si>
  <si>
    <t>Dielňa plyn</t>
  </si>
  <si>
    <t xml:space="preserve">Materiíl </t>
  </si>
  <si>
    <t>Kamerový systém</t>
  </si>
  <si>
    <t>Kultúrne služby</t>
  </si>
  <si>
    <t>Transakcie verejného dlhu - splátka úveru</t>
  </si>
  <si>
    <t>Príjem za stravné MŠ</t>
  </si>
  <si>
    <t>Zd.</t>
  </si>
  <si>
    <t>Potraviny MŠ</t>
  </si>
  <si>
    <t>Preklenovací úver</t>
  </si>
  <si>
    <t>Splácanie úrokov - SZRB Modernizácia DK</t>
  </si>
  <si>
    <t>Transfer MŽP - Modernizácia DK</t>
  </si>
  <si>
    <t>3AA1</t>
  </si>
  <si>
    <t>3AA2</t>
  </si>
  <si>
    <t>717 002</t>
  </si>
  <si>
    <t>72f</t>
  </si>
  <si>
    <t>Rok 2021</t>
  </si>
  <si>
    <t>Zostatok pros. z predch. Rokov</t>
  </si>
  <si>
    <t>Príjem za stravné</t>
  </si>
  <si>
    <t>Rok 2017</t>
  </si>
  <si>
    <t>Potvrdenia</t>
  </si>
  <si>
    <t>Podujatia</t>
  </si>
  <si>
    <t>Zdravotné prehladky</t>
  </si>
  <si>
    <t>71</t>
  </si>
  <si>
    <t>Rekonštrukcia plota MŠ</t>
  </si>
  <si>
    <t>Rekonštkukcia plota MŠ</t>
  </si>
  <si>
    <t>Asistenčný poplatok IOMO</t>
  </si>
  <si>
    <t>Dotácia obciam -obnova pomníka padlým</t>
  </si>
  <si>
    <t>Lesy SR š.p. - príspevok z fondu lesov</t>
  </si>
  <si>
    <t>Investičný úver</t>
  </si>
  <si>
    <t>BEŽNÉ PRÍJMY ZŠ</t>
  </si>
  <si>
    <t>Zdravotná služba</t>
  </si>
  <si>
    <t>Kompostery</t>
  </si>
  <si>
    <t>Kompostery - dotácia</t>
  </si>
  <si>
    <t>Výpočtová technika</t>
  </si>
  <si>
    <t>04.5.1</t>
  </si>
  <si>
    <t>Rekonštrukcia a modernizácia - dotácia</t>
  </si>
  <si>
    <t>Rekonštrukcia DK 5% účasť</t>
  </si>
  <si>
    <t>Rekonštrukcia DK - neoprávnené výdavky</t>
  </si>
  <si>
    <t>Transakcie verejného dlhu - investičný úver</t>
  </si>
  <si>
    <t>Materiál - Výmena vodomerov</t>
  </si>
  <si>
    <t>Známky, informačné tabule</t>
  </si>
  <si>
    <t xml:space="preserve">Výstavba- investičný úver, IBV, MŠ </t>
  </si>
  <si>
    <t>Rekonštrukcia a modernizácia ul. Záhradná</t>
  </si>
  <si>
    <t>Rekonštrukcia a modernizácia ul. Kukučínova</t>
  </si>
  <si>
    <t>Materiál na údržbu, kanalizačná prípojka</t>
  </si>
  <si>
    <t>Nákup komponentov - ihriská</t>
  </si>
  <si>
    <t xml:space="preserve">Propagácia, reklama </t>
  </si>
  <si>
    <t>očakáv. Plnenie</t>
  </si>
  <si>
    <t>&amp;</t>
  </si>
  <si>
    <t>BEŽNÉ PRÍJMY - ZŠ</t>
  </si>
  <si>
    <t>BEŽNÝ PRÍJEM SPOLU</t>
  </si>
  <si>
    <t>ROZPOČET ROK 2019</t>
  </si>
  <si>
    <t>Rok 2022</t>
  </si>
  <si>
    <t>Transfer MŽP - Zberový dvor</t>
  </si>
  <si>
    <t>Dotácia obciam - Ministerstvo ŽP - koppostery</t>
  </si>
  <si>
    <t>Rok 2018</t>
  </si>
  <si>
    <t>Údržba telefónnej ústredne,kamerový systém</t>
  </si>
  <si>
    <t>Výmena vodomerov</t>
  </si>
  <si>
    <t>Škola v prírode</t>
  </si>
  <si>
    <t xml:space="preserve">Materiál </t>
  </si>
  <si>
    <t>Zberový dvor - dotácia</t>
  </si>
  <si>
    <t>Zberový dvor - vlastné zdroje</t>
  </si>
  <si>
    <t>Materiál na údržbu, zbúranie prečerpávačky</t>
  </si>
  <si>
    <t>Materiál na údržbu plocha pre kontajnery</t>
  </si>
  <si>
    <t>Údržba komunikácuí  úprava vjazdu Tunežice</t>
  </si>
  <si>
    <t>Údržba verejného osvetlenia,</t>
  </si>
  <si>
    <t>Materiál na údržbu, prekládka stĺpa</t>
  </si>
  <si>
    <t>Údržba chodníkov</t>
  </si>
  <si>
    <t>Materiál zberový dvor</t>
  </si>
  <si>
    <t>Údržba ihrísk -  Ladce, Tunežice</t>
  </si>
  <si>
    <t>Údržba budov,kotla</t>
  </si>
  <si>
    <t>Čistiaci stroj</t>
  </si>
  <si>
    <t>Bežiaci pás</t>
  </si>
  <si>
    <t>Pútač</t>
  </si>
  <si>
    <t>Štúdia - reštaurovanie pomníka</t>
  </si>
  <si>
    <t>Pracovné odevy</t>
  </si>
  <si>
    <t>Zdravotná prehliadka</t>
  </si>
  <si>
    <t xml:space="preserve">Rekonštrukcia a modernizácia </t>
  </si>
  <si>
    <t>Rekonštrukcia DK úver</t>
  </si>
  <si>
    <t>Transakcie verejného dlhu - preklanovací úver</t>
  </si>
  <si>
    <t xml:space="preserve">  </t>
  </si>
  <si>
    <t xml:space="preserve"> </t>
  </si>
  <si>
    <t>Materiál na údržbu ZŠ - ŠJ</t>
  </si>
  <si>
    <t>72e</t>
  </si>
  <si>
    <t>% Pln.</t>
  </si>
  <si>
    <t>ROZPOČET 2020</t>
  </si>
  <si>
    <t>Schválený</t>
  </si>
  <si>
    <t>Upravený</t>
  </si>
  <si>
    <t>72g</t>
  </si>
  <si>
    <t>Dotácia obciam - Požiarná ochrana</t>
  </si>
  <si>
    <t>očak. Pln.</t>
  </si>
  <si>
    <t>Skut. I.Q</t>
  </si>
  <si>
    <t>oč. Plnenie</t>
  </si>
  <si>
    <t>% Pl.</t>
  </si>
  <si>
    <t>Údržba - kamerový systém</t>
  </si>
  <si>
    <t>Nájom za plošinu</t>
  </si>
  <si>
    <t>Zásobnik na dezinfekciu</t>
  </si>
  <si>
    <t>Váha zberový dvor</t>
  </si>
  <si>
    <t>Búracie práce - prečerpávačka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</si>
  <si>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&amp;</t>
  </si>
  <si>
    <t>Vypracoval: Ing. Alena Černotová</t>
  </si>
  <si>
    <t>Schválil :</t>
  </si>
  <si>
    <t xml:space="preserve"> Ing. Jaroslav Koyš, starosta obce </t>
  </si>
  <si>
    <t>Zostatok na bežnom účte k 31.03.2020              129 696,84</t>
  </si>
  <si>
    <t>Zostatok na strav. účte k 31.03.2020                        7 495,99</t>
  </si>
  <si>
    <t>Zostatok na účte SF k 31.03.2020                               2 902,81</t>
  </si>
  <si>
    <t>Rezerva                                                                             31 581,46</t>
  </si>
  <si>
    <t xml:space="preserve">Zostatok nesp. Úveru ŠFRB k 31.03.2020          330 873,43      </t>
  </si>
  <si>
    <t xml:space="preserve">Zostatok nesplat. ú. SZRB k 31.03.2020            162 286,82    </t>
  </si>
  <si>
    <t xml:space="preserve">Zostatok nesplat. úveru k 31.03.2020                130 373,00             </t>
  </si>
  <si>
    <t xml:space="preserve"> V Ladcoch, dňa 14.04.2020 </t>
  </si>
  <si>
    <t>Zostaok v pokladni k 31.03.2020                                3 215,62</t>
  </si>
  <si>
    <t>Zostatok na byt. účte k 31.03.2020                        73 613,90</t>
  </si>
  <si>
    <t>Transakcie verejného dlhu - prekl. úver</t>
  </si>
  <si>
    <t>Skutoč.IQ</t>
  </si>
  <si>
    <t>Skut.II Q</t>
  </si>
  <si>
    <t>Š41</t>
  </si>
  <si>
    <t>Poistné plnenie MŠ</t>
  </si>
  <si>
    <t>Príjem z dobropisu</t>
  </si>
  <si>
    <t>Dotácia obciam - vojnové hroby</t>
  </si>
  <si>
    <t>3AB1</t>
  </si>
  <si>
    <t>3AB2</t>
  </si>
  <si>
    <t>Zostatok na bežnom účte k 30.06.2020              105 524,96</t>
  </si>
  <si>
    <t>Zostatok na strav. účte k 30.06.2020                       8 448,54</t>
  </si>
  <si>
    <t>Zostatok na účte SF k 30.06.2020                               3 619,19</t>
  </si>
  <si>
    <t>Rezerva                                                                             37 595,20</t>
  </si>
  <si>
    <t>Zostatok na byt. účte k 30.06.2020                        71 728,63</t>
  </si>
  <si>
    <t xml:space="preserve">Zostatok nesplat. úveru k 30.06.2020                118 517,00             </t>
  </si>
  <si>
    <t xml:space="preserve">Zostatok nesplat. ú. SZRB k 30.06.2020            151 786,82    </t>
  </si>
  <si>
    <t xml:space="preserve">Zostatok nesp. Úveru ŠFRB k 30.06.2020          327 047,60      </t>
  </si>
  <si>
    <t>Zostaok v pokladni k 30.06.2020                                3 353,08</t>
  </si>
  <si>
    <t>Dezinfekcia</t>
  </si>
  <si>
    <t>Sofwwér</t>
  </si>
  <si>
    <t>Zberový dvor - dotácia - Unia</t>
  </si>
  <si>
    <t>Zberový dvor - dotácia ŠR</t>
  </si>
  <si>
    <t>Servis dátaprojektoru</t>
  </si>
  <si>
    <t>Obrudy DS</t>
  </si>
  <si>
    <t>KAPITÁLOVÝ VÝDAJ  obec</t>
  </si>
  <si>
    <t>KAPITÁLOVÝ VÝDAJ  ZŠ</t>
  </si>
  <si>
    <t>KAPITÁLOVÝ VÝDAJ  OBEC</t>
  </si>
  <si>
    <t>Skut.III Q</t>
  </si>
  <si>
    <t>Palivo</t>
  </si>
  <si>
    <t>Prevádzkové zariadenia</t>
  </si>
  <si>
    <t>Komunitný plán</t>
  </si>
  <si>
    <t>Výdavkyverejnej správy</t>
  </si>
  <si>
    <t>713 005</t>
  </si>
  <si>
    <t>Rekon. Bezpečnostného systému</t>
  </si>
  <si>
    <t>Zostatok na bežnom účte k 30.09.2020              129 761,88</t>
  </si>
  <si>
    <t>Zostatok na strav. účte k 30.09.2020                       8 840,57</t>
  </si>
  <si>
    <t>Zostatok na byt. účte k 30.09.2020                        74 395,96</t>
  </si>
  <si>
    <t>Zostatok na účte SF k 30.09.2020                              1 224,95</t>
  </si>
  <si>
    <t>Rezerva                                                                          97 595,20</t>
  </si>
  <si>
    <t xml:space="preserve">Zostatok nesplat. úveru k 30.09.2020                       106 661,00             </t>
  </si>
  <si>
    <t xml:space="preserve">Zostatok nesplat. ú. SZRB k 30.09.2020                   141 286,82    </t>
  </si>
  <si>
    <t xml:space="preserve">Zostatok nesp. Úveru ŠFRB k 30.09.2020                 323 230,24      </t>
  </si>
  <si>
    <t>Zostaok v pokladni k 30.09.2020                                2 393,69</t>
  </si>
  <si>
    <t xml:space="preserve"> V Ladcoch, dňa 07.10.2020 </t>
  </si>
  <si>
    <t>Dotácia obciam - MŠ udržateľnosť prac. miesta</t>
  </si>
  <si>
    <t>Skut. III.Q</t>
  </si>
  <si>
    <t>Rok 2023</t>
  </si>
  <si>
    <t>ROZPOČET ROK 2020</t>
  </si>
  <si>
    <t>Príjem z poistného plnenia</t>
  </si>
  <si>
    <t>Dotácia obciam - Ministerstvo ŽP kompostery</t>
  </si>
  <si>
    <t>1AB1</t>
  </si>
  <si>
    <t>Dotácia obciam - ZŠ športové prvky</t>
  </si>
  <si>
    <t>Transfer MF - energetické zvýhodnenie MŠ</t>
  </si>
  <si>
    <t>Transfer Úrad vlády ZŠ</t>
  </si>
  <si>
    <t>Dotácia obiam - Požiarná ochrana</t>
  </si>
  <si>
    <t>Dotácia obciam - MŠ udržateľnosž prec. Miesta</t>
  </si>
  <si>
    <t>292 12</t>
  </si>
  <si>
    <t>Údržba blezkozvodu</t>
  </si>
  <si>
    <t>Výkopové práce</t>
  </si>
  <si>
    <t xml:space="preserve">Údržba komunikácuí  </t>
  </si>
  <si>
    <t>Pútač, tabule</t>
  </si>
  <si>
    <t>Príspevok mestu</t>
  </si>
  <si>
    <t>Nájimné za prenájom</t>
  </si>
  <si>
    <t xml:space="preserve">5.3 </t>
  </si>
  <si>
    <t>Odevy - dotácia</t>
  </si>
  <si>
    <t>Váha - zberový dvor</t>
  </si>
  <si>
    <t>Obrusy DS</t>
  </si>
  <si>
    <t>Softwer</t>
  </si>
  <si>
    <t>Kamerový, bezpečnostný  systém</t>
  </si>
  <si>
    <t>03.2.0</t>
  </si>
  <si>
    <t>Nákup budov</t>
  </si>
  <si>
    <t>Materiál - kontajnery</t>
  </si>
  <si>
    <t>06.4.0</t>
  </si>
  <si>
    <t>Rekonštrukcia VO</t>
  </si>
  <si>
    <t>,</t>
  </si>
  <si>
    <t>NÁVRH ROZPOČTU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</si>
</sst>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41B]dd\.\ mmmm\ yyyy"/>
    <numFmt numFmtId="175" formatCode="#,##0.0"/>
    <numFmt numFmtId="176" formatCode="0.000"/>
    <numFmt numFmtId="177" formatCode="0.0"/>
    <numFmt numFmtId="178" formatCode="[$-41B]d\.\ mmmm\ yyyy"/>
    <numFmt numFmtId="179" formatCode="[$-41B]dddd\,\ d\.\ mmmm\ yyyy"/>
    <numFmt numFmtId="180" formatCode="#,##0.000"/>
    <numFmt numFmtId="181" formatCode="0.0000"/>
    <numFmt numFmtId="182" formatCode="0.00000"/>
    <numFmt numFmtId="183" formatCode="0.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4"/>
      <name val="Arial"/>
      <family val="2"/>
    </font>
    <font>
      <sz val="8"/>
      <color indexed="53"/>
      <name val="Arial"/>
      <family val="2"/>
    </font>
    <font>
      <b/>
      <sz val="12"/>
      <color indexed="53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b/>
      <u val="singleAccounting"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b/>
      <sz val="8"/>
      <color indexed="36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0070C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7030A0"/>
      <name val="Arial"/>
      <family val="2"/>
    </font>
    <font>
      <b/>
      <sz val="8"/>
      <color theme="3"/>
      <name val="Arial"/>
      <family val="2"/>
    </font>
    <font>
      <b/>
      <sz val="8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/>
      <bottom/>
    </border>
    <border>
      <left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 style="medium"/>
      <right/>
      <top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hair"/>
    </border>
    <border>
      <left style="thin"/>
      <right/>
      <top style="hair"/>
      <bottom/>
    </border>
    <border>
      <left>
        <color indexed="63"/>
      </left>
      <right style="thin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hair"/>
    </border>
    <border>
      <left style="medium"/>
      <right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 style="hair"/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hair"/>
      <bottom style="thick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>
        <color indexed="63"/>
      </bottom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29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6" fillId="0" borderId="34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35" xfId="0" applyFont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37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9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40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43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5" fillId="0" borderId="4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9" xfId="0" applyFont="1" applyBorder="1" applyAlignment="1">
      <alignment/>
    </xf>
    <xf numFmtId="3" fontId="6" fillId="0" borderId="4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49" fontId="6" fillId="0" borderId="51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0" fontId="6" fillId="0" borderId="48" xfId="0" applyFont="1" applyBorder="1" applyAlignment="1">
      <alignment/>
    </xf>
    <xf numFmtId="3" fontId="12" fillId="0" borderId="16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2" xfId="0" applyFont="1" applyBorder="1" applyAlignment="1">
      <alignment/>
    </xf>
    <xf numFmtId="0" fontId="3" fillId="0" borderId="25" xfId="0" applyFont="1" applyBorder="1" applyAlignment="1">
      <alignment/>
    </xf>
    <xf numFmtId="3" fontId="5" fillId="0" borderId="51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48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0" fontId="6" fillId="0" borderId="47" xfId="0" applyFont="1" applyBorder="1" applyAlignment="1">
      <alignment/>
    </xf>
    <xf numFmtId="3" fontId="6" fillId="0" borderId="47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5" fillId="0" borderId="50" xfId="0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3" fontId="14" fillId="0" borderId="41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49" fontId="6" fillId="0" borderId="55" xfId="0" applyNumberFormat="1" applyFont="1" applyBorder="1" applyAlignment="1">
      <alignment/>
    </xf>
    <xf numFmtId="0" fontId="6" fillId="0" borderId="56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6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47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49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34" borderId="3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36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18" fillId="0" borderId="21" xfId="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64" xfId="0" applyBorder="1" applyAlignment="1">
      <alignment/>
    </xf>
    <xf numFmtId="3" fontId="6" fillId="0" borderId="4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49" fontId="6" fillId="0" borderId="83" xfId="0" applyNumberFormat="1" applyFont="1" applyBorder="1" applyAlignment="1">
      <alignment/>
    </xf>
    <xf numFmtId="0" fontId="5" fillId="0" borderId="65" xfId="0" applyFont="1" applyBorder="1" applyAlignment="1">
      <alignment/>
    </xf>
    <xf numFmtId="0" fontId="5" fillId="0" borderId="72" xfId="0" applyFont="1" applyBorder="1" applyAlignment="1">
      <alignment/>
    </xf>
    <xf numFmtId="0" fontId="6" fillId="0" borderId="65" xfId="0" applyFont="1" applyBorder="1" applyAlignment="1">
      <alignment/>
    </xf>
    <xf numFmtId="3" fontId="6" fillId="0" borderId="76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" fontId="6" fillId="0" borderId="8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0" fontId="0" fillId="0" borderId="30" xfId="0" applyBorder="1" applyAlignment="1">
      <alignment/>
    </xf>
    <xf numFmtId="0" fontId="6" fillId="0" borderId="87" xfId="0" applyFont="1" applyBorder="1" applyAlignment="1">
      <alignment/>
    </xf>
    <xf numFmtId="3" fontId="0" fillId="0" borderId="30" xfId="0" applyNumberFormat="1" applyBorder="1" applyAlignment="1">
      <alignment/>
    </xf>
    <xf numFmtId="0" fontId="6" fillId="0" borderId="55" xfId="0" applyFont="1" applyBorder="1" applyAlignment="1">
      <alignment/>
    </xf>
    <xf numFmtId="3" fontId="63" fillId="0" borderId="50" xfId="0" applyNumberFormat="1" applyFont="1" applyBorder="1" applyAlignment="1">
      <alignment/>
    </xf>
    <xf numFmtId="3" fontId="5" fillId="0" borderId="88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6" fillId="33" borderId="71" xfId="0" applyNumberFormat="1" applyFont="1" applyFill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12" fillId="0" borderId="73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95" xfId="0" applyNumberFormat="1" applyFont="1" applyBorder="1" applyAlignment="1">
      <alignment/>
    </xf>
    <xf numFmtId="3" fontId="6" fillId="0" borderId="78" xfId="0" applyNumberFormat="1" applyFont="1" applyFill="1" applyBorder="1" applyAlignment="1">
      <alignment/>
    </xf>
    <xf numFmtId="3" fontId="6" fillId="0" borderId="73" xfId="0" applyNumberFormat="1" applyFont="1" applyFill="1" applyBorder="1" applyAlignment="1">
      <alignment/>
    </xf>
    <xf numFmtId="3" fontId="5" fillId="0" borderId="94" xfId="0" applyNumberFormat="1" applyFont="1" applyBorder="1" applyAlignment="1">
      <alignment/>
    </xf>
    <xf numFmtId="3" fontId="6" fillId="0" borderId="96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3" fontId="3" fillId="0" borderId="98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14" fillId="0" borderId="100" xfId="0" applyNumberFormat="1" applyFont="1" applyBorder="1" applyAlignment="1">
      <alignment/>
    </xf>
    <xf numFmtId="3" fontId="14" fillId="0" borderId="73" xfId="0" applyNumberFormat="1" applyFont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5" fillId="0" borderId="97" xfId="0" applyNumberFormat="1" applyFont="1" applyBorder="1" applyAlignment="1">
      <alignment/>
    </xf>
    <xf numFmtId="3" fontId="5" fillId="0" borderId="93" xfId="0" applyNumberFormat="1" applyFont="1" applyFill="1" applyBorder="1" applyAlignment="1">
      <alignment/>
    </xf>
    <xf numFmtId="3" fontId="5" fillId="0" borderId="94" xfId="0" applyNumberFormat="1" applyFont="1" applyFill="1" applyBorder="1" applyAlignment="1">
      <alignment/>
    </xf>
    <xf numFmtId="3" fontId="5" fillId="0" borderId="73" xfId="0" applyNumberFormat="1" applyFont="1" applyFill="1" applyBorder="1" applyAlignment="1">
      <alignment/>
    </xf>
    <xf numFmtId="3" fontId="5" fillId="0" borderId="101" xfId="0" applyNumberFormat="1" applyFont="1" applyBorder="1" applyAlignment="1">
      <alignment/>
    </xf>
    <xf numFmtId="3" fontId="64" fillId="0" borderId="33" xfId="0" applyNumberFormat="1" applyFont="1" applyBorder="1" applyAlignment="1">
      <alignment/>
    </xf>
    <xf numFmtId="3" fontId="65" fillId="0" borderId="71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0" fillId="0" borderId="97" xfId="0" applyNumberFormat="1" applyBorder="1" applyAlignment="1">
      <alignment/>
    </xf>
    <xf numFmtId="3" fontId="64" fillId="0" borderId="71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6" fillId="0" borderId="75" xfId="0" applyNumberFormat="1" applyFont="1" applyFill="1" applyBorder="1" applyAlignment="1">
      <alignment/>
    </xf>
    <xf numFmtId="3" fontId="0" fillId="0" borderId="90" xfId="0" applyNumberFormat="1" applyBorder="1" applyAlignment="1">
      <alignment/>
    </xf>
    <xf numFmtId="3" fontId="6" fillId="0" borderId="97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5" fillId="0" borderId="56" xfId="0" applyNumberFormat="1" applyFont="1" applyBorder="1" applyAlignment="1">
      <alignment/>
    </xf>
    <xf numFmtId="0" fontId="5" fillId="0" borderId="82" xfId="0" applyFont="1" applyBorder="1" applyAlignment="1">
      <alignment/>
    </xf>
    <xf numFmtId="3" fontId="6" fillId="0" borderId="82" xfId="0" applyNumberFormat="1" applyFont="1" applyBorder="1" applyAlignment="1">
      <alignment/>
    </xf>
    <xf numFmtId="3" fontId="6" fillId="0" borderId="10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3" xfId="0" applyFont="1" applyBorder="1" applyAlignment="1">
      <alignment/>
    </xf>
    <xf numFmtId="0" fontId="6" fillId="0" borderId="84" xfId="0" applyFont="1" applyBorder="1" applyAlignment="1">
      <alignment/>
    </xf>
    <xf numFmtId="0" fontId="5" fillId="0" borderId="84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3" xfId="0" applyNumberFormat="1" applyFont="1" applyFill="1" applyBorder="1" applyAlignment="1">
      <alignment/>
    </xf>
    <xf numFmtId="3" fontId="5" fillId="0" borderId="103" xfId="0" applyNumberFormat="1" applyFont="1" applyBorder="1" applyAlignment="1">
      <alignment/>
    </xf>
    <xf numFmtId="0" fontId="6" fillId="0" borderId="74" xfId="0" applyFont="1" applyBorder="1" applyAlignment="1">
      <alignment/>
    </xf>
    <xf numFmtId="3" fontId="6" fillId="33" borderId="77" xfId="0" applyNumberFormat="1" applyFont="1" applyFill="1" applyBorder="1" applyAlignment="1">
      <alignment/>
    </xf>
    <xf numFmtId="3" fontId="6" fillId="0" borderId="104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86" xfId="0" applyFont="1" applyBorder="1" applyAlignment="1">
      <alignment/>
    </xf>
    <xf numFmtId="3" fontId="8" fillId="0" borderId="56" xfId="0" applyNumberFormat="1" applyFont="1" applyBorder="1" applyAlignment="1">
      <alignment/>
    </xf>
    <xf numFmtId="3" fontId="6" fillId="35" borderId="74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3" fontId="6" fillId="35" borderId="75" xfId="0" applyNumberFormat="1" applyFont="1" applyFill="1" applyBorder="1" applyAlignment="1">
      <alignment/>
    </xf>
    <xf numFmtId="0" fontId="66" fillId="35" borderId="35" xfId="0" applyFont="1" applyFill="1" applyBorder="1" applyAlignment="1">
      <alignment/>
    </xf>
    <xf numFmtId="3" fontId="66" fillId="35" borderId="73" xfId="0" applyNumberFormat="1" applyFont="1" applyFill="1" applyBorder="1" applyAlignment="1">
      <alignment/>
    </xf>
    <xf numFmtId="3" fontId="65" fillId="35" borderId="72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3" fontId="6" fillId="35" borderId="91" xfId="0" applyNumberFormat="1" applyFont="1" applyFill="1" applyBorder="1" applyAlignment="1">
      <alignment/>
    </xf>
    <xf numFmtId="3" fontId="0" fillId="0" borderId="75" xfId="0" applyNumberFormat="1" applyBorder="1" applyAlignment="1">
      <alignment/>
    </xf>
    <xf numFmtId="3" fontId="6" fillId="35" borderId="15" xfId="0" applyNumberFormat="1" applyFont="1" applyFill="1" applyBorder="1" applyAlignment="1">
      <alignment/>
    </xf>
    <xf numFmtId="3" fontId="6" fillId="0" borderId="105" xfId="0" applyNumberFormat="1" applyFont="1" applyBorder="1" applyAlignment="1">
      <alignment/>
    </xf>
    <xf numFmtId="3" fontId="6" fillId="0" borderId="82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46" xfId="0" applyNumberFormat="1" applyFont="1" applyBorder="1" applyAlignment="1">
      <alignment/>
    </xf>
    <xf numFmtId="0" fontId="8" fillId="0" borderId="106" xfId="0" applyFont="1" applyBorder="1" applyAlignment="1">
      <alignment/>
    </xf>
    <xf numFmtId="0" fontId="19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106" xfId="0" applyNumberFormat="1" applyFont="1" applyBorder="1" applyAlignment="1">
      <alignment/>
    </xf>
    <xf numFmtId="3" fontId="8" fillId="0" borderId="107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7" fillId="0" borderId="10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3" fillId="0" borderId="107" xfId="0" applyNumberFormat="1" applyFont="1" applyBorder="1" applyAlignment="1">
      <alignment/>
    </xf>
    <xf numFmtId="3" fontId="7" fillId="0" borderId="107" xfId="0" applyNumberFormat="1" applyFont="1" applyBorder="1" applyAlignment="1">
      <alignment/>
    </xf>
    <xf numFmtId="3" fontId="19" fillId="0" borderId="106" xfId="0" applyNumberFormat="1" applyFont="1" applyBorder="1" applyAlignment="1">
      <alignment/>
    </xf>
    <xf numFmtId="3" fontId="3" fillId="0" borderId="100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0" fontId="18" fillId="0" borderId="108" xfId="0" applyFont="1" applyBorder="1" applyAlignment="1">
      <alignment/>
    </xf>
    <xf numFmtId="3" fontId="18" fillId="0" borderId="39" xfId="0" applyNumberFormat="1" applyFont="1" applyBorder="1" applyAlignment="1">
      <alignment/>
    </xf>
    <xf numFmtId="0" fontId="7" fillId="0" borderId="49" xfId="0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10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" fillId="34" borderId="39" xfId="0" applyNumberFormat="1" applyFont="1" applyFill="1" applyBorder="1" applyAlignment="1">
      <alignment/>
    </xf>
    <xf numFmtId="0" fontId="7" fillId="0" borderId="86" xfId="0" applyFont="1" applyBorder="1" applyAlignment="1">
      <alignment/>
    </xf>
    <xf numFmtId="49" fontId="6" fillId="0" borderId="100" xfId="0" applyNumberFormat="1" applyFont="1" applyBorder="1" applyAlignment="1">
      <alignment/>
    </xf>
    <xf numFmtId="49" fontId="6" fillId="0" borderId="40" xfId="0" applyNumberFormat="1" applyFont="1" applyBorder="1" applyAlignment="1">
      <alignment/>
    </xf>
    <xf numFmtId="3" fontId="65" fillId="0" borderId="110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35" borderId="88" xfId="0" applyNumberFormat="1" applyFont="1" applyFill="1" applyBorder="1" applyAlignment="1">
      <alignment/>
    </xf>
    <xf numFmtId="3" fontId="13" fillId="0" borderId="108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9" fillId="0" borderId="108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0" fontId="6" fillId="0" borderId="112" xfId="0" applyFont="1" applyBorder="1" applyAlignment="1">
      <alignment/>
    </xf>
    <xf numFmtId="49" fontId="6" fillId="0" borderId="56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02" xfId="0" applyNumberFormat="1" applyFont="1" applyFill="1" applyBorder="1" applyAlignment="1">
      <alignment/>
    </xf>
    <xf numFmtId="0" fontId="6" fillId="0" borderId="113" xfId="0" applyFont="1" applyBorder="1" applyAlignment="1">
      <alignment/>
    </xf>
    <xf numFmtId="0" fontId="6" fillId="0" borderId="71" xfId="0" applyFont="1" applyBorder="1" applyAlignment="1">
      <alignment/>
    </xf>
    <xf numFmtId="0" fontId="66" fillId="35" borderId="35" xfId="0" applyFont="1" applyFill="1" applyBorder="1" applyAlignment="1">
      <alignment/>
    </xf>
    <xf numFmtId="0" fontId="2" fillId="0" borderId="114" xfId="0" applyFont="1" applyBorder="1" applyAlignment="1">
      <alignment/>
    </xf>
    <xf numFmtId="0" fontId="2" fillId="0" borderId="59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0" fontId="5" fillId="0" borderId="65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5" fillId="0" borderId="86" xfId="0" applyNumberFormat="1" applyFont="1" applyBorder="1" applyAlignment="1">
      <alignment/>
    </xf>
    <xf numFmtId="0" fontId="5" fillId="0" borderId="48" xfId="0" applyFont="1" applyBorder="1" applyAlignment="1">
      <alignment/>
    </xf>
    <xf numFmtId="3" fontId="5" fillId="0" borderId="61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78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5" fillId="0" borderId="74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0" xfId="0" applyFont="1" applyBorder="1" applyAlignment="1">
      <alignment/>
    </xf>
    <xf numFmtId="3" fontId="67" fillId="6" borderId="108" xfId="0" applyNumberFormat="1" applyFont="1" applyFill="1" applyBorder="1" applyAlignment="1">
      <alignment/>
    </xf>
    <xf numFmtId="3" fontId="67" fillId="6" borderId="2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3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0" borderId="56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108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26" xfId="0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21" fillId="0" borderId="26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3" fontId="21" fillId="0" borderId="10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0" fillId="0" borderId="118" xfId="0" applyBorder="1" applyAlignment="1">
      <alignment/>
    </xf>
    <xf numFmtId="3" fontId="6" fillId="0" borderId="4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92" xfId="0" applyFont="1" applyBorder="1" applyAlignment="1">
      <alignment/>
    </xf>
    <xf numFmtId="0" fontId="6" fillId="0" borderId="24" xfId="0" applyFont="1" applyFill="1" applyBorder="1" applyAlignment="1">
      <alignment/>
    </xf>
    <xf numFmtId="3" fontId="5" fillId="0" borderId="52" xfId="0" applyNumberFormat="1" applyFont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09" xfId="0" applyNumberFormat="1" applyFont="1" applyBorder="1" applyAlignment="1">
      <alignment/>
    </xf>
    <xf numFmtId="4" fontId="6" fillId="0" borderId="109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3" fillId="0" borderId="73" xfId="0" applyFont="1" applyBorder="1" applyAlignment="1">
      <alignment/>
    </xf>
    <xf numFmtId="0" fontId="5" fillId="0" borderId="66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73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75" xfId="0" applyFont="1" applyBorder="1" applyAlignment="1">
      <alignment/>
    </xf>
    <xf numFmtId="0" fontId="10" fillId="0" borderId="93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110" xfId="0" applyFont="1" applyBorder="1" applyAlignment="1">
      <alignment/>
    </xf>
    <xf numFmtId="0" fontId="6" fillId="0" borderId="98" xfId="0" applyFont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5" fillId="0" borderId="88" xfId="0" applyFont="1" applyBorder="1" applyAlignment="1">
      <alignment/>
    </xf>
    <xf numFmtId="0" fontId="5" fillId="0" borderId="67" xfId="0" applyFont="1" applyBorder="1" applyAlignment="1">
      <alignment/>
    </xf>
    <xf numFmtId="0" fontId="6" fillId="0" borderId="99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67" xfId="0" applyFont="1" applyBorder="1" applyAlignment="1">
      <alignment/>
    </xf>
    <xf numFmtId="49" fontId="2" fillId="0" borderId="9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/>
    </xf>
    <xf numFmtId="49" fontId="6" fillId="0" borderId="73" xfId="0" applyNumberFormat="1" applyFont="1" applyBorder="1" applyAlignment="1">
      <alignment/>
    </xf>
    <xf numFmtId="49" fontId="6" fillId="0" borderId="75" xfId="0" applyNumberFormat="1" applyFont="1" applyBorder="1" applyAlignment="1">
      <alignment/>
    </xf>
    <xf numFmtId="49" fontId="6" fillId="0" borderId="91" xfId="0" applyNumberFormat="1" applyFont="1" applyBorder="1" applyAlignment="1">
      <alignment/>
    </xf>
    <xf numFmtId="49" fontId="6" fillId="0" borderId="71" xfId="0" applyNumberFormat="1" applyFont="1" applyBorder="1" applyAlignment="1">
      <alignment/>
    </xf>
    <xf numFmtId="49" fontId="6" fillId="0" borderId="90" xfId="0" applyNumberFormat="1" applyFont="1" applyBorder="1" applyAlignment="1">
      <alignment/>
    </xf>
    <xf numFmtId="49" fontId="6" fillId="0" borderId="66" xfId="0" applyNumberFormat="1" applyFont="1" applyBorder="1" applyAlignment="1">
      <alignment/>
    </xf>
    <xf numFmtId="0" fontId="6" fillId="0" borderId="120" xfId="0" applyFont="1" applyBorder="1" applyAlignment="1">
      <alignment/>
    </xf>
    <xf numFmtId="3" fontId="6" fillId="0" borderId="43" xfId="0" applyNumberFormat="1" applyFont="1" applyBorder="1" applyAlignment="1">
      <alignment/>
    </xf>
    <xf numFmtId="0" fontId="6" fillId="0" borderId="96" xfId="0" applyFont="1" applyBorder="1" applyAlignment="1">
      <alignment/>
    </xf>
    <xf numFmtId="49" fontId="6" fillId="0" borderId="78" xfId="45" applyNumberFormat="1" applyFont="1" applyBorder="1">
      <alignment/>
      <protection/>
    </xf>
    <xf numFmtId="49" fontId="6" fillId="0" borderId="69" xfId="45" applyNumberFormat="1" applyFont="1" applyBorder="1">
      <alignment/>
      <protection/>
    </xf>
    <xf numFmtId="49" fontId="6" fillId="0" borderId="73" xfId="45" applyNumberFormat="1" applyFont="1" applyBorder="1">
      <alignment/>
      <protection/>
    </xf>
    <xf numFmtId="49" fontId="6" fillId="0" borderId="78" xfId="0" applyNumberFormat="1" applyFont="1" applyBorder="1" applyAlignment="1">
      <alignment/>
    </xf>
    <xf numFmtId="49" fontId="6" fillId="0" borderId="69" xfId="0" applyNumberFormat="1" applyFont="1" applyBorder="1" applyAlignment="1">
      <alignment/>
    </xf>
    <xf numFmtId="49" fontId="6" fillId="0" borderId="71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9" fontId="6" fillId="0" borderId="75" xfId="0" applyNumberFormat="1" applyFont="1" applyFill="1" applyBorder="1" applyAlignment="1">
      <alignment/>
    </xf>
    <xf numFmtId="49" fontId="6" fillId="0" borderId="69" xfId="0" applyNumberFormat="1" applyFont="1" applyFill="1" applyBorder="1" applyAlignment="1">
      <alignment/>
    </xf>
    <xf numFmtId="0" fontId="6" fillId="0" borderId="121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5" fillId="0" borderId="122" xfId="0" applyFont="1" applyBorder="1" applyAlignment="1">
      <alignment/>
    </xf>
    <xf numFmtId="0" fontId="6" fillId="0" borderId="123" xfId="0" applyFont="1" applyBorder="1" applyAlignment="1">
      <alignment/>
    </xf>
    <xf numFmtId="0" fontId="6" fillId="0" borderId="124" xfId="0" applyFont="1" applyBorder="1" applyAlignment="1">
      <alignment/>
    </xf>
    <xf numFmtId="3" fontId="6" fillId="0" borderId="98" xfId="0" applyNumberFormat="1" applyFont="1" applyBorder="1" applyAlignment="1">
      <alignment/>
    </xf>
    <xf numFmtId="0" fontId="6" fillId="0" borderId="125" xfId="0" applyFont="1" applyBorder="1" applyAlignment="1">
      <alignment/>
    </xf>
    <xf numFmtId="49" fontId="6" fillId="0" borderId="98" xfId="0" applyNumberFormat="1" applyFont="1" applyBorder="1" applyAlignment="1">
      <alignment/>
    </xf>
    <xf numFmtId="49" fontId="6" fillId="0" borderId="93" xfId="0" applyNumberFormat="1" applyFont="1" applyBorder="1" applyAlignment="1">
      <alignment/>
    </xf>
    <xf numFmtId="0" fontId="5" fillId="0" borderId="126" xfId="0" applyFont="1" applyBorder="1" applyAlignment="1">
      <alignment/>
    </xf>
    <xf numFmtId="49" fontId="6" fillId="0" borderId="94" xfId="0" applyNumberFormat="1" applyFont="1" applyBorder="1" applyAlignment="1">
      <alignment/>
    </xf>
    <xf numFmtId="0" fontId="6" fillId="0" borderId="122" xfId="0" applyFont="1" applyBorder="1" applyAlignment="1">
      <alignment/>
    </xf>
    <xf numFmtId="49" fontId="6" fillId="0" borderId="97" xfId="0" applyNumberFormat="1" applyFont="1" applyBorder="1" applyAlignment="1">
      <alignment/>
    </xf>
    <xf numFmtId="0" fontId="6" fillId="0" borderId="127" xfId="0" applyFont="1" applyBorder="1" applyAlignment="1">
      <alignment/>
    </xf>
    <xf numFmtId="0" fontId="6" fillId="0" borderId="128" xfId="0" applyFont="1" applyBorder="1" applyAlignment="1">
      <alignment/>
    </xf>
    <xf numFmtId="0" fontId="6" fillId="0" borderId="129" xfId="0" applyFont="1" applyBorder="1" applyAlignment="1">
      <alignment/>
    </xf>
    <xf numFmtId="3" fontId="12" fillId="0" borderId="35" xfId="0" applyNumberFormat="1" applyFont="1" applyBorder="1" applyAlignment="1">
      <alignment/>
    </xf>
    <xf numFmtId="3" fontId="5" fillId="0" borderId="130" xfId="0" applyNumberFormat="1" applyFont="1" applyBorder="1" applyAlignment="1">
      <alignment/>
    </xf>
    <xf numFmtId="3" fontId="6" fillId="0" borderId="125" xfId="0" applyNumberFormat="1" applyFont="1" applyBorder="1" applyAlignment="1">
      <alignment/>
    </xf>
    <xf numFmtId="49" fontId="6" fillId="0" borderId="54" xfId="0" applyNumberFormat="1" applyFont="1" applyBorder="1" applyAlignment="1">
      <alignment/>
    </xf>
    <xf numFmtId="49" fontId="6" fillId="0" borderId="131" xfId="0" applyNumberFormat="1" applyFont="1" applyBorder="1" applyAlignment="1">
      <alignment/>
    </xf>
    <xf numFmtId="49" fontId="6" fillId="0" borderId="62" xfId="0" applyNumberFormat="1" applyFont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0" fontId="5" fillId="0" borderId="121" xfId="0" applyFont="1" applyBorder="1" applyAlignment="1">
      <alignment/>
    </xf>
    <xf numFmtId="0" fontId="5" fillId="0" borderId="129" xfId="0" applyFont="1" applyBorder="1" applyAlignment="1">
      <alignment/>
    </xf>
    <xf numFmtId="0" fontId="3" fillId="0" borderId="109" xfId="0" applyFont="1" applyBorder="1" applyAlignment="1">
      <alignment/>
    </xf>
    <xf numFmtId="0" fontId="6" fillId="0" borderId="106" xfId="0" applyFont="1" applyBorder="1" applyAlignment="1">
      <alignment/>
    </xf>
    <xf numFmtId="0" fontId="3" fillId="0" borderId="26" xfId="0" applyFont="1" applyFill="1" applyBorder="1" applyAlignment="1">
      <alignment/>
    </xf>
    <xf numFmtId="3" fontId="6" fillId="0" borderId="90" xfId="0" applyNumberFormat="1" applyFont="1" applyFill="1" applyBorder="1" applyAlignment="1">
      <alignment/>
    </xf>
    <xf numFmtId="3" fontId="6" fillId="0" borderId="101" xfId="0" applyNumberFormat="1" applyFont="1" applyBorder="1" applyAlignment="1">
      <alignment/>
    </xf>
    <xf numFmtId="0" fontId="5" fillId="0" borderId="93" xfId="0" applyFont="1" applyBorder="1" applyAlignment="1">
      <alignment/>
    </xf>
    <xf numFmtId="0" fontId="6" fillId="0" borderId="40" xfId="0" applyFont="1" applyBorder="1" applyAlignment="1">
      <alignment/>
    </xf>
    <xf numFmtId="0" fontId="5" fillId="0" borderId="95" xfId="0" applyFont="1" applyBorder="1" applyAlignment="1">
      <alignment/>
    </xf>
    <xf numFmtId="49" fontId="6" fillId="0" borderId="90" xfId="0" applyNumberFormat="1" applyFont="1" applyFill="1" applyBorder="1" applyAlignment="1">
      <alignment/>
    </xf>
    <xf numFmtId="49" fontId="6" fillId="0" borderId="73" xfId="0" applyNumberFormat="1" applyFont="1" applyFill="1" applyBorder="1" applyAlignment="1">
      <alignment/>
    </xf>
    <xf numFmtId="0" fontId="6" fillId="0" borderId="120" xfId="0" applyFont="1" applyFill="1" applyBorder="1" applyAlignment="1">
      <alignment/>
    </xf>
    <xf numFmtId="0" fontId="6" fillId="0" borderId="88" xfId="0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0" fontId="13" fillId="0" borderId="39" xfId="0" applyFont="1" applyBorder="1" applyAlignment="1">
      <alignment/>
    </xf>
    <xf numFmtId="49" fontId="6" fillId="0" borderId="93" xfId="0" applyNumberFormat="1" applyFont="1" applyFill="1" applyBorder="1" applyAlignment="1">
      <alignment/>
    </xf>
    <xf numFmtId="3" fontId="63" fillId="0" borderId="51" xfId="0" applyNumberFormat="1" applyFont="1" applyFill="1" applyBorder="1" applyAlignment="1">
      <alignment/>
    </xf>
    <xf numFmtId="3" fontId="63" fillId="0" borderId="93" xfId="0" applyNumberFormat="1" applyFont="1" applyFill="1" applyBorder="1" applyAlignment="1">
      <alignment/>
    </xf>
    <xf numFmtId="3" fontId="63" fillId="0" borderId="93" xfId="0" applyNumberFormat="1" applyFont="1" applyBorder="1" applyAlignment="1">
      <alignment/>
    </xf>
    <xf numFmtId="49" fontId="6" fillId="0" borderId="130" xfId="0" applyNumberFormat="1" applyFont="1" applyBorder="1" applyAlignment="1">
      <alignment/>
    </xf>
    <xf numFmtId="0" fontId="6" fillId="0" borderId="109" xfId="0" applyFont="1" applyBorder="1" applyAlignment="1">
      <alignment/>
    </xf>
    <xf numFmtId="14" fontId="3" fillId="0" borderId="109" xfId="0" applyNumberFormat="1" applyFont="1" applyBorder="1" applyAlignment="1">
      <alignment/>
    </xf>
    <xf numFmtId="14" fontId="5" fillId="0" borderId="126" xfId="0" applyNumberFormat="1" applyFont="1" applyFill="1" applyBorder="1" applyAlignment="1">
      <alignment/>
    </xf>
    <xf numFmtId="49" fontId="15" fillId="0" borderId="93" xfId="0" applyNumberFormat="1" applyFont="1" applyBorder="1" applyAlignment="1">
      <alignment/>
    </xf>
    <xf numFmtId="0" fontId="5" fillId="0" borderId="125" xfId="0" applyFont="1" applyBorder="1" applyAlignment="1">
      <alignment/>
    </xf>
    <xf numFmtId="3" fontId="14" fillId="0" borderId="130" xfId="0" applyNumberFormat="1" applyFont="1" applyBorder="1" applyAlignment="1">
      <alignment/>
    </xf>
    <xf numFmtId="49" fontId="6" fillId="35" borderId="69" xfId="0" applyNumberFormat="1" applyFont="1" applyFill="1" applyBorder="1" applyAlignment="1">
      <alignment/>
    </xf>
    <xf numFmtId="0" fontId="6" fillId="35" borderId="124" xfId="0" applyFont="1" applyFill="1" applyBorder="1" applyAlignment="1">
      <alignment/>
    </xf>
    <xf numFmtId="3" fontId="14" fillId="0" borderId="35" xfId="0" applyNumberFormat="1" applyFont="1" applyBorder="1" applyAlignment="1">
      <alignment/>
    </xf>
    <xf numFmtId="3" fontId="6" fillId="35" borderId="71" xfId="0" applyNumberFormat="1" applyFont="1" applyFill="1" applyBorder="1" applyAlignment="1">
      <alignment/>
    </xf>
    <xf numFmtId="49" fontId="6" fillId="0" borderId="88" xfId="0" applyNumberFormat="1" applyFont="1" applyBorder="1" applyAlignment="1">
      <alignment/>
    </xf>
    <xf numFmtId="49" fontId="6" fillId="0" borderId="96" xfId="0" applyNumberFormat="1" applyFont="1" applyBorder="1" applyAlignment="1">
      <alignment/>
    </xf>
    <xf numFmtId="49" fontId="65" fillId="35" borderId="88" xfId="0" applyNumberFormat="1" applyFont="1" applyFill="1" applyBorder="1" applyAlignment="1">
      <alignment/>
    </xf>
    <xf numFmtId="49" fontId="6" fillId="0" borderId="67" xfId="0" applyNumberFormat="1" applyFont="1" applyBorder="1" applyAlignment="1">
      <alignment/>
    </xf>
    <xf numFmtId="49" fontId="6" fillId="0" borderId="125" xfId="0" applyNumberFormat="1" applyFont="1" applyBorder="1" applyAlignment="1">
      <alignment/>
    </xf>
    <xf numFmtId="3" fontId="66" fillId="35" borderId="35" xfId="0" applyNumberFormat="1" applyFont="1" applyFill="1" applyBorder="1" applyAlignment="1">
      <alignment/>
    </xf>
    <xf numFmtId="0" fontId="6" fillId="0" borderId="113" xfId="0" applyFont="1" applyFill="1" applyBorder="1" applyAlignment="1">
      <alignment/>
    </xf>
    <xf numFmtId="0" fontId="65" fillId="35" borderId="121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35" borderId="7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6" fillId="0" borderId="132" xfId="0" applyNumberFormat="1" applyFont="1" applyBorder="1" applyAlignment="1">
      <alignment/>
    </xf>
    <xf numFmtId="0" fontId="6" fillId="0" borderId="133" xfId="0" applyFont="1" applyBorder="1" applyAlignment="1">
      <alignment/>
    </xf>
    <xf numFmtId="3" fontId="5" fillId="0" borderId="98" xfId="0" applyNumberFormat="1" applyFont="1" applyBorder="1" applyAlignment="1">
      <alignment/>
    </xf>
    <xf numFmtId="3" fontId="64" fillId="0" borderId="75" xfId="0" applyNumberFormat="1" applyFont="1" applyBorder="1" applyAlignment="1">
      <alignment/>
    </xf>
    <xf numFmtId="3" fontId="6" fillId="35" borderId="38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91" xfId="0" applyNumberFormat="1" applyFont="1" applyBorder="1" applyAlignment="1">
      <alignment horizontal="right"/>
    </xf>
    <xf numFmtId="3" fontId="65" fillId="0" borderId="91" xfId="0" applyNumberFormat="1" applyFont="1" applyBorder="1" applyAlignment="1">
      <alignment/>
    </xf>
    <xf numFmtId="3" fontId="3" fillId="0" borderId="31" xfId="0" applyNumberFormat="1" applyFont="1" applyFill="1" applyBorder="1" applyAlignment="1">
      <alignment/>
    </xf>
    <xf numFmtId="49" fontId="6" fillId="0" borderId="94" xfId="0" applyNumberFormat="1" applyFont="1" applyFill="1" applyBorder="1" applyAlignment="1">
      <alignment/>
    </xf>
    <xf numFmtId="3" fontId="12" fillId="0" borderId="91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0" fontId="5" fillId="0" borderId="107" xfId="0" applyFont="1" applyBorder="1" applyAlignment="1">
      <alignment/>
    </xf>
    <xf numFmtId="0" fontId="2" fillId="0" borderId="129" xfId="0" applyFont="1" applyBorder="1" applyAlignment="1">
      <alignment/>
    </xf>
    <xf numFmtId="0" fontId="3" fillId="0" borderId="107" xfId="0" applyFont="1" applyBorder="1" applyAlignment="1">
      <alignment/>
    </xf>
    <xf numFmtId="3" fontId="2" fillId="0" borderId="52" xfId="0" applyNumberFormat="1" applyFont="1" applyBorder="1" applyAlignment="1">
      <alignment/>
    </xf>
    <xf numFmtId="3" fontId="16" fillId="0" borderId="97" xfId="0" applyNumberFormat="1" applyFont="1" applyBorder="1" applyAlignment="1">
      <alignment/>
    </xf>
    <xf numFmtId="3" fontId="3" fillId="0" borderId="130" xfId="0" applyNumberFormat="1" applyFont="1" applyBorder="1" applyAlignment="1">
      <alignment/>
    </xf>
    <xf numFmtId="0" fontId="7" fillId="0" borderId="129" xfId="0" applyFont="1" applyBorder="1" applyAlignment="1">
      <alignment/>
    </xf>
    <xf numFmtId="3" fontId="7" fillId="0" borderId="52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7" fillId="0" borderId="97" xfId="0" applyNumberFormat="1" applyFont="1" applyFill="1" applyBorder="1" applyAlignment="1">
      <alignment/>
    </xf>
    <xf numFmtId="49" fontId="6" fillId="0" borderId="110" xfId="0" applyNumberFormat="1" applyFont="1" applyFill="1" applyBorder="1" applyAlignment="1">
      <alignment/>
    </xf>
    <xf numFmtId="3" fontId="6" fillId="0" borderId="112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6" fillId="0" borderId="134" xfId="0" applyFont="1" applyBorder="1" applyAlignment="1">
      <alignment/>
    </xf>
    <xf numFmtId="3" fontId="6" fillId="0" borderId="110" xfId="0" applyNumberFormat="1" applyFont="1" applyBorder="1" applyAlignment="1">
      <alignment/>
    </xf>
    <xf numFmtId="0" fontId="18" fillId="0" borderId="39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94" xfId="0" applyNumberFormat="1" applyFont="1" applyFill="1" applyBorder="1" applyAlignment="1">
      <alignment/>
    </xf>
    <xf numFmtId="3" fontId="6" fillId="0" borderId="94" xfId="0" applyNumberFormat="1" applyFont="1" applyFill="1" applyBorder="1" applyAlignment="1">
      <alignment/>
    </xf>
    <xf numFmtId="3" fontId="7" fillId="0" borderId="125" xfId="0" applyNumberFormat="1" applyFont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6" fillId="0" borderId="116" xfId="0" applyFont="1" applyBorder="1" applyAlignment="1">
      <alignment/>
    </xf>
    <xf numFmtId="3" fontId="6" fillId="0" borderId="19" xfId="0" applyNumberFormat="1" applyFont="1" applyBorder="1" applyAlignment="1">
      <alignment/>
    </xf>
    <xf numFmtId="49" fontId="6" fillId="0" borderId="110" xfId="0" applyNumberFormat="1" applyFont="1" applyBorder="1" applyAlignment="1">
      <alignment/>
    </xf>
    <xf numFmtId="3" fontId="6" fillId="0" borderId="120" xfId="0" applyNumberFormat="1" applyFont="1" applyBorder="1" applyAlignment="1">
      <alignment/>
    </xf>
    <xf numFmtId="3" fontId="0" fillId="0" borderId="95" xfId="0" applyNumberForma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5" fillId="0" borderId="87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115" xfId="0" applyFont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135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36" xfId="0" applyFont="1" applyBorder="1" applyAlignment="1">
      <alignment/>
    </xf>
    <xf numFmtId="0" fontId="5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6" fillId="0" borderId="83" xfId="0" applyFont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87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5" fillId="0" borderId="55" xfId="0" applyFont="1" applyBorder="1" applyAlignment="1">
      <alignment/>
    </xf>
    <xf numFmtId="0" fontId="5" fillId="0" borderId="60" xfId="0" applyFont="1" applyFill="1" applyBorder="1" applyAlignment="1">
      <alignment/>
    </xf>
    <xf numFmtId="0" fontId="6" fillId="0" borderId="137" xfId="0" applyFont="1" applyBorder="1" applyAlignment="1">
      <alignment/>
    </xf>
    <xf numFmtId="0" fontId="14" fillId="0" borderId="131" xfId="0" applyFont="1" applyBorder="1" applyAlignment="1">
      <alignment/>
    </xf>
    <xf numFmtId="0" fontId="6" fillId="0" borderId="80" xfId="0" applyFont="1" applyBorder="1" applyAlignment="1">
      <alignment/>
    </xf>
    <xf numFmtId="0" fontId="6" fillId="35" borderId="115" xfId="0" applyFont="1" applyFill="1" applyBorder="1" applyAlignment="1">
      <alignment/>
    </xf>
    <xf numFmtId="0" fontId="5" fillId="0" borderId="136" xfId="0" applyFont="1" applyBorder="1" applyAlignment="1">
      <alignment/>
    </xf>
    <xf numFmtId="0" fontId="2" fillId="0" borderId="135" xfId="0" applyFont="1" applyBorder="1" applyAlignment="1">
      <alignment/>
    </xf>
    <xf numFmtId="0" fontId="7" fillId="0" borderId="136" xfId="0" applyFont="1" applyBorder="1" applyAlignment="1">
      <alignment/>
    </xf>
    <xf numFmtId="0" fontId="5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138" xfId="0" applyFont="1" applyBorder="1" applyAlignment="1">
      <alignment/>
    </xf>
    <xf numFmtId="0" fontId="5" fillId="0" borderId="101" xfId="0" applyFont="1" applyBorder="1" applyAlignment="1">
      <alignment/>
    </xf>
    <xf numFmtId="49" fontId="6" fillId="0" borderId="137" xfId="0" applyNumberFormat="1" applyFont="1" applyBorder="1" applyAlignment="1">
      <alignment/>
    </xf>
    <xf numFmtId="49" fontId="15" fillId="0" borderId="40" xfId="0" applyNumberFormat="1" applyFont="1" applyBorder="1" applyAlignment="1">
      <alignment/>
    </xf>
    <xf numFmtId="16" fontId="5" fillId="0" borderId="60" xfId="0" applyNumberFormat="1" applyFont="1" applyBorder="1" applyAlignment="1">
      <alignment/>
    </xf>
    <xf numFmtId="0" fontId="63" fillId="0" borderId="87" xfId="0" applyFont="1" applyBorder="1" applyAlignment="1">
      <alignment/>
    </xf>
    <xf numFmtId="49" fontId="63" fillId="0" borderId="73" xfId="0" applyNumberFormat="1" applyFont="1" applyBorder="1" applyAlignment="1">
      <alignment/>
    </xf>
    <xf numFmtId="49" fontId="63" fillId="0" borderId="66" xfId="0" applyNumberFormat="1" applyFont="1" applyBorder="1" applyAlignment="1">
      <alignment/>
    </xf>
    <xf numFmtId="0" fontId="0" fillId="0" borderId="102" xfId="0" applyBorder="1" applyAlignment="1">
      <alignment/>
    </xf>
    <xf numFmtId="3" fontId="65" fillId="0" borderId="33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0" xfId="0" applyFont="1" applyBorder="1" applyAlignment="1">
      <alignment/>
    </xf>
    <xf numFmtId="0" fontId="5" fillId="0" borderId="127" xfId="0" applyFont="1" applyBorder="1" applyAlignment="1">
      <alignment/>
    </xf>
    <xf numFmtId="0" fontId="0" fillId="0" borderId="104" xfId="0" applyBorder="1" applyAlignment="1">
      <alignment/>
    </xf>
    <xf numFmtId="3" fontId="6" fillId="0" borderId="65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3" fillId="0" borderId="107" xfId="0" applyFont="1" applyBorder="1" applyAlignment="1">
      <alignment/>
    </xf>
    <xf numFmtId="3" fontId="6" fillId="0" borderId="107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4" fontId="6" fillId="0" borderId="107" xfId="0" applyNumberFormat="1" applyFont="1" applyBorder="1" applyAlignment="1">
      <alignment/>
    </xf>
    <xf numFmtId="0" fontId="6" fillId="0" borderId="75" xfId="0" applyFont="1" applyBorder="1" applyAlignment="1">
      <alignment/>
    </xf>
    <xf numFmtId="3" fontId="6" fillId="0" borderId="134" xfId="0" applyNumberFormat="1" applyFont="1" applyBorder="1" applyAlignment="1">
      <alignment/>
    </xf>
    <xf numFmtId="3" fontId="6" fillId="0" borderId="139" xfId="0" applyNumberFormat="1" applyFont="1" applyBorder="1" applyAlignment="1">
      <alignment/>
    </xf>
    <xf numFmtId="0" fontId="6" fillId="0" borderId="105" xfId="0" applyFont="1" applyBorder="1" applyAlignment="1">
      <alignment/>
    </xf>
    <xf numFmtId="49" fontId="5" fillId="0" borderId="108" xfId="0" applyNumberFormat="1" applyFont="1" applyBorder="1" applyAlignment="1">
      <alignment/>
    </xf>
    <xf numFmtId="3" fontId="6" fillId="0" borderId="14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18" fillId="0" borderId="2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98" xfId="0" applyNumberFormat="1" applyFont="1" applyBorder="1" applyAlignment="1">
      <alignment/>
    </xf>
    <xf numFmtId="3" fontId="21" fillId="0" borderId="10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5" fillId="0" borderId="131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49" fontId="6" fillId="0" borderId="79" xfId="0" applyNumberFormat="1" applyFont="1" applyBorder="1" applyAlignment="1">
      <alignment horizontal="right"/>
    </xf>
    <xf numFmtId="0" fontId="6" fillId="0" borderId="87" xfId="0" applyFont="1" applyBorder="1" applyAlignment="1">
      <alignment horizontal="right"/>
    </xf>
    <xf numFmtId="49" fontId="5" fillId="0" borderId="73" xfId="0" applyNumberFormat="1" applyFont="1" applyBorder="1" applyAlignment="1">
      <alignment/>
    </xf>
    <xf numFmtId="0" fontId="6" fillId="0" borderId="110" xfId="0" applyFont="1" applyFill="1" applyBorder="1" applyAlignment="1">
      <alignment/>
    </xf>
    <xf numFmtId="49" fontId="6" fillId="0" borderId="79" xfId="0" applyNumberFormat="1" applyFont="1" applyBorder="1" applyAlignment="1">
      <alignment/>
    </xf>
    <xf numFmtId="0" fontId="69" fillId="0" borderId="40" xfId="0" applyFont="1" applyBorder="1" applyAlignment="1">
      <alignment/>
    </xf>
    <xf numFmtId="3" fontId="69" fillId="0" borderId="40" xfId="0" applyNumberFormat="1" applyFont="1" applyBorder="1" applyAlignment="1">
      <alignment/>
    </xf>
    <xf numFmtId="3" fontId="6" fillId="35" borderId="70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13" xfId="0" applyFont="1" applyFill="1" applyBorder="1" applyAlignment="1">
      <alignment/>
    </xf>
    <xf numFmtId="3" fontId="6" fillId="35" borderId="113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0" fillId="0" borderId="141" xfId="0" applyBorder="1" applyAlignment="1">
      <alignment/>
    </xf>
    <xf numFmtId="3" fontId="5" fillId="0" borderId="71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3" fontId="6" fillId="0" borderId="126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6" fillId="0" borderId="136" xfId="0" applyNumberFormat="1" applyFont="1" applyBorder="1" applyAlignment="1">
      <alignment/>
    </xf>
    <xf numFmtId="0" fontId="0" fillId="0" borderId="56" xfId="0" applyBorder="1" applyAlignment="1">
      <alignment/>
    </xf>
    <xf numFmtId="3" fontId="6" fillId="0" borderId="123" xfId="0" applyNumberFormat="1" applyFont="1" applyBorder="1" applyAlignment="1">
      <alignment/>
    </xf>
    <xf numFmtId="0" fontId="6" fillId="0" borderId="70" xfId="0" applyFont="1" applyBorder="1" applyAlignment="1">
      <alignment/>
    </xf>
    <xf numFmtId="3" fontId="6" fillId="0" borderId="113" xfId="0" applyNumberFormat="1" applyFont="1" applyBorder="1" applyAlignment="1">
      <alignment/>
    </xf>
    <xf numFmtId="49" fontId="6" fillId="0" borderId="70" xfId="0" applyNumberFormat="1" applyFont="1" applyBorder="1" applyAlignment="1">
      <alignment horizontal="right"/>
    </xf>
    <xf numFmtId="3" fontId="6" fillId="35" borderId="85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11" xfId="0" applyFont="1" applyFill="1" applyBorder="1" applyAlignment="1">
      <alignment/>
    </xf>
    <xf numFmtId="49" fontId="6" fillId="35" borderId="91" xfId="0" applyNumberFormat="1" applyFont="1" applyFill="1" applyBorder="1" applyAlignment="1">
      <alignment/>
    </xf>
    <xf numFmtId="0" fontId="6" fillId="35" borderId="92" xfId="0" applyFont="1" applyFill="1" applyBorder="1" applyAlignment="1">
      <alignment/>
    </xf>
    <xf numFmtId="3" fontId="12" fillId="35" borderId="91" xfId="0" applyNumberFormat="1" applyFont="1" applyFill="1" applyBorder="1" applyAlignment="1">
      <alignment/>
    </xf>
    <xf numFmtId="3" fontId="6" fillId="0" borderId="116" xfId="0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6" fillId="0" borderId="14" xfId="0" applyFont="1" applyFill="1" applyBorder="1" applyAlignment="1">
      <alignment/>
    </xf>
    <xf numFmtId="3" fontId="67" fillId="6" borderId="30" xfId="0" applyNumberFormat="1" applyFont="1" applyFill="1" applyBorder="1" applyAlignment="1">
      <alignment/>
    </xf>
    <xf numFmtId="0" fontId="70" fillId="35" borderId="26" xfId="0" applyFont="1" applyFill="1" applyBorder="1" applyAlignment="1">
      <alignment/>
    </xf>
    <xf numFmtId="3" fontId="70" fillId="35" borderId="108" xfId="0" applyNumberFormat="1" applyFont="1" applyFill="1" applyBorder="1" applyAlignment="1">
      <alignment/>
    </xf>
    <xf numFmtId="3" fontId="70" fillId="35" borderId="19" xfId="0" applyNumberFormat="1" applyFont="1" applyFill="1" applyBorder="1" applyAlignment="1">
      <alignment/>
    </xf>
    <xf numFmtId="3" fontId="70" fillId="35" borderId="32" xfId="0" applyNumberFormat="1" applyFont="1" applyFill="1" applyBorder="1" applyAlignment="1">
      <alignment/>
    </xf>
    <xf numFmtId="3" fontId="70" fillId="35" borderId="26" xfId="0" applyNumberFormat="1" applyFont="1" applyFill="1" applyBorder="1" applyAlignment="1">
      <alignment/>
    </xf>
    <xf numFmtId="0" fontId="71" fillId="35" borderId="26" xfId="0" applyFont="1" applyFill="1" applyBorder="1" applyAlignment="1">
      <alignment/>
    </xf>
    <xf numFmtId="3" fontId="71" fillId="35" borderId="32" xfId="0" applyNumberFormat="1" applyFont="1" applyFill="1" applyBorder="1" applyAlignment="1">
      <alignment/>
    </xf>
    <xf numFmtId="3" fontId="71" fillId="35" borderId="26" xfId="0" applyNumberFormat="1" applyFont="1" applyFill="1" applyBorder="1" applyAlignment="1">
      <alignment/>
    </xf>
    <xf numFmtId="0" fontId="67" fillId="6" borderId="39" xfId="0" applyFont="1" applyFill="1" applyBorder="1" applyAlignment="1">
      <alignment/>
    </xf>
    <xf numFmtId="3" fontId="71" fillId="35" borderId="31" xfId="0" applyNumberFormat="1" applyFont="1" applyFill="1" applyBorder="1" applyAlignment="1">
      <alignment/>
    </xf>
    <xf numFmtId="3" fontId="6" fillId="0" borderId="142" xfId="0" applyNumberFormat="1" applyFont="1" applyBorder="1" applyAlignment="1">
      <alignment/>
    </xf>
    <xf numFmtId="0" fontId="6" fillId="35" borderId="69" xfId="0" applyFont="1" applyFill="1" applyBorder="1" applyAlignment="1">
      <alignment/>
    </xf>
    <xf numFmtId="3" fontId="6" fillId="35" borderId="69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6" fillId="35" borderId="89" xfId="0" applyNumberFormat="1" applyFont="1" applyFill="1" applyBorder="1" applyAlignment="1">
      <alignment/>
    </xf>
    <xf numFmtId="0" fontId="6" fillId="0" borderId="143" xfId="0" applyFont="1" applyBorder="1" applyAlignment="1">
      <alignment/>
    </xf>
    <xf numFmtId="3" fontId="6" fillId="0" borderId="25" xfId="0" applyNumberFormat="1" applyFont="1" applyBorder="1" applyAlignment="1">
      <alignment/>
    </xf>
    <xf numFmtId="0" fontId="21" fillId="0" borderId="107" xfId="0" applyFont="1" applyBorder="1" applyAlignment="1">
      <alignment/>
    </xf>
    <xf numFmtId="0" fontId="6" fillId="0" borderId="56" xfId="0" applyFont="1" applyBorder="1" applyAlignment="1">
      <alignment/>
    </xf>
    <xf numFmtId="3" fontId="6" fillId="35" borderId="15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44" xfId="0" applyFont="1" applyBorder="1" applyAlignment="1">
      <alignment/>
    </xf>
    <xf numFmtId="3" fontId="6" fillId="35" borderId="68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49" fontId="6" fillId="35" borderId="80" xfId="0" applyNumberFormat="1" applyFont="1" applyFill="1" applyBorder="1" applyAlignment="1">
      <alignment/>
    </xf>
    <xf numFmtId="0" fontId="6" fillId="35" borderId="133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49" fontId="6" fillId="35" borderId="71" xfId="0" applyNumberFormat="1" applyFont="1" applyFill="1" applyBorder="1" applyAlignment="1">
      <alignment/>
    </xf>
    <xf numFmtId="0" fontId="6" fillId="35" borderId="89" xfId="0" applyFont="1" applyFill="1" applyBorder="1" applyAlignment="1">
      <alignment/>
    </xf>
    <xf numFmtId="3" fontId="12" fillId="35" borderId="71" xfId="0" applyNumberFormat="1" applyFont="1" applyFill="1" applyBorder="1" applyAlignment="1">
      <alignment/>
    </xf>
    <xf numFmtId="49" fontId="6" fillId="35" borderId="70" xfId="0" applyNumberFormat="1" applyFont="1" applyFill="1" applyBorder="1" applyAlignment="1">
      <alignment horizontal="right"/>
    </xf>
    <xf numFmtId="3" fontId="6" fillId="35" borderId="69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6" fillId="35" borderId="99" xfId="0" applyNumberFormat="1" applyFont="1" applyFill="1" applyBorder="1" applyAlignment="1">
      <alignment/>
    </xf>
    <xf numFmtId="3" fontId="6" fillId="35" borderId="65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47" xfId="0" applyFont="1" applyFill="1" applyBorder="1" applyAlignment="1">
      <alignment/>
    </xf>
    <xf numFmtId="49" fontId="6" fillId="35" borderId="66" xfId="0" applyNumberFormat="1" applyFont="1" applyFill="1" applyBorder="1" applyAlignment="1">
      <alignment/>
    </xf>
    <xf numFmtId="0" fontId="6" fillId="35" borderId="127" xfId="0" applyFont="1" applyFill="1" applyBorder="1" applyAlignment="1">
      <alignment/>
    </xf>
    <xf numFmtId="3" fontId="6" fillId="35" borderId="94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3" fontId="6" fillId="35" borderId="48" xfId="0" applyNumberFormat="1" applyFont="1" applyFill="1" applyBorder="1" applyAlignment="1">
      <alignment/>
    </xf>
    <xf numFmtId="3" fontId="6" fillId="35" borderId="66" xfId="0" applyNumberFormat="1" applyFont="1" applyFill="1" applyBorder="1" applyAlignment="1">
      <alignment/>
    </xf>
    <xf numFmtId="3" fontId="65" fillId="0" borderId="99" xfId="0" applyNumberFormat="1" applyFont="1" applyBorder="1" applyAlignment="1">
      <alignment/>
    </xf>
    <xf numFmtId="3" fontId="65" fillId="0" borderId="89" xfId="0" applyNumberFormat="1" applyFont="1" applyBorder="1" applyAlignment="1">
      <alignment/>
    </xf>
    <xf numFmtId="3" fontId="65" fillId="0" borderId="9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5" xfId="0" applyFont="1" applyBorder="1" applyAlignment="1">
      <alignment/>
    </xf>
    <xf numFmtId="0" fontId="5" fillId="0" borderId="40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6" fillId="0" borderId="124" xfId="0" applyNumberFormat="1" applyFont="1" applyBorder="1" applyAlignment="1">
      <alignment/>
    </xf>
    <xf numFmtId="3" fontId="5" fillId="0" borderId="122" xfId="0" applyNumberFormat="1" applyFont="1" applyBorder="1" applyAlignment="1">
      <alignment/>
    </xf>
    <xf numFmtId="3" fontId="6" fillId="0" borderId="123" xfId="0" applyNumberFormat="1" applyFont="1" applyBorder="1" applyAlignment="1">
      <alignment/>
    </xf>
    <xf numFmtId="3" fontId="6" fillId="0" borderId="145" xfId="0" applyNumberFormat="1" applyFont="1" applyBorder="1" applyAlignment="1">
      <alignment/>
    </xf>
    <xf numFmtId="3" fontId="6" fillId="0" borderId="106" xfId="0" applyNumberFormat="1" applyFont="1" applyBorder="1" applyAlignment="1">
      <alignment/>
    </xf>
    <xf numFmtId="3" fontId="3" fillId="0" borderId="121" xfId="0" applyNumberFormat="1" applyFont="1" applyBorder="1" applyAlignment="1">
      <alignment/>
    </xf>
    <xf numFmtId="3" fontId="6" fillId="0" borderId="122" xfId="0" applyNumberFormat="1" applyFont="1" applyBorder="1" applyAlignment="1">
      <alignment/>
    </xf>
    <xf numFmtId="3" fontId="6" fillId="0" borderId="121" xfId="0" applyNumberFormat="1" applyFont="1" applyBorder="1" applyAlignment="1">
      <alignment/>
    </xf>
    <xf numFmtId="3" fontId="6" fillId="0" borderId="113" xfId="0" applyNumberFormat="1" applyFont="1" applyFill="1" applyBorder="1" applyAlignment="1">
      <alignment/>
    </xf>
    <xf numFmtId="3" fontId="5" fillId="0" borderId="10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0" borderId="89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6" fillId="0" borderId="128" xfId="0" applyNumberFormat="1" applyFont="1" applyBorder="1" applyAlignment="1">
      <alignment/>
    </xf>
    <xf numFmtId="3" fontId="6" fillId="0" borderId="120" xfId="0" applyNumberFormat="1" applyFont="1" applyBorder="1" applyAlignment="1">
      <alignment/>
    </xf>
    <xf numFmtId="3" fontId="6" fillId="0" borderId="106" xfId="0" applyNumberFormat="1" applyFont="1" applyBorder="1" applyAlignment="1">
      <alignment/>
    </xf>
    <xf numFmtId="3" fontId="6" fillId="0" borderId="96" xfId="0" applyNumberFormat="1" applyFont="1" applyBorder="1" applyAlignment="1">
      <alignment/>
    </xf>
    <xf numFmtId="3" fontId="6" fillId="0" borderId="134" xfId="0" applyNumberFormat="1" applyFont="1" applyBorder="1" applyAlignment="1">
      <alignment/>
    </xf>
    <xf numFmtId="3" fontId="6" fillId="0" borderId="146" xfId="0" applyNumberFormat="1" applyFont="1" applyBorder="1" applyAlignment="1">
      <alignment/>
    </xf>
    <xf numFmtId="3" fontId="6" fillId="0" borderId="133" xfId="0" applyNumberFormat="1" applyFont="1" applyBorder="1" applyAlignment="1">
      <alignment/>
    </xf>
    <xf numFmtId="3" fontId="6" fillId="35" borderId="113" xfId="0" applyNumberFormat="1" applyFont="1" applyFill="1" applyBorder="1" applyAlignment="1">
      <alignment/>
    </xf>
    <xf numFmtId="3" fontId="6" fillId="35" borderId="33" xfId="0" applyNumberFormat="1" applyFont="1" applyFill="1" applyBorder="1" applyAlignment="1">
      <alignment/>
    </xf>
    <xf numFmtId="3" fontId="6" fillId="35" borderId="124" xfId="0" applyNumberFormat="1" applyFont="1" applyFill="1" applyBorder="1" applyAlignment="1">
      <alignment/>
    </xf>
    <xf numFmtId="3" fontId="5" fillId="0" borderId="121" xfId="0" applyNumberFormat="1" applyFont="1" applyBorder="1" applyAlignment="1">
      <alignment/>
    </xf>
    <xf numFmtId="3" fontId="5" fillId="0" borderId="122" xfId="0" applyNumberFormat="1" applyFont="1" applyBorder="1" applyAlignment="1">
      <alignment/>
    </xf>
    <xf numFmtId="3" fontId="6" fillId="0" borderId="121" xfId="0" applyNumberFormat="1" applyFont="1" applyBorder="1" applyAlignment="1">
      <alignment/>
    </xf>
    <xf numFmtId="3" fontId="6" fillId="0" borderId="122" xfId="0" applyNumberFormat="1" applyFont="1" applyBorder="1" applyAlignment="1">
      <alignment/>
    </xf>
    <xf numFmtId="3" fontId="6" fillId="0" borderId="124" xfId="0" applyNumberFormat="1" applyFont="1" applyBorder="1" applyAlignment="1">
      <alignment/>
    </xf>
    <xf numFmtId="3" fontId="6" fillId="0" borderId="128" xfId="0" applyNumberFormat="1" applyFont="1" applyBorder="1" applyAlignment="1">
      <alignment/>
    </xf>
    <xf numFmtId="3" fontId="6" fillId="0" borderId="133" xfId="0" applyNumberFormat="1" applyFont="1" applyBorder="1" applyAlignment="1">
      <alignment/>
    </xf>
    <xf numFmtId="3" fontId="6" fillId="0" borderId="113" xfId="0" applyNumberFormat="1" applyFont="1" applyFill="1" applyBorder="1" applyAlignment="1">
      <alignment/>
    </xf>
    <xf numFmtId="3" fontId="6" fillId="0" borderId="124" xfId="0" applyNumberFormat="1" applyFont="1" applyFill="1" applyBorder="1" applyAlignment="1">
      <alignment/>
    </xf>
    <xf numFmtId="3" fontId="6" fillId="0" borderId="106" xfId="0" applyNumberFormat="1" applyFont="1" applyFill="1" applyBorder="1" applyAlignment="1">
      <alignment/>
    </xf>
    <xf numFmtId="3" fontId="6" fillId="0" borderId="89" xfId="0" applyNumberFormat="1" applyFont="1" applyFill="1" applyBorder="1" applyAlignment="1">
      <alignment/>
    </xf>
    <xf numFmtId="3" fontId="6" fillId="0" borderId="99" xfId="0" applyNumberFormat="1" applyFont="1" applyFill="1" applyBorder="1" applyAlignment="1">
      <alignment/>
    </xf>
    <xf numFmtId="3" fontId="6" fillId="33" borderId="89" xfId="0" applyNumberFormat="1" applyFont="1" applyFill="1" applyBorder="1" applyAlignment="1">
      <alignment/>
    </xf>
    <xf numFmtId="3" fontId="6" fillId="0" borderId="88" xfId="0" applyNumberFormat="1" applyFont="1" applyFill="1" applyBorder="1" applyAlignment="1">
      <alignment/>
    </xf>
    <xf numFmtId="0" fontId="5" fillId="0" borderId="147" xfId="0" applyFont="1" applyBorder="1" applyAlignment="1">
      <alignment/>
    </xf>
    <xf numFmtId="49" fontId="5" fillId="0" borderId="88" xfId="0" applyNumberFormat="1" applyFont="1" applyBorder="1" applyAlignment="1">
      <alignment/>
    </xf>
    <xf numFmtId="3" fontId="5" fillId="0" borderId="126" xfId="0" applyNumberFormat="1" applyFont="1" applyBorder="1" applyAlignment="1">
      <alignment/>
    </xf>
    <xf numFmtId="3" fontId="12" fillId="0" borderId="121" xfId="0" applyNumberFormat="1" applyFont="1" applyBorder="1" applyAlignment="1">
      <alignment/>
    </xf>
    <xf numFmtId="3" fontId="6" fillId="0" borderId="129" xfId="0" applyNumberFormat="1" applyFont="1" applyBorder="1" applyAlignment="1">
      <alignment/>
    </xf>
    <xf numFmtId="3" fontId="12" fillId="0" borderId="88" xfId="0" applyNumberFormat="1" applyFont="1" applyBorder="1" applyAlignment="1">
      <alignment/>
    </xf>
    <xf numFmtId="3" fontId="6" fillId="0" borderId="123" xfId="0" applyNumberFormat="1" applyFont="1" applyFill="1" applyBorder="1" applyAlignment="1">
      <alignment/>
    </xf>
    <xf numFmtId="3" fontId="6" fillId="0" borderId="121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6" fillId="0" borderId="96" xfId="0" applyNumberFormat="1" applyFont="1" applyFill="1" applyBorder="1" applyAlignment="1">
      <alignment/>
    </xf>
    <xf numFmtId="3" fontId="6" fillId="35" borderId="89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5" fillId="0" borderId="106" xfId="0" applyNumberFormat="1" applyFont="1" applyBorder="1" applyAlignment="1">
      <alignment/>
    </xf>
    <xf numFmtId="3" fontId="5" fillId="0" borderId="127" xfId="0" applyNumberFormat="1" applyFont="1" applyBorder="1" applyAlignment="1">
      <alignment/>
    </xf>
    <xf numFmtId="3" fontId="6" fillId="0" borderId="127" xfId="0" applyNumberFormat="1" applyFont="1" applyBorder="1" applyAlignment="1">
      <alignment/>
    </xf>
    <xf numFmtId="0" fontId="0" fillId="0" borderId="46" xfId="0" applyBorder="1" applyAlignment="1">
      <alignment/>
    </xf>
    <xf numFmtId="3" fontId="6" fillId="0" borderId="10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6" fillId="35" borderId="121" xfId="0" applyNumberFormat="1" applyFont="1" applyFill="1" applyBorder="1" applyAlignment="1">
      <alignment/>
    </xf>
    <xf numFmtId="3" fontId="14" fillId="0" borderId="107" xfId="0" applyNumberFormat="1" applyFont="1" applyBorder="1" applyAlignment="1">
      <alignment/>
    </xf>
    <xf numFmtId="3" fontId="14" fillId="0" borderId="121" xfId="0" applyNumberFormat="1" applyFont="1" applyBorder="1" applyAlignment="1">
      <alignment/>
    </xf>
    <xf numFmtId="3" fontId="6" fillId="35" borderId="106" xfId="0" applyNumberFormat="1" applyFont="1" applyFill="1" applyBorder="1" applyAlignment="1">
      <alignment/>
    </xf>
    <xf numFmtId="3" fontId="14" fillId="0" borderId="88" xfId="0" applyNumberFormat="1" applyFont="1" applyBorder="1" applyAlignment="1">
      <alignment/>
    </xf>
    <xf numFmtId="3" fontId="6" fillId="35" borderId="33" xfId="0" applyNumberFormat="1" applyFont="1" applyFill="1" applyBorder="1" applyAlignment="1">
      <alignment/>
    </xf>
    <xf numFmtId="3" fontId="6" fillId="35" borderId="133" xfId="0" applyNumberFormat="1" applyFont="1" applyFill="1" applyBorder="1" applyAlignment="1">
      <alignment/>
    </xf>
    <xf numFmtId="3" fontId="5" fillId="0" borderId="129" xfId="0" applyNumberFormat="1" applyFont="1" applyBorder="1" applyAlignment="1">
      <alignment/>
    </xf>
    <xf numFmtId="3" fontId="5" fillId="0" borderId="125" xfId="0" applyNumberFormat="1" applyFont="1" applyBorder="1" applyAlignment="1">
      <alignment/>
    </xf>
    <xf numFmtId="3" fontId="5" fillId="0" borderId="107" xfId="0" applyNumberFormat="1" applyFont="1" applyFill="1" applyBorder="1" applyAlignment="1">
      <alignment/>
    </xf>
    <xf numFmtId="3" fontId="5" fillId="0" borderId="101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9" xfId="0" applyNumberFormat="1" applyFont="1" applyBorder="1" applyAlignment="1">
      <alignment/>
    </xf>
    <xf numFmtId="3" fontId="5" fillId="0" borderId="122" xfId="0" applyNumberFormat="1" applyFont="1" applyFill="1" applyBorder="1" applyAlignment="1">
      <alignment/>
    </xf>
    <xf numFmtId="3" fontId="5" fillId="0" borderId="67" xfId="0" applyNumberFormat="1" applyFont="1" applyFill="1" applyBorder="1" applyAlignment="1">
      <alignment/>
    </xf>
    <xf numFmtId="3" fontId="0" fillId="0" borderId="125" xfId="0" applyNumberFormat="1" applyBorder="1" applyAlignment="1">
      <alignment/>
    </xf>
    <xf numFmtId="3" fontId="64" fillId="0" borderId="89" xfId="0" applyNumberFormat="1" applyFont="1" applyBorder="1" applyAlignment="1">
      <alignment/>
    </xf>
    <xf numFmtId="3" fontId="65" fillId="0" borderId="96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64" fillId="0" borderId="92" xfId="0" applyNumberFormat="1" applyFont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6" fillId="0" borderId="133" xfId="0" applyNumberFormat="1" applyFont="1" applyFill="1" applyBorder="1" applyAlignment="1">
      <alignment/>
    </xf>
    <xf numFmtId="3" fontId="6" fillId="0" borderId="128" xfId="0" applyNumberFormat="1" applyFont="1" applyFill="1" applyBorder="1" applyAlignment="1">
      <alignment/>
    </xf>
    <xf numFmtId="3" fontId="0" fillId="0" borderId="101" xfId="0" applyNumberFormat="1" applyBorder="1" applyAlignment="1">
      <alignment/>
    </xf>
    <xf numFmtId="3" fontId="6" fillId="0" borderId="92" xfId="0" applyNumberFormat="1" applyFont="1" applyFill="1" applyBorder="1" applyAlignment="1">
      <alignment/>
    </xf>
    <xf numFmtId="3" fontId="65" fillId="0" borderId="120" xfId="0" applyNumberFormat="1" applyFont="1" applyBorder="1" applyAlignment="1">
      <alignment/>
    </xf>
    <xf numFmtId="3" fontId="6" fillId="0" borderId="125" xfId="0" applyNumberFormat="1" applyFont="1" applyFill="1" applyBorder="1" applyAlignment="1">
      <alignment/>
    </xf>
    <xf numFmtId="3" fontId="6" fillId="0" borderId="120" xfId="0" applyNumberFormat="1" applyFont="1" applyFill="1" applyBorder="1" applyAlignment="1">
      <alignment/>
    </xf>
    <xf numFmtId="3" fontId="2" fillId="0" borderId="12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7" fillId="0" borderId="129" xfId="0" applyNumberFormat="1" applyFont="1" applyBorder="1" applyAlignment="1">
      <alignment/>
    </xf>
    <xf numFmtId="3" fontId="6" fillId="0" borderId="145" xfId="0" applyNumberFormat="1" applyFont="1" applyBorder="1" applyAlignment="1">
      <alignment/>
    </xf>
    <xf numFmtId="3" fontId="65" fillId="0" borderId="134" xfId="0" applyNumberFormat="1" applyFont="1" applyBorder="1" applyAlignment="1">
      <alignment/>
    </xf>
    <xf numFmtId="3" fontId="65" fillId="0" borderId="92" xfId="0" applyNumberFormat="1" applyFont="1" applyBorder="1" applyAlignment="1">
      <alignment/>
    </xf>
    <xf numFmtId="3" fontId="6" fillId="35" borderId="124" xfId="0" applyNumberFormat="1" applyFont="1" applyFill="1" applyBorder="1" applyAlignment="1">
      <alignment/>
    </xf>
    <xf numFmtId="3" fontId="6" fillId="0" borderId="142" xfId="0" applyNumberFormat="1" applyFont="1" applyBorder="1" applyAlignment="1">
      <alignment/>
    </xf>
    <xf numFmtId="3" fontId="0" fillId="0" borderId="134" xfId="0" applyNumberFormat="1" applyBorder="1" applyAlignment="1">
      <alignment/>
    </xf>
    <xf numFmtId="0" fontId="6" fillId="0" borderId="145" xfId="0" applyFont="1" applyBorder="1" applyAlignment="1">
      <alignment/>
    </xf>
    <xf numFmtId="3" fontId="0" fillId="0" borderId="98" xfId="0" applyNumberFormat="1" applyBorder="1" applyAlignment="1">
      <alignment/>
    </xf>
    <xf numFmtId="3" fontId="5" fillId="0" borderId="91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126" xfId="0" applyNumberFormat="1" applyFont="1" applyBorder="1" applyAlignment="1">
      <alignment/>
    </xf>
    <xf numFmtId="3" fontId="6" fillId="0" borderId="122" xfId="0" applyNumberFormat="1" applyFont="1" applyFill="1" applyBorder="1" applyAlignment="1">
      <alignment/>
    </xf>
    <xf numFmtId="3" fontId="6" fillId="35" borderId="122" xfId="0" applyNumberFormat="1" applyFont="1" applyFill="1" applyBorder="1" applyAlignment="1">
      <alignment/>
    </xf>
    <xf numFmtId="3" fontId="6" fillId="0" borderId="122" xfId="0" applyNumberFormat="1" applyFont="1" applyFill="1" applyBorder="1" applyAlignment="1">
      <alignment/>
    </xf>
    <xf numFmtId="3" fontId="6" fillId="0" borderId="129" xfId="0" applyNumberFormat="1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6" fillId="35" borderId="67" xfId="0" applyNumberFormat="1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6" fillId="0" borderId="127" xfId="0" applyNumberFormat="1" applyFont="1" applyFill="1" applyBorder="1" applyAlignment="1">
      <alignment/>
    </xf>
    <xf numFmtId="3" fontId="6" fillId="35" borderId="127" xfId="0" applyNumberFormat="1" applyFont="1" applyFill="1" applyBorder="1" applyAlignment="1">
      <alignment/>
    </xf>
    <xf numFmtId="3" fontId="6" fillId="0" borderId="127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18" fillId="0" borderId="109" xfId="0" applyFont="1" applyBorder="1" applyAlignment="1">
      <alignment/>
    </xf>
    <xf numFmtId="3" fontId="18" fillId="0" borderId="109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3" fontId="18" fillId="0" borderId="98" xfId="0" applyNumberFormat="1" applyFont="1" applyBorder="1" applyAlignment="1">
      <alignment/>
    </xf>
    <xf numFmtId="3" fontId="6" fillId="0" borderId="125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3" fontId="6" fillId="0" borderId="97" xfId="0" applyNumberFormat="1" applyFont="1" applyFill="1" applyBorder="1" applyAlignment="1">
      <alignment/>
    </xf>
    <xf numFmtId="0" fontId="0" fillId="0" borderId="108" xfId="0" applyBorder="1" applyAlignment="1">
      <alignment/>
    </xf>
    <xf numFmtId="0" fontId="0" fillId="0" borderId="32" xfId="0" applyBorder="1" applyAlignment="1">
      <alignment/>
    </xf>
    <xf numFmtId="3" fontId="6" fillId="0" borderId="148" xfId="0" applyNumberFormat="1" applyFont="1" applyBorder="1" applyAlignment="1">
      <alignment/>
    </xf>
    <xf numFmtId="0" fontId="2" fillId="0" borderId="74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0" fontId="5" fillId="0" borderId="48" xfId="0" applyFont="1" applyBorder="1" applyAlignment="1">
      <alignment/>
    </xf>
    <xf numFmtId="3" fontId="14" fillId="0" borderId="103" xfId="0" applyNumberFormat="1" applyFont="1" applyBorder="1" applyAlignment="1">
      <alignment/>
    </xf>
    <xf numFmtId="0" fontId="14" fillId="0" borderId="50" xfId="0" applyFont="1" applyBorder="1" applyAlignment="1">
      <alignment/>
    </xf>
    <xf numFmtId="49" fontId="5" fillId="0" borderId="84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175" fontId="6" fillId="0" borderId="33" xfId="0" applyNumberFormat="1" applyFont="1" applyBorder="1" applyAlignment="1">
      <alignment/>
    </xf>
    <xf numFmtId="175" fontId="6" fillId="0" borderId="113" xfId="0" applyNumberFormat="1" applyFont="1" applyBorder="1" applyAlignment="1">
      <alignment/>
    </xf>
    <xf numFmtId="175" fontId="71" fillId="35" borderId="26" xfId="0" applyNumberFormat="1" applyFont="1" applyFill="1" applyBorder="1" applyAlignment="1">
      <alignment/>
    </xf>
    <xf numFmtId="175" fontId="6" fillId="0" borderId="3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5" fontId="6" fillId="0" borderId="109" xfId="0" applyNumberFormat="1" applyFont="1" applyBorder="1" applyAlignment="1">
      <alignment/>
    </xf>
    <xf numFmtId="175" fontId="8" fillId="0" borderId="26" xfId="0" applyNumberFormat="1" applyFont="1" applyBorder="1" applyAlignment="1">
      <alignment/>
    </xf>
    <xf numFmtId="175" fontId="2" fillId="0" borderId="26" xfId="0" applyNumberFormat="1" applyFont="1" applyBorder="1" applyAlignment="1">
      <alignment/>
    </xf>
    <xf numFmtId="4" fontId="3" fillId="0" borderId="88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4" fontId="6" fillId="0" borderId="99" xfId="0" applyNumberFormat="1" applyFont="1" applyBorder="1" applyAlignment="1">
      <alignment/>
    </xf>
    <xf numFmtId="4" fontId="6" fillId="0" borderId="89" xfId="0" applyNumberFormat="1" applyFont="1" applyBorder="1" applyAlignment="1">
      <alignment/>
    </xf>
    <xf numFmtId="4" fontId="6" fillId="0" borderId="88" xfId="0" applyNumberFormat="1" applyFont="1" applyBorder="1" applyAlignment="1">
      <alignment/>
    </xf>
    <xf numFmtId="4" fontId="6" fillId="0" borderId="89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6" fillId="0" borderId="96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134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4" fontId="6" fillId="0" borderId="92" xfId="0" applyNumberFormat="1" applyFont="1" applyBorder="1" applyAlignment="1">
      <alignment/>
    </xf>
    <xf numFmtId="4" fontId="6" fillId="35" borderId="33" xfId="0" applyNumberFormat="1" applyFont="1" applyFill="1" applyBorder="1" applyAlignment="1">
      <alignment/>
    </xf>
    <xf numFmtId="4" fontId="6" fillId="0" borderId="142" xfId="0" applyNumberFormat="1" applyFont="1" applyBorder="1" applyAlignment="1">
      <alignment/>
    </xf>
    <xf numFmtId="4" fontId="21" fillId="0" borderId="109" xfId="0" applyNumberFormat="1" applyFont="1" applyBorder="1" applyAlignment="1">
      <alignment/>
    </xf>
    <xf numFmtId="4" fontId="69" fillId="0" borderId="40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75" fontId="3" fillId="0" borderId="106" xfId="0" applyNumberFormat="1" applyFont="1" applyBorder="1" applyAlignment="1">
      <alignment/>
    </xf>
    <xf numFmtId="175" fontId="5" fillId="0" borderId="122" xfId="0" applyNumberFormat="1" applyFont="1" applyBorder="1" applyAlignment="1">
      <alignment/>
    </xf>
    <xf numFmtId="175" fontId="6" fillId="0" borderId="106" xfId="0" applyNumberFormat="1" applyFont="1" applyBorder="1" applyAlignment="1">
      <alignment/>
    </xf>
    <xf numFmtId="175" fontId="5" fillId="0" borderId="127" xfId="0" applyNumberFormat="1" applyFont="1" applyBorder="1" applyAlignment="1">
      <alignment/>
    </xf>
    <xf numFmtId="175" fontId="3" fillId="0" borderId="107" xfId="0" applyNumberFormat="1" applyFont="1" applyBorder="1" applyAlignment="1">
      <alignment/>
    </xf>
    <xf numFmtId="175" fontId="5" fillId="0" borderId="107" xfId="0" applyNumberFormat="1" applyFont="1" applyBorder="1" applyAlignment="1">
      <alignment/>
    </xf>
    <xf numFmtId="175" fontId="6" fillId="0" borderId="133" xfId="0" applyNumberFormat="1" applyFont="1" applyBorder="1" applyAlignment="1">
      <alignment/>
    </xf>
    <xf numFmtId="175" fontId="67" fillId="6" borderId="33" xfId="0" applyNumberFormat="1" applyFont="1" applyFill="1" applyBorder="1" applyAlignment="1">
      <alignment/>
    </xf>
    <xf numFmtId="175" fontId="6" fillId="35" borderId="113" xfId="0" applyNumberFormat="1" applyFont="1" applyFill="1" applyBorder="1" applyAlignment="1">
      <alignment/>
    </xf>
    <xf numFmtId="175" fontId="69" fillId="0" borderId="107" xfId="0" applyNumberFormat="1" applyFont="1" applyBorder="1" applyAlignment="1">
      <alignment/>
    </xf>
    <xf numFmtId="175" fontId="21" fillId="0" borderId="106" xfId="0" applyNumberFormat="1" applyFont="1" applyBorder="1" applyAlignment="1">
      <alignment/>
    </xf>
    <xf numFmtId="0" fontId="6" fillId="0" borderId="98" xfId="0" applyFont="1" applyBorder="1" applyAlignment="1">
      <alignment/>
    </xf>
    <xf numFmtId="175" fontId="6" fillId="0" borderId="106" xfId="0" applyNumberFormat="1" applyFont="1" applyBorder="1" applyAlignment="1">
      <alignment/>
    </xf>
    <xf numFmtId="175" fontId="6" fillId="0" borderId="113" xfId="0" applyNumberFormat="1" applyFont="1" applyBorder="1" applyAlignment="1">
      <alignment/>
    </xf>
    <xf numFmtId="175" fontId="6" fillId="0" borderId="128" xfId="0" applyNumberFormat="1" applyFont="1" applyBorder="1" applyAlignment="1">
      <alignment/>
    </xf>
    <xf numFmtId="175" fontId="6" fillId="0" borderId="133" xfId="0" applyNumberFormat="1" applyFont="1" applyBorder="1" applyAlignment="1">
      <alignment/>
    </xf>
    <xf numFmtId="0" fontId="6" fillId="0" borderId="78" xfId="0" applyFont="1" applyBorder="1" applyAlignment="1">
      <alignment/>
    </xf>
    <xf numFmtId="3" fontId="6" fillId="0" borderId="83" xfId="0" applyNumberFormat="1" applyFont="1" applyBorder="1" applyAlignment="1">
      <alignment/>
    </xf>
    <xf numFmtId="4" fontId="6" fillId="0" borderId="96" xfId="0" applyNumberFormat="1" applyFont="1" applyBorder="1" applyAlignment="1">
      <alignment/>
    </xf>
    <xf numFmtId="175" fontId="6" fillId="0" borderId="123" xfId="0" applyNumberFormat="1" applyFont="1" applyBorder="1" applyAlignment="1">
      <alignment/>
    </xf>
    <xf numFmtId="175" fontId="6" fillId="0" borderId="146" xfId="0" applyNumberFormat="1" applyFont="1" applyBorder="1" applyAlignment="1">
      <alignment/>
    </xf>
    <xf numFmtId="175" fontId="6" fillId="0" borderId="122" xfId="0" applyNumberFormat="1" applyFont="1" applyBorder="1" applyAlignment="1">
      <alignment/>
    </xf>
    <xf numFmtId="175" fontId="6" fillId="0" borderId="146" xfId="0" applyNumberFormat="1" applyFont="1" applyBorder="1" applyAlignment="1">
      <alignment/>
    </xf>
    <xf numFmtId="175" fontId="6" fillId="0" borderId="145" xfId="0" applyNumberFormat="1" applyFont="1" applyBorder="1" applyAlignment="1">
      <alignment/>
    </xf>
    <xf numFmtId="175" fontId="7" fillId="0" borderId="26" xfId="0" applyNumberFormat="1" applyFont="1" applyBorder="1" applyAlignment="1">
      <alignment/>
    </xf>
    <xf numFmtId="175" fontId="6" fillId="0" borderId="107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175" fontId="3" fillId="0" borderId="26" xfId="0" applyNumberFormat="1" applyFont="1" applyBorder="1" applyAlignment="1">
      <alignment/>
    </xf>
    <xf numFmtId="0" fontId="0" fillId="0" borderId="29" xfId="0" applyBorder="1" applyAlignment="1">
      <alignment/>
    </xf>
    <xf numFmtId="3" fontId="6" fillId="0" borderId="107" xfId="0" applyNumberFormat="1" applyFont="1" applyBorder="1" applyAlignment="1">
      <alignment/>
    </xf>
    <xf numFmtId="3" fontId="5" fillId="0" borderId="107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5" fillId="0" borderId="88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4" fontId="6" fillId="0" borderId="89" xfId="0" applyNumberFormat="1" applyFont="1" applyBorder="1" applyAlignment="1">
      <alignment/>
    </xf>
    <xf numFmtId="4" fontId="6" fillId="0" borderId="88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4" fontId="6" fillId="0" borderId="99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120" xfId="0" applyNumberFormat="1" applyFont="1" applyBorder="1" applyAlignment="1">
      <alignment/>
    </xf>
    <xf numFmtId="4" fontId="6" fillId="0" borderId="89" xfId="0" applyNumberFormat="1" applyFont="1" applyFill="1" applyBorder="1" applyAlignment="1">
      <alignment/>
    </xf>
    <xf numFmtId="4" fontId="6" fillId="0" borderId="99" xfId="0" applyNumberFormat="1" applyFont="1" applyFill="1" applyBorder="1" applyAlignment="1">
      <alignment/>
    </xf>
    <xf numFmtId="4" fontId="6" fillId="0" borderId="92" xfId="0" applyNumberFormat="1" applyFont="1" applyBorder="1" applyAlignment="1">
      <alignment/>
    </xf>
    <xf numFmtId="4" fontId="6" fillId="33" borderId="89" xfId="0" applyNumberFormat="1" applyFont="1" applyFill="1" applyBorder="1" applyAlignment="1">
      <alignment/>
    </xf>
    <xf numFmtId="175" fontId="3" fillId="0" borderId="26" xfId="0" applyNumberFormat="1" applyFont="1" applyBorder="1" applyAlignment="1">
      <alignment/>
    </xf>
    <xf numFmtId="175" fontId="5" fillId="0" borderId="106" xfId="0" applyNumberFormat="1" applyFont="1" applyBorder="1" applyAlignment="1">
      <alignment/>
    </xf>
    <xf numFmtId="175" fontId="5" fillId="0" borderId="127" xfId="0" applyNumberFormat="1" applyFont="1" applyBorder="1" applyAlignment="1">
      <alignment/>
    </xf>
    <xf numFmtId="175" fontId="6" fillId="0" borderId="127" xfId="0" applyNumberFormat="1" applyFont="1" applyBorder="1" applyAlignment="1">
      <alignment/>
    </xf>
    <xf numFmtId="175" fontId="5" fillId="0" borderId="122" xfId="0" applyNumberFormat="1" applyFont="1" applyBorder="1" applyAlignment="1">
      <alignment/>
    </xf>
    <xf numFmtId="175" fontId="6" fillId="0" borderId="121" xfId="0" applyNumberFormat="1" applyFont="1" applyBorder="1" applyAlignment="1">
      <alignment/>
    </xf>
    <xf numFmtId="175" fontId="5" fillId="0" borderId="126" xfId="0" applyNumberFormat="1" applyFont="1" applyBorder="1" applyAlignment="1">
      <alignment/>
    </xf>
    <xf numFmtId="175" fontId="6" fillId="35" borderId="133" xfId="0" applyNumberFormat="1" applyFont="1" applyFill="1" applyBorder="1" applyAlignment="1">
      <alignment/>
    </xf>
    <xf numFmtId="0" fontId="6" fillId="0" borderId="101" xfId="0" applyFont="1" applyBorder="1" applyAlignment="1">
      <alignment/>
    </xf>
    <xf numFmtId="3" fontId="6" fillId="0" borderId="61" xfId="0" applyNumberFormat="1" applyFont="1" applyBorder="1" applyAlignment="1">
      <alignment/>
    </xf>
    <xf numFmtId="4" fontId="6" fillId="0" borderId="101" xfId="0" applyNumberFormat="1" applyFont="1" applyBorder="1" applyAlignment="1">
      <alignment/>
    </xf>
    <xf numFmtId="175" fontId="6" fillId="0" borderId="92" xfId="0" applyNumberFormat="1" applyFont="1" applyBorder="1" applyAlignment="1">
      <alignment/>
    </xf>
    <xf numFmtId="175" fontId="6" fillId="0" borderId="33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5" fillId="0" borderId="95" xfId="0" applyNumberFormat="1" applyFont="1" applyBorder="1" applyAlignment="1">
      <alignment/>
    </xf>
    <xf numFmtId="4" fontId="12" fillId="0" borderId="88" xfId="0" applyNumberFormat="1" applyFont="1" applyBorder="1" applyAlignment="1">
      <alignment/>
    </xf>
    <xf numFmtId="4" fontId="6" fillId="0" borderId="96" xfId="0" applyNumberFormat="1" applyFont="1" applyFill="1" applyBorder="1" applyAlignment="1">
      <alignment/>
    </xf>
    <xf numFmtId="4" fontId="6" fillId="35" borderId="89" xfId="0" applyNumberFormat="1" applyFont="1" applyFill="1" applyBorder="1" applyAlignment="1">
      <alignment/>
    </xf>
    <xf numFmtId="4" fontId="6" fillId="0" borderId="88" xfId="0" applyNumberFormat="1" applyFont="1" applyFill="1" applyBorder="1" applyAlignment="1">
      <alignment/>
    </xf>
    <xf numFmtId="4" fontId="5" fillId="0" borderId="101" xfId="0" applyNumberFormat="1" applyFont="1" applyBorder="1" applyAlignment="1">
      <alignment/>
    </xf>
    <xf numFmtId="4" fontId="6" fillId="0" borderId="73" xfId="0" applyNumberFormat="1" applyFont="1" applyFill="1" applyBorder="1" applyAlignment="1">
      <alignment/>
    </xf>
    <xf numFmtId="4" fontId="6" fillId="0" borderId="40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72" fillId="0" borderId="88" xfId="0" applyNumberFormat="1" applyFont="1" applyFill="1" applyBorder="1" applyAlignment="1">
      <alignment/>
    </xf>
    <xf numFmtId="175" fontId="5" fillId="0" borderId="107" xfId="0" applyNumberFormat="1" applyFont="1" applyBorder="1" applyAlignment="1">
      <alignment/>
    </xf>
    <xf numFmtId="3" fontId="65" fillId="0" borderId="106" xfId="0" applyNumberFormat="1" applyFont="1" applyBorder="1" applyAlignment="1">
      <alignment/>
    </xf>
    <xf numFmtId="3" fontId="0" fillId="0" borderId="106" xfId="0" applyNumberFormat="1" applyBorder="1" applyAlignment="1">
      <alignment/>
    </xf>
    <xf numFmtId="0" fontId="6" fillId="0" borderId="53" xfId="0" applyFont="1" applyBorder="1" applyAlignment="1">
      <alignment/>
    </xf>
    <xf numFmtId="0" fontId="6" fillId="0" borderId="64" xfId="0" applyFont="1" applyBorder="1" applyAlignment="1">
      <alignment/>
    </xf>
    <xf numFmtId="3" fontId="6" fillId="0" borderId="55" xfId="0" applyNumberFormat="1" applyFont="1" applyBorder="1" applyAlignment="1">
      <alignment/>
    </xf>
    <xf numFmtId="4" fontId="6" fillId="35" borderId="88" xfId="0" applyNumberFormat="1" applyFont="1" applyFill="1" applyBorder="1" applyAlignment="1">
      <alignment/>
    </xf>
    <xf numFmtId="4" fontId="14" fillId="0" borderId="100" xfId="0" applyNumberFormat="1" applyFont="1" applyBorder="1" applyAlignment="1">
      <alignment/>
    </xf>
    <xf numFmtId="4" fontId="14" fillId="0" borderId="88" xfId="0" applyNumberFormat="1" applyFont="1" applyBorder="1" applyAlignment="1">
      <alignment/>
    </xf>
    <xf numFmtId="4" fontId="6" fillId="35" borderId="33" xfId="0" applyNumberFormat="1" applyFont="1" applyFill="1" applyBorder="1" applyAlignment="1">
      <alignment/>
    </xf>
    <xf numFmtId="4" fontId="66" fillId="35" borderId="88" xfId="0" applyNumberFormat="1" applyFont="1" applyFill="1" applyBorder="1" applyAlignment="1">
      <alignment/>
    </xf>
    <xf numFmtId="4" fontId="5" fillId="0" borderId="125" xfId="0" applyNumberFormat="1" applyFont="1" applyBorder="1" applyAlignment="1">
      <alignment/>
    </xf>
    <xf numFmtId="4" fontId="5" fillId="0" borderId="101" xfId="0" applyNumberFormat="1" applyFont="1" applyFill="1" applyBorder="1" applyAlignment="1">
      <alignment/>
    </xf>
    <xf numFmtId="4" fontId="6" fillId="0" borderId="125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6" fillId="0" borderId="78" xfId="0" applyNumberFormat="1" applyFont="1" applyFill="1" applyBorder="1" applyAlignment="1">
      <alignment/>
    </xf>
    <xf numFmtId="4" fontId="6" fillId="0" borderId="71" xfId="0" applyNumberFormat="1" applyFont="1" applyFill="1" applyBorder="1" applyAlignment="1">
      <alignment/>
    </xf>
    <xf numFmtId="4" fontId="6" fillId="0" borderId="71" xfId="0" applyNumberFormat="1" applyFont="1" applyBorder="1" applyAlignment="1">
      <alignment/>
    </xf>
    <xf numFmtId="4" fontId="5" fillId="0" borderId="66" xfId="0" applyNumberFormat="1" applyFont="1" applyBorder="1" applyAlignment="1">
      <alignment/>
    </xf>
    <xf numFmtId="4" fontId="6" fillId="0" borderId="69" xfId="0" applyNumberFormat="1" applyFont="1" applyBorder="1" applyAlignment="1">
      <alignment/>
    </xf>
    <xf numFmtId="4" fontId="6" fillId="0" borderId="90" xfId="0" applyNumberFormat="1" applyFont="1" applyBorder="1" applyAlignment="1">
      <alignment/>
    </xf>
    <xf numFmtId="4" fontId="5" fillId="0" borderId="73" xfId="0" applyNumberFormat="1" applyFont="1" applyBorder="1" applyAlignment="1">
      <alignment/>
    </xf>
    <xf numFmtId="4" fontId="6" fillId="0" borderId="75" xfId="0" applyNumberFormat="1" applyFont="1" applyBorder="1" applyAlignment="1">
      <alignment/>
    </xf>
    <xf numFmtId="4" fontId="5" fillId="0" borderId="93" xfId="0" applyNumberFormat="1" applyFont="1" applyBorder="1" applyAlignment="1">
      <alignment/>
    </xf>
    <xf numFmtId="4" fontId="6" fillId="0" borderId="66" xfId="0" applyNumberFormat="1" applyFont="1" applyBorder="1" applyAlignment="1">
      <alignment/>
    </xf>
    <xf numFmtId="3" fontId="6" fillId="0" borderId="74" xfId="0" applyNumberFormat="1" applyFont="1" applyFill="1" applyBorder="1" applyAlignment="1">
      <alignment/>
    </xf>
    <xf numFmtId="3" fontId="5" fillId="0" borderId="86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3" fontId="6" fillId="0" borderId="77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0" borderId="114" xfId="0" applyNumberFormat="1" applyFont="1" applyBorder="1" applyAlignment="1">
      <alignment/>
    </xf>
    <xf numFmtId="3" fontId="72" fillId="0" borderId="103" xfId="0" applyNumberFormat="1" applyFont="1" applyFill="1" applyBorder="1" applyAlignment="1">
      <alignment/>
    </xf>
    <xf numFmtId="3" fontId="72" fillId="0" borderId="16" xfId="0" applyNumberFormat="1" applyFont="1" applyFill="1" applyBorder="1" applyAlignment="1">
      <alignment/>
    </xf>
    <xf numFmtId="3" fontId="6" fillId="35" borderId="72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3" fontId="14" fillId="0" borderId="114" xfId="0" applyNumberFormat="1" applyFont="1" applyBorder="1" applyAlignment="1">
      <alignment/>
    </xf>
    <xf numFmtId="3" fontId="14" fillId="0" borderId="72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66" fillId="35" borderId="72" xfId="0" applyNumberFormat="1" applyFont="1" applyFill="1" applyBorder="1" applyAlignment="1">
      <alignment/>
    </xf>
    <xf numFmtId="3" fontId="5" fillId="0" borderId="114" xfId="0" applyNumberFormat="1" applyFont="1" applyFill="1" applyBorder="1" applyAlignment="1">
      <alignment/>
    </xf>
    <xf numFmtId="3" fontId="66" fillId="35" borderId="16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66" fillId="35" borderId="127" xfId="0" applyNumberFormat="1" applyFont="1" applyFill="1" applyBorder="1" applyAlignment="1">
      <alignment/>
    </xf>
    <xf numFmtId="3" fontId="0" fillId="0" borderId="129" xfId="0" applyNumberFormat="1" applyBorder="1" applyAlignment="1">
      <alignment/>
    </xf>
    <xf numFmtId="3" fontId="6" fillId="0" borderId="129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/>
    </xf>
    <xf numFmtId="4" fontId="5" fillId="0" borderId="88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5" fillId="0" borderId="114" xfId="0" applyNumberFormat="1" applyFont="1" applyBorder="1" applyAlignment="1">
      <alignment/>
    </xf>
    <xf numFmtId="3" fontId="6" fillId="0" borderId="85" xfId="0" applyNumberFormat="1" applyFont="1" applyFill="1" applyBorder="1" applyAlignment="1">
      <alignment/>
    </xf>
    <xf numFmtId="3" fontId="2" fillId="0" borderId="84" xfId="0" applyNumberFormat="1" applyFont="1" applyBorder="1" applyAlignment="1">
      <alignment/>
    </xf>
    <xf numFmtId="3" fontId="7" fillId="0" borderId="84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" fontId="6" fillId="0" borderId="78" xfId="0" applyNumberFormat="1" applyFont="1" applyBorder="1" applyAlignment="1">
      <alignment/>
    </xf>
    <xf numFmtId="4" fontId="6" fillId="0" borderId="91" xfId="0" applyNumberFormat="1" applyFont="1" applyBorder="1" applyAlignment="1">
      <alignment/>
    </xf>
    <xf numFmtId="4" fontId="65" fillId="0" borderId="71" xfId="0" applyNumberFormat="1" applyFont="1" applyBorder="1" applyAlignment="1">
      <alignment/>
    </xf>
    <xf numFmtId="4" fontId="5" fillId="0" borderId="67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0" fillId="0" borderId="125" xfId="0" applyNumberFormat="1" applyBorder="1" applyAlignment="1">
      <alignment/>
    </xf>
    <xf numFmtId="4" fontId="65" fillId="0" borderId="89" xfId="0" applyNumberFormat="1" applyFont="1" applyBorder="1" applyAlignment="1">
      <alignment/>
    </xf>
    <xf numFmtId="4" fontId="65" fillId="0" borderId="33" xfId="0" applyNumberFormat="1" applyFont="1" applyBorder="1" applyAlignment="1">
      <alignment/>
    </xf>
    <xf numFmtId="4" fontId="65" fillId="0" borderId="96" xfId="0" applyNumberFormat="1" applyFont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101" xfId="0" applyNumberFormat="1" applyBorder="1" applyAlignment="1">
      <alignment/>
    </xf>
    <xf numFmtId="4" fontId="6" fillId="0" borderId="92" xfId="0" applyNumberFormat="1" applyFont="1" applyFill="1" applyBorder="1" applyAlignment="1">
      <alignment/>
    </xf>
    <xf numFmtId="4" fontId="65" fillId="0" borderId="120" xfId="0" applyNumberFormat="1" applyFont="1" applyBorder="1" applyAlignment="1">
      <alignment/>
    </xf>
    <xf numFmtId="4" fontId="6" fillId="0" borderId="125" xfId="0" applyNumberFormat="1" applyFont="1" applyFill="1" applyBorder="1" applyAlignment="1">
      <alignment/>
    </xf>
    <xf numFmtId="4" fontId="7" fillId="0" borderId="125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65" fillId="0" borderId="92" xfId="0" applyNumberFormat="1" applyFont="1" applyBorder="1" applyAlignment="1">
      <alignment/>
    </xf>
    <xf numFmtId="3" fontId="65" fillId="0" borderId="107" xfId="0" applyNumberFormat="1" applyFont="1" applyBorder="1" applyAlignment="1">
      <alignment/>
    </xf>
    <xf numFmtId="3" fontId="0" fillId="0" borderId="109" xfId="0" applyNumberFormat="1" applyBorder="1" applyAlignment="1">
      <alignment/>
    </xf>
    <xf numFmtId="3" fontId="6" fillId="35" borderId="14" xfId="0" applyNumberFormat="1" applyFont="1" applyFill="1" applyBorder="1" applyAlignment="1">
      <alignment/>
    </xf>
    <xf numFmtId="3" fontId="6" fillId="0" borderId="149" xfId="0" applyNumberFormat="1" applyFont="1" applyBorder="1" applyAlignment="1">
      <alignment/>
    </xf>
    <xf numFmtId="3" fontId="6" fillId="0" borderId="150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149" xfId="0" applyNumberFormat="1" applyFont="1" applyBorder="1" applyAlignment="1">
      <alignment/>
    </xf>
    <xf numFmtId="3" fontId="6" fillId="0" borderId="15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71" fillId="35" borderId="19" xfId="0" applyNumberFormat="1" applyFont="1" applyFill="1" applyBorder="1" applyAlignment="1">
      <alignment/>
    </xf>
    <xf numFmtId="3" fontId="67" fillId="6" borderId="19" xfId="0" applyNumberFormat="1" applyFont="1" applyFill="1" applyBorder="1" applyAlignment="1">
      <alignment/>
    </xf>
    <xf numFmtId="4" fontId="71" fillId="35" borderId="39" xfId="0" applyNumberFormat="1" applyFont="1" applyFill="1" applyBorder="1" applyAlignment="1">
      <alignment/>
    </xf>
    <xf numFmtId="4" fontId="67" fillId="6" borderId="39" xfId="0" applyNumberFormat="1" applyFont="1" applyFill="1" applyBorder="1" applyAlignment="1">
      <alignment/>
    </xf>
    <xf numFmtId="3" fontId="71" fillId="35" borderId="20" xfId="0" applyNumberFormat="1" applyFont="1" applyFill="1" applyBorder="1" applyAlignment="1">
      <alignment/>
    </xf>
    <xf numFmtId="3" fontId="67" fillId="6" borderId="20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35" borderId="70" xfId="0" applyNumberFormat="1" applyFont="1" applyFill="1" applyBorder="1" applyAlignment="1">
      <alignment/>
    </xf>
    <xf numFmtId="3" fontId="6" fillId="35" borderId="14" xfId="0" applyNumberFormat="1" applyFont="1" applyFill="1" applyBorder="1" applyAlignment="1">
      <alignment/>
    </xf>
    <xf numFmtId="3" fontId="18" fillId="0" borderId="108" xfId="0" applyNumberFormat="1" applyFont="1" applyBorder="1" applyAlignment="1">
      <alignment/>
    </xf>
    <xf numFmtId="3" fontId="8" fillId="0" borderId="108" xfId="0" applyNumberFormat="1" applyFont="1" applyBorder="1" applyAlignment="1">
      <alignment/>
    </xf>
    <xf numFmtId="4" fontId="3" fillId="34" borderId="39" xfId="0" applyNumberFormat="1" applyFont="1" applyFill="1" applyBorder="1" applyAlignment="1">
      <alignment/>
    </xf>
    <xf numFmtId="3" fontId="3" fillId="34" borderId="108" xfId="0" applyNumberFormat="1" applyFont="1" applyFill="1" applyBorder="1" applyAlignment="1">
      <alignment/>
    </xf>
    <xf numFmtId="3" fontId="0" fillId="0" borderId="145" xfId="0" applyNumberFormat="1" applyBorder="1" applyAlignment="1">
      <alignment/>
    </xf>
    <xf numFmtId="3" fontId="6" fillId="0" borderId="146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65" fillId="0" borderId="134" xfId="0" applyNumberFormat="1" applyFont="1" applyBorder="1" applyAlignment="1">
      <alignment/>
    </xf>
    <xf numFmtId="4" fontId="6" fillId="0" borderId="134" xfId="0" applyNumberFormat="1" applyFont="1" applyBorder="1" applyAlignment="1">
      <alignment/>
    </xf>
    <xf numFmtId="4" fontId="6" fillId="35" borderId="99" xfId="0" applyNumberFormat="1" applyFont="1" applyFill="1" applyBorder="1" applyAlignment="1">
      <alignment/>
    </xf>
    <xf numFmtId="4" fontId="6" fillId="0" borderId="142" xfId="0" applyNumberFormat="1" applyFont="1" applyBorder="1" applyAlignment="1">
      <alignment/>
    </xf>
    <xf numFmtId="4" fontId="0" fillId="0" borderId="134" xfId="0" applyNumberFormat="1" applyBorder="1" applyAlignment="1">
      <alignment/>
    </xf>
    <xf numFmtId="4" fontId="8" fillId="0" borderId="26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4" fontId="6" fillId="0" borderId="67" xfId="0" applyNumberFormat="1" applyFont="1" applyFill="1" applyBorder="1" applyAlignment="1">
      <alignment/>
    </xf>
    <xf numFmtId="4" fontId="6" fillId="35" borderId="67" xfId="0" applyNumberFormat="1" applyFont="1" applyFill="1" applyBorder="1" applyAlignment="1">
      <alignment/>
    </xf>
    <xf numFmtId="4" fontId="6" fillId="0" borderId="67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18" fillId="0" borderId="26" xfId="0" applyNumberFormat="1" applyFont="1" applyBorder="1" applyAlignment="1">
      <alignment/>
    </xf>
    <xf numFmtId="4" fontId="3" fillId="0" borderId="100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19" fillId="0" borderId="39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5" fillId="0" borderId="8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65" fillId="0" borderId="95" xfId="0" applyNumberFormat="1" applyFont="1" applyBorder="1" applyAlignment="1">
      <alignment/>
    </xf>
    <xf numFmtId="3" fontId="0" fillId="0" borderId="100" xfId="0" applyNumberFormat="1" applyBorder="1" applyAlignment="1">
      <alignment/>
    </xf>
    <xf numFmtId="175" fontId="7" fillId="0" borderId="109" xfId="0" applyNumberFormat="1" applyFont="1" applyBorder="1" applyAlignment="1">
      <alignment/>
    </xf>
    <xf numFmtId="175" fontId="5" fillId="0" borderId="129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175" fontId="6" fillId="0" borderId="124" xfId="0" applyNumberFormat="1" applyFont="1" applyBorder="1" applyAlignment="1">
      <alignment/>
    </xf>
    <xf numFmtId="0" fontId="6" fillId="0" borderId="69" xfId="0" applyFont="1" applyBorder="1" applyAlignment="1">
      <alignment/>
    </xf>
    <xf numFmtId="3" fontId="0" fillId="0" borderId="89" xfId="0" applyNumberFormat="1" applyBorder="1" applyAlignment="1">
      <alignment/>
    </xf>
    <xf numFmtId="3" fontId="8" fillId="0" borderId="109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3" fontId="6" fillId="0" borderId="105" xfId="0" applyNumberFormat="1" applyFont="1" applyBorder="1" applyAlignment="1">
      <alignment/>
    </xf>
    <xf numFmtId="0" fontId="6" fillId="0" borderId="151" xfId="0" applyFont="1" applyBorder="1" applyAlignment="1">
      <alignment/>
    </xf>
    <xf numFmtId="0" fontId="0" fillId="0" borderId="36" xfId="0" applyBorder="1" applyAlignment="1">
      <alignment/>
    </xf>
    <xf numFmtId="0" fontId="0" fillId="0" borderId="87" xfId="0" applyBorder="1" applyAlignment="1">
      <alignment/>
    </xf>
    <xf numFmtId="4" fontId="6" fillId="0" borderId="94" xfId="0" applyNumberFormat="1" applyFont="1" applyBorder="1" applyAlignment="1">
      <alignment/>
    </xf>
    <xf numFmtId="4" fontId="6" fillId="0" borderId="71" xfId="0" applyNumberFormat="1" applyFont="1" applyBorder="1" applyAlignment="1">
      <alignment/>
    </xf>
    <xf numFmtId="3" fontId="6" fillId="35" borderId="92" xfId="0" applyNumberFormat="1" applyFont="1" applyFill="1" applyBorder="1" applyAlignment="1">
      <alignment/>
    </xf>
    <xf numFmtId="4" fontId="6" fillId="35" borderId="71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6" fillId="0" borderId="39" xfId="0" applyFont="1" applyBorder="1" applyAlignment="1">
      <alignment/>
    </xf>
    <xf numFmtId="0" fontId="46" fillId="0" borderId="26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5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1" xfId="0" applyFont="1" applyBorder="1" applyAlignment="1">
      <alignment/>
    </xf>
    <xf numFmtId="0" fontId="6" fillId="0" borderId="31" xfId="0" applyFont="1" applyBorder="1" applyAlignment="1">
      <alignment/>
    </xf>
    <xf numFmtId="49" fontId="6" fillId="0" borderId="25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3" fontId="6" fillId="0" borderId="152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3" fontId="5" fillId="0" borderId="109" xfId="0" applyNumberFormat="1" applyFont="1" applyBorder="1" applyAlignment="1">
      <alignment/>
    </xf>
    <xf numFmtId="175" fontId="5" fillId="0" borderId="145" xfId="0" applyNumberFormat="1" applyFont="1" applyBorder="1" applyAlignment="1">
      <alignment/>
    </xf>
    <xf numFmtId="49" fontId="6" fillId="0" borderId="89" xfId="0" applyNumberFormat="1" applyFont="1" applyBorder="1" applyAlignment="1">
      <alignment/>
    </xf>
    <xf numFmtId="0" fontId="6" fillId="0" borderId="91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78" xfId="0" applyFont="1" applyFill="1" applyBorder="1" applyAlignment="1">
      <alignment/>
    </xf>
    <xf numFmtId="3" fontId="6" fillId="0" borderId="116" xfId="0" applyNumberFormat="1" applyFont="1" applyFill="1" applyBorder="1" applyAlignment="1">
      <alignment/>
    </xf>
    <xf numFmtId="3" fontId="6" fillId="0" borderId="153" xfId="0" applyNumberFormat="1" applyFont="1" applyBorder="1" applyAlignment="1">
      <alignment/>
    </xf>
    <xf numFmtId="0" fontId="5" fillId="0" borderId="33" xfId="0" applyFont="1" applyBorder="1" applyAlignment="1">
      <alignment/>
    </xf>
    <xf numFmtId="3" fontId="5" fillId="0" borderId="55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65" fillId="0" borderId="90" xfId="0" applyNumberFormat="1" applyFont="1" applyBorder="1" applyAlignment="1">
      <alignment/>
    </xf>
    <xf numFmtId="3" fontId="65" fillId="0" borderId="98" xfId="0" applyNumberFormat="1" applyFont="1" applyBorder="1" applyAlignment="1">
      <alignment/>
    </xf>
    <xf numFmtId="3" fontId="0" fillId="0" borderId="99" xfId="0" applyNumberFormat="1" applyBorder="1" applyAlignment="1">
      <alignment/>
    </xf>
    <xf numFmtId="3" fontId="5" fillId="0" borderId="145" xfId="0" applyNumberFormat="1" applyFont="1" applyBorder="1" applyAlignment="1">
      <alignment/>
    </xf>
    <xf numFmtId="3" fontId="5" fillId="0" borderId="134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107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134" xfId="0" applyFont="1" applyBorder="1" applyAlignment="1">
      <alignment/>
    </xf>
    <xf numFmtId="3" fontId="5" fillId="0" borderId="121" xfId="0" applyNumberFormat="1" applyFont="1" applyFill="1" applyBorder="1" applyAlignment="1">
      <alignment/>
    </xf>
    <xf numFmtId="3" fontId="5" fillId="0" borderId="88" xfId="0" applyNumberFormat="1" applyFont="1" applyFill="1" applyBorder="1" applyAlignment="1">
      <alignment/>
    </xf>
    <xf numFmtId="3" fontId="21" fillId="0" borderId="126" xfId="0" applyNumberFormat="1" applyFont="1" applyBorder="1" applyAlignment="1">
      <alignment/>
    </xf>
    <xf numFmtId="3" fontId="6" fillId="0" borderId="84" xfId="0" applyNumberFormat="1" applyFont="1" applyFill="1" applyBorder="1" applyAlignment="1">
      <alignment/>
    </xf>
    <xf numFmtId="3" fontId="6" fillId="0" borderId="154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2" fillId="0" borderId="9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27" xfId="0" applyNumberFormat="1" applyFont="1" applyBorder="1" applyAlignment="1">
      <alignment horizontal="center" vertical="center"/>
    </xf>
    <xf numFmtId="3" fontId="20" fillId="0" borderId="109" xfId="0" applyNumberFormat="1" applyFont="1" applyBorder="1" applyAlignment="1">
      <alignment horizontal="center" vertical="center"/>
    </xf>
    <xf numFmtId="3" fontId="20" fillId="0" borderId="101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10" fillId="0" borderId="131" xfId="0" applyNumberFormat="1" applyFont="1" applyBorder="1" applyAlignment="1">
      <alignment horizontal="center"/>
    </xf>
    <xf numFmtId="3" fontId="10" fillId="0" borderId="95" xfId="0" applyNumberFormat="1" applyFont="1" applyBorder="1" applyAlignment="1">
      <alignment horizontal="center"/>
    </xf>
    <xf numFmtId="3" fontId="10" fillId="0" borderId="131" xfId="0" applyNumberFormat="1" applyFont="1" applyBorder="1" applyAlignment="1">
      <alignment horizontal="center"/>
    </xf>
    <xf numFmtId="0" fontId="10" fillId="0" borderId="155" xfId="0" applyFont="1" applyBorder="1" applyAlignment="1">
      <alignment horizontal="center"/>
    </xf>
    <xf numFmtId="0" fontId="10" fillId="0" borderId="131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3" fontId="20" fillId="0" borderId="61" xfId="0" applyNumberFormat="1" applyFont="1" applyBorder="1" applyAlignment="1">
      <alignment horizontal="center" vertical="center"/>
    </xf>
    <xf numFmtId="3" fontId="20" fillId="0" borderId="135" xfId="0" applyNumberFormat="1" applyFont="1" applyBorder="1" applyAlignment="1">
      <alignment horizontal="center" vertical="center"/>
    </xf>
    <xf numFmtId="3" fontId="2" fillId="0" borderId="107" xfId="0" applyNumberFormat="1" applyFont="1" applyBorder="1" applyAlignment="1">
      <alignment horizontal="center" vertical="center"/>
    </xf>
    <xf numFmtId="3" fontId="2" fillId="0" borderId="109" xfId="0" applyNumberFormat="1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107" xfId="0" applyNumberFormat="1" applyFont="1" applyBorder="1" applyAlignment="1">
      <alignment horizontal="center" vertical="center"/>
    </xf>
    <xf numFmtId="3" fontId="4" fillId="0" borderId="109" xfId="0" applyNumberFormat="1" applyFont="1" applyBorder="1" applyAlignment="1">
      <alignment horizontal="center" vertical="center"/>
    </xf>
    <xf numFmtId="3" fontId="4" fillId="0" borderId="100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10" fillId="0" borderId="108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3" fontId="4" fillId="0" borderId="5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0" xfId="0" applyNumberFormat="1" applyFont="1" applyBorder="1" applyAlignment="1">
      <alignment horizontal="center" vertical="center"/>
    </xf>
    <xf numFmtId="3" fontId="4" fillId="0" borderId="98" xfId="0" applyNumberFormat="1" applyFont="1" applyBorder="1" applyAlignment="1">
      <alignment horizontal="center" vertical="center"/>
    </xf>
    <xf numFmtId="0" fontId="20" fillId="0" borderId="127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3" fontId="20" fillId="0" borderId="109" xfId="0" applyNumberFormat="1" applyFont="1" applyBorder="1" applyAlignment="1">
      <alignment horizontal="center" vertical="center"/>
    </xf>
    <xf numFmtId="3" fontId="20" fillId="0" borderId="61" xfId="0" applyNumberFormat="1" applyFont="1" applyBorder="1" applyAlignment="1">
      <alignment horizontal="center" vertical="center"/>
    </xf>
    <xf numFmtId="3" fontId="20" fillId="0" borderId="74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23" fillId="0" borderId="114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59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00" xfId="0" applyNumberFormat="1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3" fontId="22" fillId="0" borderId="10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3" fillId="0" borderId="130" xfId="0" applyNumberFormat="1" applyFont="1" applyBorder="1" applyAlignment="1">
      <alignment horizontal="center" vertical="center"/>
    </xf>
    <xf numFmtId="3" fontId="23" fillId="0" borderId="98" xfId="0" applyNumberFormat="1" applyFont="1" applyBorder="1" applyAlignment="1">
      <alignment horizontal="center" vertical="center"/>
    </xf>
    <xf numFmtId="0" fontId="22" fillId="0" borderId="10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3" fontId="23" fillId="0" borderId="107" xfId="0" applyNumberFormat="1" applyFont="1" applyBorder="1" applyAlignment="1">
      <alignment horizontal="center" vertical="center"/>
    </xf>
    <xf numFmtId="3" fontId="23" fillId="0" borderId="109" xfId="0" applyNumberFormat="1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3" fontId="23" fillId="0" borderId="41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0" fontId="22" fillId="0" borderId="108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9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view="pageLayout" zoomScaleNormal="145" workbookViewId="0" topLeftCell="A113">
      <selection activeCell="D121" sqref="D121"/>
    </sheetView>
  </sheetViews>
  <sheetFormatPr defaultColWidth="9.140625" defaultRowHeight="15"/>
  <cols>
    <col min="1" max="1" width="7.140625" style="464" bestFit="1" customWidth="1"/>
    <col min="2" max="2" width="3.8515625" style="464" customWidth="1"/>
    <col min="3" max="3" width="4.57421875" style="464" customWidth="1"/>
    <col min="4" max="4" width="36.8515625" style="464" customWidth="1"/>
    <col min="5" max="6" width="10.140625" style="464" customWidth="1"/>
    <col min="7" max="7" width="10.28125" style="464" customWidth="1"/>
    <col min="8" max="8" width="9.00390625" style="464" customWidth="1"/>
    <col min="9" max="9" width="11.28125" style="464" customWidth="1"/>
    <col min="10" max="10" width="8.7109375" style="464" customWidth="1"/>
    <col min="11" max="11" width="9.421875" style="464" customWidth="1"/>
    <col min="12" max="12" width="7.7109375" style="464" customWidth="1"/>
    <col min="13" max="16384" width="9.140625" style="335" customWidth="1"/>
  </cols>
  <sheetData>
    <row r="1" spans="1:13" ht="15.75">
      <c r="A1" s="332"/>
      <c r="B1" s="333"/>
      <c r="C1" s="333"/>
      <c r="D1" s="492" t="s">
        <v>0</v>
      </c>
      <c r="E1" s="1230" t="s">
        <v>1</v>
      </c>
      <c r="F1" s="1231"/>
      <c r="G1" s="1232" t="s">
        <v>572</v>
      </c>
      <c r="H1" s="1230"/>
      <c r="I1" s="1230"/>
      <c r="J1" s="1233" t="s">
        <v>600</v>
      </c>
      <c r="K1" s="1234"/>
      <c r="L1" s="1235"/>
      <c r="M1" s="334"/>
    </row>
    <row r="2" spans="1:12" ht="15">
      <c r="A2" s="919"/>
      <c r="B2" s="336" t="s">
        <v>2</v>
      </c>
      <c r="C2" s="337" t="s">
        <v>386</v>
      </c>
      <c r="D2" s="1218" t="s">
        <v>3</v>
      </c>
      <c r="E2" s="1220">
        <v>2018</v>
      </c>
      <c r="F2" s="1220">
        <v>2019</v>
      </c>
      <c r="G2" s="1222" t="s">
        <v>4</v>
      </c>
      <c r="H2" s="1224" t="s">
        <v>5</v>
      </c>
      <c r="I2" s="1236" t="s">
        <v>404</v>
      </c>
      <c r="J2" s="1226" t="s">
        <v>427</v>
      </c>
      <c r="K2" s="1226" t="s">
        <v>464</v>
      </c>
      <c r="L2" s="1228" t="s">
        <v>571</v>
      </c>
    </row>
    <row r="3" spans="1:12" ht="15.75" thickBot="1">
      <c r="A3" s="338" t="s">
        <v>6</v>
      </c>
      <c r="B3" s="339" t="s">
        <v>7</v>
      </c>
      <c r="C3" s="339"/>
      <c r="D3" s="1219"/>
      <c r="E3" s="1221"/>
      <c r="F3" s="1221"/>
      <c r="G3" s="1223"/>
      <c r="H3" s="1225"/>
      <c r="I3" s="1237"/>
      <c r="J3" s="1227"/>
      <c r="K3" s="1227"/>
      <c r="L3" s="1229"/>
    </row>
    <row r="4" spans="1:12" ht="15">
      <c r="A4" s="340">
        <v>100</v>
      </c>
      <c r="B4" s="341"/>
      <c r="C4" s="341"/>
      <c r="D4" s="484" t="s">
        <v>8</v>
      </c>
      <c r="E4" s="342">
        <f>E6+E7+E11</f>
        <v>1141849</v>
      </c>
      <c r="F4" s="342">
        <f>F6+F7+F11</f>
        <v>1283047</v>
      </c>
      <c r="G4" s="343">
        <f>G5+G7+G11</f>
        <v>1292817</v>
      </c>
      <c r="H4" s="342">
        <f>H6+H7+H11</f>
        <v>1277735</v>
      </c>
      <c r="I4" s="344">
        <f>I6+I7+I11</f>
        <v>1286370</v>
      </c>
      <c r="J4" s="802">
        <f>J5+J7+J11</f>
        <v>1300117</v>
      </c>
      <c r="K4" s="802">
        <f>K6+K7+K11</f>
        <v>1311817</v>
      </c>
      <c r="L4" s="345">
        <f>L6+L7+L11</f>
        <v>1311817</v>
      </c>
    </row>
    <row r="5" spans="1:12" ht="15">
      <c r="A5" s="346">
        <v>110</v>
      </c>
      <c r="B5" s="347"/>
      <c r="C5" s="347"/>
      <c r="D5" s="485" t="s">
        <v>9</v>
      </c>
      <c r="E5" s="357">
        <v>927374</v>
      </c>
      <c r="F5" s="357">
        <v>1061308</v>
      </c>
      <c r="G5" s="349">
        <v>1050000</v>
      </c>
      <c r="H5" s="348">
        <v>1034918</v>
      </c>
      <c r="I5" s="350">
        <v>1034918</v>
      </c>
      <c r="J5" s="798">
        <v>1018300</v>
      </c>
      <c r="K5" s="798">
        <v>1030000</v>
      </c>
      <c r="L5" s="359">
        <v>1030000</v>
      </c>
    </row>
    <row r="6" spans="1:13" ht="15">
      <c r="A6" s="351">
        <v>111003</v>
      </c>
      <c r="B6" s="352"/>
      <c r="C6" s="352">
        <v>41</v>
      </c>
      <c r="D6" s="486" t="s">
        <v>9</v>
      </c>
      <c r="E6" s="920">
        <v>927374</v>
      </c>
      <c r="F6" s="920">
        <v>1061308</v>
      </c>
      <c r="G6" s="351">
        <v>1050000</v>
      </c>
      <c r="H6" s="353">
        <v>1034918</v>
      </c>
      <c r="I6" s="354">
        <v>1043720</v>
      </c>
      <c r="J6" s="803">
        <v>1018300</v>
      </c>
      <c r="K6" s="803">
        <v>1030000</v>
      </c>
      <c r="L6" s="807">
        <v>1030000</v>
      </c>
      <c r="M6" s="356"/>
    </row>
    <row r="7" spans="1:12" ht="15">
      <c r="A7" s="349">
        <v>121</v>
      </c>
      <c r="B7" s="347"/>
      <c r="C7" s="347"/>
      <c r="D7" s="485" t="s">
        <v>10</v>
      </c>
      <c r="E7" s="357">
        <f>SUM(E8:E10)</f>
        <v>137971</v>
      </c>
      <c r="F7" s="357">
        <f aca="true" t="shared" si="0" ref="F7:L7">SUM(F8:F10)</f>
        <v>149183</v>
      </c>
      <c r="G7" s="349">
        <f t="shared" si="0"/>
        <v>156200</v>
      </c>
      <c r="H7" s="357">
        <f t="shared" si="0"/>
        <v>156200</v>
      </c>
      <c r="I7" s="358">
        <f t="shared" si="0"/>
        <v>156200</v>
      </c>
      <c r="J7" s="798">
        <f t="shared" si="0"/>
        <v>190200</v>
      </c>
      <c r="K7" s="798">
        <f t="shared" si="0"/>
        <v>190200</v>
      </c>
      <c r="L7" s="359">
        <f t="shared" si="0"/>
        <v>190200</v>
      </c>
    </row>
    <row r="8" spans="1:12" ht="15">
      <c r="A8" s="360">
        <v>121001</v>
      </c>
      <c r="B8" s="361"/>
      <c r="C8" s="361">
        <v>41</v>
      </c>
      <c r="D8" s="487" t="s">
        <v>11</v>
      </c>
      <c r="E8" s="476">
        <v>25188</v>
      </c>
      <c r="F8" s="476">
        <v>32302</v>
      </c>
      <c r="G8" s="360">
        <v>37000</v>
      </c>
      <c r="H8" s="362">
        <v>37000</v>
      </c>
      <c r="I8" s="363">
        <v>37000</v>
      </c>
      <c r="J8" s="797">
        <v>63000</v>
      </c>
      <c r="K8" s="797">
        <v>63000</v>
      </c>
      <c r="L8" s="808">
        <v>63000</v>
      </c>
    </row>
    <row r="9" spans="1:12" ht="15">
      <c r="A9" s="365">
        <v>121002</v>
      </c>
      <c r="B9" s="366"/>
      <c r="C9" s="366">
        <v>41</v>
      </c>
      <c r="D9" s="488" t="s">
        <v>12</v>
      </c>
      <c r="E9" s="437">
        <v>109158</v>
      </c>
      <c r="F9" s="437">
        <v>112460</v>
      </c>
      <c r="G9" s="365">
        <v>114000</v>
      </c>
      <c r="H9" s="367">
        <v>114000</v>
      </c>
      <c r="I9" s="368">
        <v>114000</v>
      </c>
      <c r="J9" s="796">
        <v>122000</v>
      </c>
      <c r="K9" s="796">
        <v>122000</v>
      </c>
      <c r="L9" s="438">
        <v>122000</v>
      </c>
    </row>
    <row r="10" spans="1:12" ht="15">
      <c r="A10" s="370">
        <v>121003</v>
      </c>
      <c r="B10" s="371"/>
      <c r="C10" s="371">
        <v>41</v>
      </c>
      <c r="D10" s="489" t="s">
        <v>382</v>
      </c>
      <c r="E10" s="921">
        <v>3625</v>
      </c>
      <c r="F10" s="921">
        <v>4421</v>
      </c>
      <c r="G10" s="370">
        <v>5200</v>
      </c>
      <c r="H10" s="372">
        <v>5200</v>
      </c>
      <c r="I10" s="373">
        <v>5200</v>
      </c>
      <c r="J10" s="804">
        <v>5200</v>
      </c>
      <c r="K10" s="804">
        <v>5200</v>
      </c>
      <c r="L10" s="809">
        <v>5200</v>
      </c>
    </row>
    <row r="11" spans="1:12" ht="15">
      <c r="A11" s="374">
        <v>130</v>
      </c>
      <c r="B11" s="347"/>
      <c r="C11" s="347"/>
      <c r="D11" s="485" t="s">
        <v>13</v>
      </c>
      <c r="E11" s="357">
        <f>SUM(E12:E17)</f>
        <v>76504</v>
      </c>
      <c r="F11" s="357">
        <f aca="true" t="shared" si="1" ref="F11:L11">SUM(F12:F17)</f>
        <v>72556</v>
      </c>
      <c r="G11" s="349">
        <f t="shared" si="1"/>
        <v>86617</v>
      </c>
      <c r="H11" s="348">
        <f t="shared" si="1"/>
        <v>86617</v>
      </c>
      <c r="I11" s="376">
        <f t="shared" si="1"/>
        <v>86450</v>
      </c>
      <c r="J11" s="798">
        <f t="shared" si="1"/>
        <v>91617</v>
      </c>
      <c r="K11" s="798">
        <f t="shared" si="1"/>
        <v>91617</v>
      </c>
      <c r="L11" s="359">
        <f t="shared" si="1"/>
        <v>91617</v>
      </c>
    </row>
    <row r="12" spans="1:12" ht="15">
      <c r="A12" s="377">
        <v>133001</v>
      </c>
      <c r="B12" s="361"/>
      <c r="C12" s="361">
        <v>41</v>
      </c>
      <c r="D12" s="487" t="s">
        <v>14</v>
      </c>
      <c r="E12" s="476">
        <v>2065</v>
      </c>
      <c r="F12" s="476">
        <v>1951</v>
      </c>
      <c r="G12" s="360">
        <v>3700</v>
      </c>
      <c r="H12" s="362">
        <v>3700</v>
      </c>
      <c r="I12" s="379">
        <v>3700</v>
      </c>
      <c r="J12" s="797">
        <v>3700</v>
      </c>
      <c r="K12" s="797">
        <v>3700</v>
      </c>
      <c r="L12" s="808">
        <v>3700</v>
      </c>
    </row>
    <row r="13" spans="1:12" ht="15">
      <c r="A13" s="360">
        <v>133004</v>
      </c>
      <c r="B13" s="361"/>
      <c r="C13" s="361">
        <v>41</v>
      </c>
      <c r="D13" s="487" t="s">
        <v>363</v>
      </c>
      <c r="E13" s="476">
        <v>100</v>
      </c>
      <c r="F13" s="476">
        <v>50</v>
      </c>
      <c r="G13" s="360">
        <v>50</v>
      </c>
      <c r="H13" s="362">
        <v>50</v>
      </c>
      <c r="I13" s="363">
        <v>50</v>
      </c>
      <c r="J13" s="797">
        <v>50</v>
      </c>
      <c r="K13" s="797">
        <v>50</v>
      </c>
      <c r="L13" s="808">
        <v>50</v>
      </c>
    </row>
    <row r="14" spans="1:12" ht="15">
      <c r="A14" s="360">
        <v>133006</v>
      </c>
      <c r="B14" s="361"/>
      <c r="C14" s="361">
        <v>41</v>
      </c>
      <c r="D14" s="487" t="s">
        <v>17</v>
      </c>
      <c r="E14" s="476">
        <v>1034</v>
      </c>
      <c r="F14" s="476">
        <v>1325</v>
      </c>
      <c r="G14" s="360">
        <v>1200</v>
      </c>
      <c r="H14" s="362">
        <v>1200</v>
      </c>
      <c r="I14" s="363">
        <v>1200</v>
      </c>
      <c r="J14" s="797">
        <v>1200</v>
      </c>
      <c r="K14" s="797">
        <v>1200</v>
      </c>
      <c r="L14" s="808">
        <v>1200</v>
      </c>
    </row>
    <row r="15" spans="1:12" ht="15">
      <c r="A15" s="365">
        <v>133012</v>
      </c>
      <c r="B15" s="366"/>
      <c r="C15" s="366">
        <v>41</v>
      </c>
      <c r="D15" s="488" t="s">
        <v>334</v>
      </c>
      <c r="E15" s="922">
        <v>1563</v>
      </c>
      <c r="F15" s="922">
        <v>1354</v>
      </c>
      <c r="G15" s="381">
        <v>1500</v>
      </c>
      <c r="H15" s="380">
        <v>1500</v>
      </c>
      <c r="I15" s="382">
        <v>1500</v>
      </c>
      <c r="J15" s="805">
        <v>1500</v>
      </c>
      <c r="K15" s="805">
        <v>1500</v>
      </c>
      <c r="L15" s="810">
        <v>1500</v>
      </c>
    </row>
    <row r="16" spans="1:12" ht="15">
      <c r="A16" s="365">
        <v>133013</v>
      </c>
      <c r="B16" s="366"/>
      <c r="C16" s="366">
        <v>41</v>
      </c>
      <c r="D16" s="488" t="s">
        <v>15</v>
      </c>
      <c r="E16" s="922">
        <v>71742</v>
      </c>
      <c r="F16" s="922">
        <v>67876</v>
      </c>
      <c r="G16" s="381">
        <v>80000</v>
      </c>
      <c r="H16" s="380">
        <v>80000</v>
      </c>
      <c r="I16" s="382">
        <v>80000</v>
      </c>
      <c r="J16" s="805">
        <v>85000</v>
      </c>
      <c r="K16" s="805">
        <v>85000</v>
      </c>
      <c r="L16" s="810">
        <v>85000</v>
      </c>
    </row>
    <row r="17" spans="1:12" ht="15.75" thickBot="1">
      <c r="A17" s="360">
        <v>139002</v>
      </c>
      <c r="B17" s="361"/>
      <c r="C17" s="361">
        <v>41</v>
      </c>
      <c r="D17" s="487" t="s">
        <v>16</v>
      </c>
      <c r="E17" s="476"/>
      <c r="F17" s="476"/>
      <c r="G17" s="360">
        <v>167</v>
      </c>
      <c r="H17" s="362">
        <v>167</v>
      </c>
      <c r="I17" s="363"/>
      <c r="J17" s="797">
        <v>167</v>
      </c>
      <c r="K17" s="797">
        <v>167</v>
      </c>
      <c r="L17" s="808">
        <v>167</v>
      </c>
    </row>
    <row r="18" spans="1:12" ht="14.25" customHeight="1" thickBot="1">
      <c r="A18" s="383">
        <v>200</v>
      </c>
      <c r="B18" s="384"/>
      <c r="C18" s="384"/>
      <c r="D18" s="490" t="s">
        <v>18</v>
      </c>
      <c r="E18" s="407">
        <f>E19+E20+E27+E33+E50+E52+E31</f>
        <v>139051</v>
      </c>
      <c r="F18" s="407">
        <f>F19+F20+F27+F33+F50+F52+F31</f>
        <v>131242.3</v>
      </c>
      <c r="G18" s="404">
        <f>G20+G27+G31+G33+G50+G52</f>
        <v>122451</v>
      </c>
      <c r="H18" s="385">
        <f>H19+H20+H27+H33+H32+H50+H52</f>
        <v>129832</v>
      </c>
      <c r="I18" s="387">
        <f>I20+I27+I33+I32+I54+I52</f>
        <v>112041</v>
      </c>
      <c r="J18" s="386">
        <f>J19+J20+J27+J31+J50+J52+J33</f>
        <v>120051</v>
      </c>
      <c r="K18" s="386">
        <f>K19+K20+K27+K33+K32+K50+K52</f>
        <v>113551</v>
      </c>
      <c r="L18" s="407">
        <f>L20+L27+L33+L32+L50+L52</f>
        <v>112651</v>
      </c>
    </row>
    <row r="19" spans="1:12" ht="1.5" customHeight="1">
      <c r="A19" s="388">
        <v>211</v>
      </c>
      <c r="B19" s="389"/>
      <c r="C19" s="389"/>
      <c r="D19" s="491" t="s">
        <v>19</v>
      </c>
      <c r="E19" s="923">
        <v>0</v>
      </c>
      <c r="F19" s="923">
        <v>0</v>
      </c>
      <c r="G19" s="391">
        <v>0</v>
      </c>
      <c r="H19" s="390">
        <v>0</v>
      </c>
      <c r="I19" s="392">
        <v>0</v>
      </c>
      <c r="J19" s="806">
        <v>0</v>
      </c>
      <c r="K19" s="806">
        <v>0</v>
      </c>
      <c r="L19" s="811">
        <v>0</v>
      </c>
    </row>
    <row r="20" spans="1:12" ht="15">
      <c r="A20" s="349">
        <v>212</v>
      </c>
      <c r="B20" s="347"/>
      <c r="C20" s="347"/>
      <c r="D20" s="485" t="s">
        <v>20</v>
      </c>
      <c r="E20" s="357">
        <f>SUM(E21:E26)</f>
        <v>52985</v>
      </c>
      <c r="F20" s="357">
        <f aca="true" t="shared" si="2" ref="F20:L20">SUM(F21:F26)</f>
        <v>53809</v>
      </c>
      <c r="G20" s="349">
        <f t="shared" si="2"/>
        <v>52020</v>
      </c>
      <c r="H20" s="357">
        <f t="shared" si="2"/>
        <v>52020</v>
      </c>
      <c r="I20" s="358">
        <f t="shared" si="2"/>
        <v>52020</v>
      </c>
      <c r="J20" s="798">
        <f t="shared" si="2"/>
        <v>51720</v>
      </c>
      <c r="K20" s="798">
        <f t="shared" si="2"/>
        <v>51720</v>
      </c>
      <c r="L20" s="359">
        <f t="shared" si="2"/>
        <v>51720</v>
      </c>
    </row>
    <row r="21" spans="1:12" ht="15">
      <c r="A21" s="360">
        <v>212001</v>
      </c>
      <c r="B21" s="361"/>
      <c r="C21" s="361">
        <v>41</v>
      </c>
      <c r="D21" s="487" t="s">
        <v>21</v>
      </c>
      <c r="E21" s="476">
        <v>1086</v>
      </c>
      <c r="F21" s="476">
        <v>1086</v>
      </c>
      <c r="G21" s="360">
        <v>1090</v>
      </c>
      <c r="H21" s="362">
        <v>1090</v>
      </c>
      <c r="I21" s="363">
        <v>1090</v>
      </c>
      <c r="J21" s="797">
        <v>1090</v>
      </c>
      <c r="K21" s="797">
        <v>1090</v>
      </c>
      <c r="L21" s="808">
        <v>1090</v>
      </c>
    </row>
    <row r="22" spans="1:12" ht="15">
      <c r="A22" s="365">
        <v>212002</v>
      </c>
      <c r="B22" s="366"/>
      <c r="C22" s="366">
        <v>41</v>
      </c>
      <c r="D22" s="488" t="s">
        <v>22</v>
      </c>
      <c r="E22" s="437">
        <v>1060</v>
      </c>
      <c r="F22" s="437">
        <v>1455</v>
      </c>
      <c r="G22" s="365">
        <v>800</v>
      </c>
      <c r="H22" s="367">
        <v>800</v>
      </c>
      <c r="I22" s="368">
        <v>800</v>
      </c>
      <c r="J22" s="796">
        <v>500</v>
      </c>
      <c r="K22" s="796">
        <v>500</v>
      </c>
      <c r="L22" s="438">
        <v>500</v>
      </c>
    </row>
    <row r="23" spans="1:12" ht="15">
      <c r="A23" s="365">
        <v>212003</v>
      </c>
      <c r="B23" s="366">
        <v>1</v>
      </c>
      <c r="C23" s="366">
        <v>41</v>
      </c>
      <c r="D23" s="488" t="s">
        <v>23</v>
      </c>
      <c r="E23" s="437">
        <v>3480</v>
      </c>
      <c r="F23" s="437">
        <v>7788</v>
      </c>
      <c r="G23" s="365">
        <v>6000</v>
      </c>
      <c r="H23" s="367">
        <v>6000</v>
      </c>
      <c r="I23" s="368">
        <v>6000</v>
      </c>
      <c r="J23" s="796">
        <v>6000</v>
      </c>
      <c r="K23" s="796">
        <v>6000</v>
      </c>
      <c r="L23" s="438">
        <v>6000</v>
      </c>
    </row>
    <row r="24" spans="1:12" ht="15">
      <c r="A24" s="365">
        <v>212003</v>
      </c>
      <c r="B24" s="366">
        <v>2</v>
      </c>
      <c r="C24" s="366">
        <v>41</v>
      </c>
      <c r="D24" s="488" t="s">
        <v>24</v>
      </c>
      <c r="E24" s="437">
        <v>40319</v>
      </c>
      <c r="F24" s="437">
        <v>42071</v>
      </c>
      <c r="G24" s="365">
        <v>41130</v>
      </c>
      <c r="H24" s="367">
        <v>41130</v>
      </c>
      <c r="I24" s="368">
        <v>41130</v>
      </c>
      <c r="J24" s="733">
        <v>41130</v>
      </c>
      <c r="K24" s="796">
        <v>41130</v>
      </c>
      <c r="L24" s="438">
        <v>41130</v>
      </c>
    </row>
    <row r="25" spans="1:12" ht="15">
      <c r="A25" s="393">
        <v>212003</v>
      </c>
      <c r="B25" s="394">
        <v>3</v>
      </c>
      <c r="C25" s="366">
        <v>41</v>
      </c>
      <c r="D25" s="488" t="s">
        <v>350</v>
      </c>
      <c r="E25" s="437">
        <v>6620</v>
      </c>
      <c r="F25" s="437">
        <v>1318</v>
      </c>
      <c r="G25" s="365">
        <v>2500</v>
      </c>
      <c r="H25" s="395">
        <v>2500</v>
      </c>
      <c r="I25" s="369">
        <v>2500</v>
      </c>
      <c r="J25" s="796">
        <v>2500</v>
      </c>
      <c r="K25" s="801">
        <v>2500</v>
      </c>
      <c r="L25" s="438">
        <v>2500</v>
      </c>
    </row>
    <row r="26" spans="1:12" ht="15">
      <c r="A26" s="396">
        <v>212004</v>
      </c>
      <c r="B26" s="397"/>
      <c r="C26" s="371">
        <v>41</v>
      </c>
      <c r="D26" s="489" t="s">
        <v>335</v>
      </c>
      <c r="E26" s="921">
        <v>420</v>
      </c>
      <c r="F26" s="921">
        <v>91</v>
      </c>
      <c r="G26" s="396">
        <v>500</v>
      </c>
      <c r="H26" s="398">
        <v>500</v>
      </c>
      <c r="I26" s="373">
        <v>500</v>
      </c>
      <c r="J26" s="812">
        <v>500</v>
      </c>
      <c r="K26" s="813">
        <v>500</v>
      </c>
      <c r="L26" s="809">
        <v>500</v>
      </c>
    </row>
    <row r="27" spans="1:12" ht="15">
      <c r="A27" s="349">
        <v>221</v>
      </c>
      <c r="B27" s="347"/>
      <c r="C27" s="347"/>
      <c r="D27" s="485" t="s">
        <v>25</v>
      </c>
      <c r="E27" s="357">
        <f>SUM(E28:E30)</f>
        <v>7935</v>
      </c>
      <c r="F27" s="357">
        <f aca="true" t="shared" si="3" ref="F27:L27">SUM(F28:F30)</f>
        <v>8000</v>
      </c>
      <c r="G27" s="349">
        <f t="shared" si="3"/>
        <v>8300</v>
      </c>
      <c r="H27" s="357">
        <f t="shared" si="3"/>
        <v>8800</v>
      </c>
      <c r="I27" s="358">
        <f t="shared" si="3"/>
        <v>8800</v>
      </c>
      <c r="J27" s="798">
        <f t="shared" si="3"/>
        <v>7300</v>
      </c>
      <c r="K27" s="798">
        <f t="shared" si="3"/>
        <v>6300</v>
      </c>
      <c r="L27" s="359">
        <f t="shared" si="3"/>
        <v>5400</v>
      </c>
    </row>
    <row r="28" spans="1:13" ht="15">
      <c r="A28" s="399">
        <v>221004</v>
      </c>
      <c r="B28" s="378">
        <v>1</v>
      </c>
      <c r="C28" s="378">
        <v>41</v>
      </c>
      <c r="D28" s="495" t="s">
        <v>26</v>
      </c>
      <c r="E28" s="795">
        <v>5171</v>
      </c>
      <c r="F28" s="795">
        <v>4732</v>
      </c>
      <c r="G28" s="377">
        <v>5000</v>
      </c>
      <c r="H28" s="400">
        <v>5500</v>
      </c>
      <c r="I28" s="401">
        <v>5500</v>
      </c>
      <c r="J28" s="799">
        <v>6000</v>
      </c>
      <c r="K28" s="801">
        <v>5000</v>
      </c>
      <c r="L28" s="815">
        <v>5000</v>
      </c>
      <c r="M28" s="334"/>
    </row>
    <row r="29" spans="1:13" ht="15">
      <c r="A29" s="365">
        <v>221004</v>
      </c>
      <c r="B29" s="361">
        <v>2</v>
      </c>
      <c r="C29" s="361">
        <v>41</v>
      </c>
      <c r="D29" s="487" t="s">
        <v>336</v>
      </c>
      <c r="E29" s="476">
        <v>2664</v>
      </c>
      <c r="F29" s="476">
        <v>3168</v>
      </c>
      <c r="G29" s="360">
        <v>3000</v>
      </c>
      <c r="H29" s="362">
        <v>3000</v>
      </c>
      <c r="I29" s="369">
        <v>3000</v>
      </c>
      <c r="J29" s="797">
        <v>1000</v>
      </c>
      <c r="K29" s="796">
        <v>1000</v>
      </c>
      <c r="L29" s="808">
        <v>100</v>
      </c>
      <c r="M29" s="334"/>
    </row>
    <row r="30" spans="1:18" ht="15">
      <c r="A30" s="393">
        <v>221005</v>
      </c>
      <c r="B30" s="397">
        <v>2</v>
      </c>
      <c r="C30" s="394">
        <v>41</v>
      </c>
      <c r="D30" s="494" t="s">
        <v>337</v>
      </c>
      <c r="E30" s="682">
        <v>100</v>
      </c>
      <c r="F30" s="682">
        <v>100</v>
      </c>
      <c r="G30" s="393">
        <v>300</v>
      </c>
      <c r="H30" s="367">
        <v>300</v>
      </c>
      <c r="I30" s="368">
        <v>300</v>
      </c>
      <c r="J30" s="801">
        <v>300</v>
      </c>
      <c r="K30" s="796">
        <v>300</v>
      </c>
      <c r="L30" s="420">
        <v>300</v>
      </c>
      <c r="N30" s="468"/>
      <c r="O30" s="468"/>
      <c r="P30" s="468"/>
      <c r="Q30" s="468"/>
      <c r="R30" s="468"/>
    </row>
    <row r="31" spans="1:18" ht="15">
      <c r="A31" s="346">
        <v>222</v>
      </c>
      <c r="B31" s="347"/>
      <c r="C31" s="347"/>
      <c r="D31" s="485" t="s">
        <v>27</v>
      </c>
      <c r="E31" s="681">
        <v>0</v>
      </c>
      <c r="F31" s="681">
        <v>6547</v>
      </c>
      <c r="G31" s="349">
        <v>120</v>
      </c>
      <c r="H31" s="348">
        <v>120</v>
      </c>
      <c r="I31" s="350">
        <v>0</v>
      </c>
      <c r="J31" s="798">
        <v>120</v>
      </c>
      <c r="K31" s="798">
        <v>120</v>
      </c>
      <c r="L31" s="359">
        <v>120</v>
      </c>
      <c r="O31" s="468"/>
      <c r="P31" s="468"/>
      <c r="Q31" s="468"/>
      <c r="R31" s="468"/>
    </row>
    <row r="32" spans="1:12" ht="15">
      <c r="A32" s="351">
        <v>222003</v>
      </c>
      <c r="B32" s="352"/>
      <c r="C32" s="352">
        <v>41</v>
      </c>
      <c r="D32" s="486" t="s">
        <v>27</v>
      </c>
      <c r="E32" s="355">
        <v>0</v>
      </c>
      <c r="F32" s="355">
        <v>6547</v>
      </c>
      <c r="G32" s="351">
        <v>120</v>
      </c>
      <c r="H32" s="353">
        <v>120</v>
      </c>
      <c r="I32" s="354">
        <v>0</v>
      </c>
      <c r="J32" s="803">
        <v>120</v>
      </c>
      <c r="K32" s="803">
        <v>120</v>
      </c>
      <c r="L32" s="807">
        <v>120</v>
      </c>
    </row>
    <row r="33" spans="1:12" ht="15">
      <c r="A33" s="349">
        <v>223</v>
      </c>
      <c r="B33" s="347"/>
      <c r="C33" s="347"/>
      <c r="D33" s="485" t="s">
        <v>28</v>
      </c>
      <c r="E33" s="359">
        <f>SUM(E34:E48)</f>
        <v>66713</v>
      </c>
      <c r="F33" s="359">
        <f>SUM(F34:F48)</f>
        <v>52251.3</v>
      </c>
      <c r="G33" s="349">
        <f>SUM(G34:G48)</f>
        <v>59021</v>
      </c>
      <c r="H33" s="357">
        <f>SUM(H34:H48)</f>
        <v>60221</v>
      </c>
      <c r="I33" s="358">
        <f>SUM(I35:I48)</f>
        <v>43721</v>
      </c>
      <c r="J33" s="798">
        <f>SUM(J35:J49)</f>
        <v>54021</v>
      </c>
      <c r="K33" s="798">
        <f>SUM(K35:K49)</f>
        <v>48521</v>
      </c>
      <c r="L33" s="359">
        <f>SUM(L35:L49)</f>
        <v>48521</v>
      </c>
    </row>
    <row r="34" spans="1:12" ht="15">
      <c r="A34" s="182">
        <v>223001</v>
      </c>
      <c r="B34" s="15"/>
      <c r="C34" s="15">
        <v>41</v>
      </c>
      <c r="D34" s="689" t="s">
        <v>405</v>
      </c>
      <c r="E34" s="185">
        <v>9018</v>
      </c>
      <c r="F34" s="185"/>
      <c r="G34" s="180"/>
      <c r="H34" s="36"/>
      <c r="I34" s="44"/>
      <c r="J34" s="814"/>
      <c r="K34" s="814"/>
      <c r="L34" s="185"/>
    </row>
    <row r="35" spans="1:12" ht="15">
      <c r="A35" s="360">
        <v>223001</v>
      </c>
      <c r="B35" s="361">
        <v>1</v>
      </c>
      <c r="C35" s="361">
        <v>41</v>
      </c>
      <c r="D35" s="487" t="s">
        <v>29</v>
      </c>
      <c r="E35" s="364">
        <v>2155</v>
      </c>
      <c r="F35" s="364">
        <v>2184</v>
      </c>
      <c r="G35" s="360">
        <v>1800</v>
      </c>
      <c r="H35" s="362">
        <v>1800</v>
      </c>
      <c r="I35" s="363">
        <v>1800</v>
      </c>
      <c r="J35" s="797">
        <v>1800</v>
      </c>
      <c r="K35" s="797">
        <v>1800</v>
      </c>
      <c r="L35" s="808">
        <v>1800</v>
      </c>
    </row>
    <row r="36" spans="1:12" ht="15">
      <c r="A36" s="365">
        <v>223001</v>
      </c>
      <c r="B36" s="366">
        <v>2</v>
      </c>
      <c r="C36" s="366">
        <v>41</v>
      </c>
      <c r="D36" s="488" t="s">
        <v>30</v>
      </c>
      <c r="E36" s="369">
        <v>484</v>
      </c>
      <c r="F36" s="369">
        <v>660</v>
      </c>
      <c r="G36" s="365">
        <v>500</v>
      </c>
      <c r="H36" s="367">
        <v>500</v>
      </c>
      <c r="I36" s="368">
        <v>500</v>
      </c>
      <c r="J36" s="796">
        <v>500</v>
      </c>
      <c r="K36" s="796">
        <v>500</v>
      </c>
      <c r="L36" s="438">
        <v>500</v>
      </c>
    </row>
    <row r="37" spans="1:12" ht="15">
      <c r="A37" s="365">
        <v>223001</v>
      </c>
      <c r="B37" s="366">
        <v>3</v>
      </c>
      <c r="C37" s="366">
        <v>41</v>
      </c>
      <c r="D37" s="488" t="s">
        <v>31</v>
      </c>
      <c r="E37" s="369">
        <v>2842</v>
      </c>
      <c r="F37" s="369">
        <v>1626</v>
      </c>
      <c r="G37" s="365">
        <v>7900</v>
      </c>
      <c r="H37" s="367">
        <v>7900</v>
      </c>
      <c r="I37" s="368">
        <v>5000</v>
      </c>
      <c r="J37" s="796">
        <v>7900</v>
      </c>
      <c r="K37" s="796">
        <v>2400</v>
      </c>
      <c r="L37" s="438">
        <v>2400</v>
      </c>
    </row>
    <row r="38" spans="1:12" ht="15">
      <c r="A38" s="365">
        <v>223001</v>
      </c>
      <c r="B38" s="366">
        <v>4</v>
      </c>
      <c r="C38" s="366">
        <v>41</v>
      </c>
      <c r="D38" s="488" t="s">
        <v>32</v>
      </c>
      <c r="E38" s="438">
        <v>810</v>
      </c>
      <c r="F38" s="438">
        <v>783</v>
      </c>
      <c r="G38" s="365">
        <v>1000</v>
      </c>
      <c r="H38" s="367">
        <v>1000</v>
      </c>
      <c r="I38" s="368">
        <v>900</v>
      </c>
      <c r="J38" s="796">
        <v>1000</v>
      </c>
      <c r="K38" s="796">
        <v>1000</v>
      </c>
      <c r="L38" s="438">
        <v>1000</v>
      </c>
    </row>
    <row r="39" spans="1:12" ht="15">
      <c r="A39" s="365">
        <v>223001</v>
      </c>
      <c r="B39" s="366">
        <v>5</v>
      </c>
      <c r="C39" s="366">
        <v>41</v>
      </c>
      <c r="D39" s="488" t="s">
        <v>33</v>
      </c>
      <c r="E39" s="476">
        <v>0</v>
      </c>
      <c r="F39" s="476">
        <v>1.3</v>
      </c>
      <c r="G39" s="365">
        <v>5</v>
      </c>
      <c r="H39" s="367">
        <v>5</v>
      </c>
      <c r="I39" s="368">
        <v>5</v>
      </c>
      <c r="J39" s="796">
        <v>5</v>
      </c>
      <c r="K39" s="796">
        <v>5</v>
      </c>
      <c r="L39" s="438">
        <v>5</v>
      </c>
    </row>
    <row r="40" spans="1:12" ht="15">
      <c r="A40" s="365">
        <v>223001</v>
      </c>
      <c r="B40" s="366">
        <v>6</v>
      </c>
      <c r="C40" s="366">
        <v>41</v>
      </c>
      <c r="D40" s="488" t="s">
        <v>34</v>
      </c>
      <c r="E40" s="437">
        <v>0</v>
      </c>
      <c r="F40" s="437">
        <v>206</v>
      </c>
      <c r="G40" s="365">
        <v>166</v>
      </c>
      <c r="H40" s="367">
        <v>166</v>
      </c>
      <c r="I40" s="368">
        <v>166</v>
      </c>
      <c r="J40" s="796">
        <v>166</v>
      </c>
      <c r="K40" s="796">
        <v>166</v>
      </c>
      <c r="L40" s="438">
        <v>166</v>
      </c>
    </row>
    <row r="41" spans="1:12" ht="15">
      <c r="A41" s="365">
        <v>223001</v>
      </c>
      <c r="B41" s="366">
        <v>8</v>
      </c>
      <c r="C41" s="366">
        <v>41</v>
      </c>
      <c r="D41" s="488" t="s">
        <v>37</v>
      </c>
      <c r="E41" s="437">
        <v>53</v>
      </c>
      <c r="F41" s="437">
        <v>551</v>
      </c>
      <c r="G41" s="365">
        <v>600</v>
      </c>
      <c r="H41" s="367">
        <v>600</v>
      </c>
      <c r="I41" s="368">
        <v>600</v>
      </c>
      <c r="J41" s="796">
        <v>600</v>
      </c>
      <c r="K41" s="796">
        <v>600</v>
      </c>
      <c r="L41" s="438">
        <v>600</v>
      </c>
    </row>
    <row r="42" spans="1:12" ht="15">
      <c r="A42" s="365">
        <v>223001</v>
      </c>
      <c r="B42" s="366">
        <v>9</v>
      </c>
      <c r="C42" s="366">
        <v>41</v>
      </c>
      <c r="D42" s="488" t="s">
        <v>365</v>
      </c>
      <c r="E42" s="437">
        <v>539</v>
      </c>
      <c r="F42" s="437">
        <v>670</v>
      </c>
      <c r="G42" s="365">
        <v>500</v>
      </c>
      <c r="H42" s="367">
        <v>700</v>
      </c>
      <c r="I42" s="368">
        <v>700</v>
      </c>
      <c r="J42" s="796">
        <v>500</v>
      </c>
      <c r="K42" s="796">
        <v>500</v>
      </c>
      <c r="L42" s="438">
        <v>500</v>
      </c>
    </row>
    <row r="43" spans="1:12" ht="15">
      <c r="A43" s="360">
        <v>223001</v>
      </c>
      <c r="B43" s="361">
        <v>10</v>
      </c>
      <c r="C43" s="361">
        <v>41</v>
      </c>
      <c r="D43" s="488" t="s">
        <v>36</v>
      </c>
      <c r="E43" s="437">
        <v>7586</v>
      </c>
      <c r="F43" s="437">
        <v>3220</v>
      </c>
      <c r="G43" s="365">
        <v>3500</v>
      </c>
      <c r="H43" s="367">
        <v>4500</v>
      </c>
      <c r="I43" s="368">
        <v>4500</v>
      </c>
      <c r="J43" s="796">
        <v>3500</v>
      </c>
      <c r="K43" s="796">
        <v>3500</v>
      </c>
      <c r="L43" s="438">
        <v>3500</v>
      </c>
    </row>
    <row r="44" spans="1:12" ht="15">
      <c r="A44" s="365">
        <v>223001</v>
      </c>
      <c r="B44" s="366">
        <v>11</v>
      </c>
      <c r="C44" s="366">
        <v>41</v>
      </c>
      <c r="D44" s="488" t="s">
        <v>349</v>
      </c>
      <c r="E44" s="437">
        <v>758</v>
      </c>
      <c r="F44" s="437">
        <v>1488</v>
      </c>
      <c r="G44" s="365">
        <v>1500</v>
      </c>
      <c r="H44" s="367">
        <v>1500</v>
      </c>
      <c r="I44" s="368">
        <v>500</v>
      </c>
      <c r="J44" s="796">
        <v>1500</v>
      </c>
      <c r="K44" s="796">
        <v>1500</v>
      </c>
      <c r="L44" s="438">
        <v>1500</v>
      </c>
    </row>
    <row r="45" spans="1:12" s="467" customFormat="1" ht="15">
      <c r="A45" s="393">
        <v>223001</v>
      </c>
      <c r="B45" s="394">
        <v>12</v>
      </c>
      <c r="C45" s="394">
        <v>41</v>
      </c>
      <c r="D45" s="689" t="s">
        <v>437</v>
      </c>
      <c r="E45" s="437">
        <v>10</v>
      </c>
      <c r="F45" s="437">
        <v>0</v>
      </c>
      <c r="G45" s="365">
        <v>50</v>
      </c>
      <c r="H45" s="367">
        <v>50</v>
      </c>
      <c r="I45" s="368">
        <v>50</v>
      </c>
      <c r="J45" s="796">
        <v>50</v>
      </c>
      <c r="K45" s="796">
        <v>50</v>
      </c>
      <c r="L45" s="438">
        <v>50</v>
      </c>
    </row>
    <row r="46" spans="1:12" ht="13.5" customHeight="1">
      <c r="A46" s="365">
        <v>223002</v>
      </c>
      <c r="B46" s="366">
        <v>16</v>
      </c>
      <c r="C46" s="366">
        <v>41</v>
      </c>
      <c r="D46" s="488" t="s">
        <v>35</v>
      </c>
      <c r="E46" s="437">
        <v>7232</v>
      </c>
      <c r="F46" s="437">
        <v>6423</v>
      </c>
      <c r="G46" s="365">
        <v>7500</v>
      </c>
      <c r="H46" s="8">
        <v>7500</v>
      </c>
      <c r="I46" s="368">
        <v>5000</v>
      </c>
      <c r="J46" s="796">
        <v>7500</v>
      </c>
      <c r="K46" s="796">
        <v>7500</v>
      </c>
      <c r="L46" s="438">
        <v>7500</v>
      </c>
    </row>
    <row r="47" spans="1:12" s="467" customFormat="1" ht="13.5" customHeight="1">
      <c r="A47" s="365">
        <v>223003</v>
      </c>
      <c r="B47" s="366"/>
      <c r="C47" s="9">
        <v>41</v>
      </c>
      <c r="D47" s="330" t="s">
        <v>429</v>
      </c>
      <c r="E47" s="437">
        <v>13690</v>
      </c>
      <c r="F47" s="437">
        <v>8104</v>
      </c>
      <c r="G47" s="365">
        <v>9000</v>
      </c>
      <c r="H47" s="367">
        <v>9000</v>
      </c>
      <c r="I47" s="368">
        <v>9000</v>
      </c>
      <c r="J47" s="796">
        <v>4000</v>
      </c>
      <c r="K47" s="796">
        <v>4000</v>
      </c>
      <c r="L47" s="438">
        <v>4000</v>
      </c>
    </row>
    <row r="48" spans="1:12" ht="15" customHeight="1">
      <c r="A48" s="365">
        <v>223003</v>
      </c>
      <c r="B48" s="366"/>
      <c r="C48" s="9" t="s">
        <v>426</v>
      </c>
      <c r="D48" s="330" t="s">
        <v>417</v>
      </c>
      <c r="E48" s="437">
        <v>21536</v>
      </c>
      <c r="F48" s="437">
        <v>26335</v>
      </c>
      <c r="G48" s="173">
        <v>25000</v>
      </c>
      <c r="H48" s="367">
        <v>25000</v>
      </c>
      <c r="I48" s="368">
        <v>15000</v>
      </c>
      <c r="J48" s="796">
        <v>25000</v>
      </c>
      <c r="K48" s="796">
        <v>25000</v>
      </c>
      <c r="L48" s="438">
        <v>25000</v>
      </c>
    </row>
    <row r="49" spans="1:12" ht="2.25" customHeight="1">
      <c r="A49" s="365">
        <v>223003</v>
      </c>
      <c r="B49" s="366">
        <v>1</v>
      </c>
      <c r="C49" s="366"/>
      <c r="D49" s="488" t="s">
        <v>38</v>
      </c>
      <c r="E49" s="437">
        <v>0</v>
      </c>
      <c r="F49" s="437">
        <v>0</v>
      </c>
      <c r="G49" s="377"/>
      <c r="H49" s="367">
        <v>0</v>
      </c>
      <c r="I49" s="368"/>
      <c r="J49" s="812">
        <v>0</v>
      </c>
      <c r="K49" s="437">
        <v>0</v>
      </c>
      <c r="L49" s="369"/>
    </row>
    <row r="50" spans="1:12" ht="14.25" customHeight="1">
      <c r="A50" s="346">
        <v>240</v>
      </c>
      <c r="B50" s="375"/>
      <c r="C50" s="375"/>
      <c r="D50" s="485" t="s">
        <v>39</v>
      </c>
      <c r="E50" s="357">
        <f aca="true" t="shared" si="4" ref="E50:L50">SUM(E51:E51)</f>
        <v>45</v>
      </c>
      <c r="F50" s="357">
        <f t="shared" si="4"/>
        <v>102</v>
      </c>
      <c r="G50" s="349">
        <f t="shared" si="4"/>
        <v>90</v>
      </c>
      <c r="H50" s="357">
        <v>90</v>
      </c>
      <c r="I50" s="358">
        <v>20</v>
      </c>
      <c r="J50" s="798">
        <f t="shared" si="4"/>
        <v>90</v>
      </c>
      <c r="K50" s="798">
        <f t="shared" si="4"/>
        <v>90</v>
      </c>
      <c r="L50" s="359">
        <f t="shared" si="4"/>
        <v>90</v>
      </c>
    </row>
    <row r="51" spans="1:12" ht="15" customHeight="1">
      <c r="A51" s="377">
        <v>242000</v>
      </c>
      <c r="B51" s="378"/>
      <c r="C51" s="378">
        <v>41</v>
      </c>
      <c r="D51" s="495" t="s">
        <v>40</v>
      </c>
      <c r="E51" s="795">
        <v>45</v>
      </c>
      <c r="F51" s="795">
        <v>102</v>
      </c>
      <c r="G51" s="377">
        <v>90</v>
      </c>
      <c r="H51" s="400">
        <v>90</v>
      </c>
      <c r="I51" s="403">
        <v>20</v>
      </c>
      <c r="J51" s="799">
        <v>90</v>
      </c>
      <c r="K51" s="799">
        <v>90</v>
      </c>
      <c r="L51" s="815">
        <v>90</v>
      </c>
    </row>
    <row r="52" spans="1:12" ht="14.25" customHeight="1">
      <c r="A52" s="346">
        <v>290</v>
      </c>
      <c r="B52" s="347"/>
      <c r="C52" s="347"/>
      <c r="D52" s="485" t="s">
        <v>41</v>
      </c>
      <c r="E52" s="357">
        <f>SUM(E54:E60)</f>
        <v>11373</v>
      </c>
      <c r="F52" s="357">
        <f>SUM(F54:F60)</f>
        <v>10533</v>
      </c>
      <c r="G52" s="349">
        <f>SUM(G54:G60)</f>
        <v>2900</v>
      </c>
      <c r="H52" s="348">
        <f>SUM(H53:H60)</f>
        <v>8581</v>
      </c>
      <c r="I52" s="350">
        <f>SUM(I54:I60)</f>
        <v>7000</v>
      </c>
      <c r="J52" s="798">
        <f>SUM(J53:J60)</f>
        <v>6800</v>
      </c>
      <c r="K52" s="798">
        <f>SUM(K54:K60)</f>
        <v>6800</v>
      </c>
      <c r="L52" s="359">
        <f>SUM(L54:L60)</f>
        <v>6800</v>
      </c>
    </row>
    <row r="53" spans="1:12" s="467" customFormat="1" ht="14.25" customHeight="1">
      <c r="A53" s="1055">
        <v>292006</v>
      </c>
      <c r="B53" s="1194"/>
      <c r="C53" s="1194">
        <v>41</v>
      </c>
      <c r="D53" s="1195" t="s">
        <v>529</v>
      </c>
      <c r="E53" s="553"/>
      <c r="F53" s="553"/>
      <c r="G53" s="1055"/>
      <c r="H53" s="107">
        <v>581</v>
      </c>
      <c r="I53" s="1196">
        <v>581</v>
      </c>
      <c r="J53" s="842"/>
      <c r="K53" s="842"/>
      <c r="L53" s="845"/>
    </row>
    <row r="54" spans="1:12" ht="14.25" customHeight="1">
      <c r="A54" s="360">
        <v>292017</v>
      </c>
      <c r="B54" s="361"/>
      <c r="C54" s="7" t="s">
        <v>495</v>
      </c>
      <c r="D54" s="487" t="s">
        <v>406</v>
      </c>
      <c r="E54" s="476">
        <v>4709</v>
      </c>
      <c r="F54" s="476">
        <v>622</v>
      </c>
      <c r="G54" s="169">
        <v>1500</v>
      </c>
      <c r="H54" s="362">
        <v>1500</v>
      </c>
      <c r="I54" s="1162">
        <v>500</v>
      </c>
      <c r="J54" s="797">
        <v>1500</v>
      </c>
      <c r="K54" s="797">
        <v>1500</v>
      </c>
      <c r="L54" s="808">
        <v>1500</v>
      </c>
    </row>
    <row r="55" spans="1:12" ht="13.5" customHeight="1">
      <c r="A55" s="365">
        <v>292008</v>
      </c>
      <c r="B55" s="366"/>
      <c r="C55" s="366">
        <v>41</v>
      </c>
      <c r="D55" s="488" t="s">
        <v>338</v>
      </c>
      <c r="E55" s="437">
        <v>6664</v>
      </c>
      <c r="F55" s="437">
        <v>6941</v>
      </c>
      <c r="G55" s="360">
        <v>1000</v>
      </c>
      <c r="H55" s="367">
        <v>4500</v>
      </c>
      <c r="I55" s="363">
        <v>4500</v>
      </c>
      <c r="J55" s="797">
        <v>5000</v>
      </c>
      <c r="K55" s="796">
        <v>5000</v>
      </c>
      <c r="L55" s="438">
        <v>5000</v>
      </c>
    </row>
    <row r="56" spans="1:12" ht="2.25" customHeight="1" hidden="1">
      <c r="A56" s="365">
        <v>292012</v>
      </c>
      <c r="B56" s="366"/>
      <c r="C56" s="366"/>
      <c r="D56" s="488" t="s">
        <v>44</v>
      </c>
      <c r="E56" s="437"/>
      <c r="F56" s="437"/>
      <c r="G56" s="360"/>
      <c r="H56" s="367"/>
      <c r="I56" s="368"/>
      <c r="J56" s="796"/>
      <c r="K56" s="796"/>
      <c r="L56" s="438"/>
    </row>
    <row r="57" spans="1:12" ht="18" customHeight="1" hidden="1">
      <c r="A57" s="365">
        <v>292019</v>
      </c>
      <c r="B57" s="366"/>
      <c r="C57" s="366">
        <v>41</v>
      </c>
      <c r="D57" s="488" t="s">
        <v>351</v>
      </c>
      <c r="E57" s="437"/>
      <c r="F57" s="437"/>
      <c r="G57" s="360"/>
      <c r="H57" s="367"/>
      <c r="I57" s="368"/>
      <c r="J57" s="796"/>
      <c r="K57" s="796"/>
      <c r="L57" s="438"/>
    </row>
    <row r="58" spans="1:12" ht="15">
      <c r="A58" s="365">
        <v>292006</v>
      </c>
      <c r="B58" s="366"/>
      <c r="C58" s="9" t="s">
        <v>495</v>
      </c>
      <c r="D58" s="330" t="s">
        <v>573</v>
      </c>
      <c r="E58" s="437"/>
      <c r="F58" s="437">
        <v>2970</v>
      </c>
      <c r="G58" s="365">
        <v>100</v>
      </c>
      <c r="H58" s="367">
        <v>100</v>
      </c>
      <c r="I58" s="368">
        <v>100</v>
      </c>
      <c r="J58" s="796"/>
      <c r="K58" s="796"/>
      <c r="L58" s="438"/>
    </row>
    <row r="59" spans="1:12" s="467" customFormat="1" ht="15">
      <c r="A59" s="169" t="s">
        <v>581</v>
      </c>
      <c r="B59" s="366"/>
      <c r="C59" s="9">
        <v>41</v>
      </c>
      <c r="D59" s="330" t="s">
        <v>530</v>
      </c>
      <c r="E59" s="437"/>
      <c r="F59" s="437"/>
      <c r="G59" s="399"/>
      <c r="H59" s="367">
        <v>1400</v>
      </c>
      <c r="I59" s="368">
        <v>1400</v>
      </c>
      <c r="J59" s="796"/>
      <c r="K59" s="796"/>
      <c r="L59" s="438"/>
    </row>
    <row r="60" spans="1:12" ht="15.75" thickBot="1">
      <c r="A60" s="360">
        <v>292027</v>
      </c>
      <c r="B60" s="366">
        <v>1</v>
      </c>
      <c r="C60" s="366">
        <v>41</v>
      </c>
      <c r="D60" s="488" t="s">
        <v>43</v>
      </c>
      <c r="E60" s="437"/>
      <c r="F60" s="437"/>
      <c r="G60" s="1116">
        <v>300</v>
      </c>
      <c r="H60" s="367">
        <v>500</v>
      </c>
      <c r="I60" s="368">
        <v>500</v>
      </c>
      <c r="J60" s="796">
        <v>300</v>
      </c>
      <c r="K60" s="796">
        <v>300</v>
      </c>
      <c r="L60" s="438">
        <v>300</v>
      </c>
    </row>
    <row r="61" spans="1:12" ht="15.75" thickBot="1">
      <c r="A61" s="404">
        <v>300</v>
      </c>
      <c r="B61" s="384"/>
      <c r="C61" s="384"/>
      <c r="D61" s="490" t="s">
        <v>45</v>
      </c>
      <c r="E61" s="405">
        <f>SUM(E62:E82)</f>
        <v>418251</v>
      </c>
      <c r="F61" s="405">
        <f>SUM(F62:F82)</f>
        <v>580796</v>
      </c>
      <c r="G61" s="404">
        <f>SUM(G62:G81)</f>
        <v>513150</v>
      </c>
      <c r="H61" s="405">
        <f>SUM(H62:H82)</f>
        <v>602412</v>
      </c>
      <c r="I61" s="406">
        <f>SUM(I62:I82)</f>
        <v>595431</v>
      </c>
      <c r="J61" s="386">
        <f>SUM(J62:J82)</f>
        <v>588800</v>
      </c>
      <c r="K61" s="386">
        <f>SUM(K62:K82)</f>
        <v>593800</v>
      </c>
      <c r="L61" s="407">
        <f>SUM(L62:L82)</f>
        <v>591300</v>
      </c>
    </row>
    <row r="62" spans="1:12" ht="15">
      <c r="A62" s="408">
        <v>311000</v>
      </c>
      <c r="B62" s="409">
        <v>1</v>
      </c>
      <c r="C62" s="409">
        <v>71</v>
      </c>
      <c r="D62" s="496" t="s">
        <v>46</v>
      </c>
      <c r="E62" s="482">
        <v>4776</v>
      </c>
      <c r="F62" s="482">
        <v>1800</v>
      </c>
      <c r="G62" s="408">
        <v>1500</v>
      </c>
      <c r="H62" s="410">
        <v>1500</v>
      </c>
      <c r="I62" s="411">
        <v>1000</v>
      </c>
      <c r="J62" s="800">
        <v>1000</v>
      </c>
      <c r="K62" s="800">
        <v>1000</v>
      </c>
      <c r="L62" s="816">
        <v>1000</v>
      </c>
    </row>
    <row r="63" spans="1:12" ht="15">
      <c r="A63" s="360">
        <v>312001</v>
      </c>
      <c r="B63" s="361">
        <v>1</v>
      </c>
      <c r="C63" s="361">
        <v>111</v>
      </c>
      <c r="D63" s="487" t="s">
        <v>47</v>
      </c>
      <c r="E63" s="476">
        <v>377128</v>
      </c>
      <c r="F63" s="476">
        <v>420769</v>
      </c>
      <c r="G63" s="360">
        <v>437000</v>
      </c>
      <c r="H63" s="362">
        <v>493768</v>
      </c>
      <c r="I63" s="363">
        <v>493768</v>
      </c>
      <c r="J63" s="797">
        <v>515000</v>
      </c>
      <c r="K63" s="797">
        <v>515000</v>
      </c>
      <c r="L63" s="808">
        <v>515000</v>
      </c>
    </row>
    <row r="64" spans="1:12" ht="15">
      <c r="A64" s="360">
        <v>312001</v>
      </c>
      <c r="B64" s="361">
        <v>2</v>
      </c>
      <c r="C64" s="361">
        <v>111</v>
      </c>
      <c r="D64" s="487" t="s">
        <v>383</v>
      </c>
      <c r="E64" s="437">
        <v>2997</v>
      </c>
      <c r="F64" s="437">
        <v>3511</v>
      </c>
      <c r="G64" s="365">
        <v>3000</v>
      </c>
      <c r="H64" s="367">
        <v>4000</v>
      </c>
      <c r="I64" s="368">
        <v>4000</v>
      </c>
      <c r="J64" s="796">
        <v>3000</v>
      </c>
      <c r="K64" s="796">
        <v>3000</v>
      </c>
      <c r="L64" s="438">
        <v>3000</v>
      </c>
    </row>
    <row r="65" spans="1:12" s="467" customFormat="1" ht="15">
      <c r="A65" s="360">
        <v>312001</v>
      </c>
      <c r="B65" s="361">
        <v>3</v>
      </c>
      <c r="C65" s="361">
        <v>111</v>
      </c>
      <c r="D65" s="1164" t="s">
        <v>531</v>
      </c>
      <c r="E65" s="437"/>
      <c r="F65" s="437"/>
      <c r="G65" s="365"/>
      <c r="H65" s="367">
        <v>370</v>
      </c>
      <c r="I65" s="368">
        <v>370</v>
      </c>
      <c r="J65" s="796"/>
      <c r="K65" s="796"/>
      <c r="L65" s="438"/>
    </row>
    <row r="66" spans="1:12" ht="15">
      <c r="A66" s="360">
        <v>312001</v>
      </c>
      <c r="B66" s="361">
        <v>4</v>
      </c>
      <c r="C66" s="361">
        <v>111</v>
      </c>
      <c r="D66" s="487" t="s">
        <v>367</v>
      </c>
      <c r="E66" s="437">
        <v>7073</v>
      </c>
      <c r="F66" s="437">
        <v>3520</v>
      </c>
      <c r="G66" s="365">
        <v>3600</v>
      </c>
      <c r="H66" s="367">
        <v>3600</v>
      </c>
      <c r="I66" s="368">
        <v>1800</v>
      </c>
      <c r="J66" s="796">
        <v>4300</v>
      </c>
      <c r="K66" s="796">
        <v>4300</v>
      </c>
      <c r="L66" s="438">
        <v>4300</v>
      </c>
    </row>
    <row r="67" spans="1:12" ht="15">
      <c r="A67" s="365">
        <v>312001</v>
      </c>
      <c r="B67" s="366">
        <v>5</v>
      </c>
      <c r="C67" s="366">
        <v>111</v>
      </c>
      <c r="D67" s="488" t="s">
        <v>48</v>
      </c>
      <c r="E67" s="437">
        <v>871</v>
      </c>
      <c r="F67" s="437">
        <v>29071</v>
      </c>
      <c r="G67" s="365">
        <v>55000</v>
      </c>
      <c r="H67" s="367">
        <v>34421</v>
      </c>
      <c r="I67" s="368">
        <v>30000</v>
      </c>
      <c r="J67" s="796">
        <v>55000</v>
      </c>
      <c r="K67" s="796">
        <v>55000</v>
      </c>
      <c r="L67" s="438">
        <v>55000</v>
      </c>
    </row>
    <row r="68" spans="1:12" ht="15">
      <c r="A68" s="393">
        <v>312001</v>
      </c>
      <c r="B68" s="394">
        <v>6</v>
      </c>
      <c r="C68" s="394">
        <v>111</v>
      </c>
      <c r="D68" s="494" t="s">
        <v>384</v>
      </c>
      <c r="E68" s="437">
        <v>247</v>
      </c>
      <c r="F68" s="437">
        <v>243</v>
      </c>
      <c r="G68" s="365">
        <v>250</v>
      </c>
      <c r="H68" s="367">
        <v>250</v>
      </c>
      <c r="I68" s="368">
        <v>250</v>
      </c>
      <c r="J68" s="796">
        <v>250</v>
      </c>
      <c r="K68" s="796">
        <v>250</v>
      </c>
      <c r="L68" s="438">
        <v>250</v>
      </c>
    </row>
    <row r="69" spans="1:12" ht="15" customHeight="1">
      <c r="A69" s="365">
        <v>312001</v>
      </c>
      <c r="B69" s="366">
        <v>7</v>
      </c>
      <c r="C69" s="366">
        <v>111</v>
      </c>
      <c r="D69" s="488" t="s">
        <v>49</v>
      </c>
      <c r="E69" s="437">
        <v>133</v>
      </c>
      <c r="F69" s="437">
        <v>133</v>
      </c>
      <c r="G69" s="365">
        <v>200</v>
      </c>
      <c r="H69" s="367">
        <v>200</v>
      </c>
      <c r="I69" s="368">
        <v>140</v>
      </c>
      <c r="J69" s="796">
        <v>150</v>
      </c>
      <c r="K69" s="796">
        <v>150</v>
      </c>
      <c r="L69" s="438">
        <v>150</v>
      </c>
    </row>
    <row r="70" spans="1:12" ht="15">
      <c r="A70" s="365">
        <v>312001</v>
      </c>
      <c r="B70" s="366">
        <v>9</v>
      </c>
      <c r="C70" s="366">
        <v>111</v>
      </c>
      <c r="D70" s="488" t="s">
        <v>50</v>
      </c>
      <c r="E70" s="437">
        <v>4226</v>
      </c>
      <c r="F70" s="437">
        <v>4569</v>
      </c>
      <c r="G70" s="365">
        <v>5000</v>
      </c>
      <c r="H70" s="367">
        <v>5400</v>
      </c>
      <c r="I70" s="368">
        <v>5400</v>
      </c>
      <c r="J70" s="796">
        <v>5200</v>
      </c>
      <c r="K70" s="796">
        <v>5200</v>
      </c>
      <c r="L70" s="438">
        <v>5200</v>
      </c>
    </row>
    <row r="71" spans="1:12" ht="14.25" customHeight="1">
      <c r="A71" s="365">
        <v>312001</v>
      </c>
      <c r="B71" s="366">
        <v>10</v>
      </c>
      <c r="C71" s="366">
        <v>111</v>
      </c>
      <c r="D71" s="488" t="s">
        <v>51</v>
      </c>
      <c r="E71" s="437">
        <v>2370</v>
      </c>
      <c r="F71" s="437">
        <v>4324</v>
      </c>
      <c r="G71" s="365">
        <v>2500</v>
      </c>
      <c r="H71" s="367">
        <v>7100</v>
      </c>
      <c r="I71" s="368">
        <v>7100</v>
      </c>
      <c r="J71" s="796"/>
      <c r="K71" s="796">
        <v>5000</v>
      </c>
      <c r="L71" s="438">
        <v>2500</v>
      </c>
    </row>
    <row r="72" spans="1:12" ht="15" customHeight="1" hidden="1">
      <c r="A72" s="393">
        <v>312001</v>
      </c>
      <c r="B72" s="397">
        <v>10</v>
      </c>
      <c r="C72" s="394"/>
      <c r="D72" s="494" t="s">
        <v>52</v>
      </c>
      <c r="E72" s="418">
        <v>0</v>
      </c>
      <c r="F72" s="418">
        <v>0</v>
      </c>
      <c r="G72" s="365"/>
      <c r="H72" s="395">
        <v>0</v>
      </c>
      <c r="I72" s="401">
        <v>0</v>
      </c>
      <c r="J72" s="801"/>
      <c r="K72" s="801"/>
      <c r="L72" s="420"/>
    </row>
    <row r="73" spans="1:12" ht="15">
      <c r="A73" s="365">
        <v>312001</v>
      </c>
      <c r="B73" s="361">
        <v>11</v>
      </c>
      <c r="C73" s="361">
        <v>111</v>
      </c>
      <c r="D73" s="488" t="s">
        <v>53</v>
      </c>
      <c r="E73" s="437">
        <v>213</v>
      </c>
      <c r="F73" s="437"/>
      <c r="G73" s="365">
        <v>200</v>
      </c>
      <c r="H73" s="367">
        <v>200</v>
      </c>
      <c r="I73" s="368"/>
      <c r="J73" s="796"/>
      <c r="K73" s="796"/>
      <c r="L73" s="438"/>
    </row>
    <row r="74" spans="1:12" s="467" customFormat="1" ht="15">
      <c r="A74" s="365">
        <v>312001</v>
      </c>
      <c r="B74" s="413">
        <v>12</v>
      </c>
      <c r="C74" s="366">
        <v>111</v>
      </c>
      <c r="D74" s="330" t="s">
        <v>438</v>
      </c>
      <c r="E74" s="437">
        <v>1200</v>
      </c>
      <c r="F74" s="437"/>
      <c r="G74" s="360"/>
      <c r="H74" s="367"/>
      <c r="I74" s="368"/>
      <c r="J74" s="796"/>
      <c r="K74" s="796"/>
      <c r="L74" s="438"/>
    </row>
    <row r="75" spans="1:12" ht="15">
      <c r="A75" s="360">
        <v>312001</v>
      </c>
      <c r="B75" s="413">
        <v>14</v>
      </c>
      <c r="C75" s="415">
        <v>111</v>
      </c>
      <c r="D75" s="487" t="s">
        <v>55</v>
      </c>
      <c r="E75" s="476">
        <v>5356</v>
      </c>
      <c r="F75" s="476">
        <v>5999</v>
      </c>
      <c r="G75" s="365">
        <v>4900</v>
      </c>
      <c r="H75" s="362">
        <v>4900</v>
      </c>
      <c r="I75" s="363">
        <v>4900</v>
      </c>
      <c r="J75" s="797">
        <v>4900</v>
      </c>
      <c r="K75" s="797">
        <v>4900</v>
      </c>
      <c r="L75" s="808">
        <v>4900</v>
      </c>
    </row>
    <row r="76" spans="1:12" ht="17.25" customHeight="1">
      <c r="A76" s="365">
        <v>312001</v>
      </c>
      <c r="B76" s="366">
        <v>16</v>
      </c>
      <c r="C76" s="366">
        <v>111</v>
      </c>
      <c r="D76" s="488" t="s">
        <v>362</v>
      </c>
      <c r="E76" s="437">
        <v>11661</v>
      </c>
      <c r="F76" s="437"/>
      <c r="G76" s="365"/>
      <c r="H76" s="367"/>
      <c r="I76" s="368"/>
      <c r="J76" s="796"/>
      <c r="K76" s="796"/>
      <c r="L76" s="438"/>
    </row>
    <row r="77" spans="1:12" ht="17.25" customHeight="1" hidden="1">
      <c r="A77" s="365">
        <v>312001</v>
      </c>
      <c r="B77" s="413">
        <v>15</v>
      </c>
      <c r="C77" s="366">
        <v>111</v>
      </c>
      <c r="D77" s="488" t="s">
        <v>56</v>
      </c>
      <c r="E77" s="437"/>
      <c r="F77" s="437"/>
      <c r="G77" s="399"/>
      <c r="H77" s="437"/>
      <c r="I77" s="478"/>
      <c r="J77" s="796"/>
      <c r="K77" s="796"/>
      <c r="L77" s="438"/>
    </row>
    <row r="78" spans="1:12" ht="15" customHeight="1">
      <c r="A78" s="365">
        <v>312001</v>
      </c>
      <c r="B78" s="366">
        <v>18</v>
      </c>
      <c r="C78" s="35" t="s">
        <v>575</v>
      </c>
      <c r="D78" s="1193" t="s">
        <v>574</v>
      </c>
      <c r="E78" s="437"/>
      <c r="F78" s="437">
        <v>103857</v>
      </c>
      <c r="G78" s="365"/>
      <c r="H78" s="437"/>
      <c r="I78" s="478"/>
      <c r="J78" s="796"/>
      <c r="K78" s="796"/>
      <c r="L78" s="438"/>
    </row>
    <row r="79" spans="1:12" s="467" customFormat="1" ht="15" customHeight="1">
      <c r="A79" s="365">
        <v>312001</v>
      </c>
      <c r="B79" s="361">
        <v>19</v>
      </c>
      <c r="C79" s="35">
        <v>111</v>
      </c>
      <c r="D79" s="1193" t="s">
        <v>579</v>
      </c>
      <c r="E79" s="476"/>
      <c r="F79" s="476"/>
      <c r="G79" s="365"/>
      <c r="H79" s="476">
        <v>3000</v>
      </c>
      <c r="I79" s="477">
        <v>3000</v>
      </c>
      <c r="J79" s="797"/>
      <c r="K79" s="797"/>
      <c r="L79" s="808"/>
    </row>
    <row r="80" spans="1:12" s="467" customFormat="1" ht="15" customHeight="1">
      <c r="A80" s="365">
        <v>312001</v>
      </c>
      <c r="B80" s="361">
        <v>20</v>
      </c>
      <c r="C80" s="35">
        <v>111</v>
      </c>
      <c r="D80" s="1193" t="s">
        <v>580</v>
      </c>
      <c r="E80" s="476"/>
      <c r="F80" s="476"/>
      <c r="G80" s="365"/>
      <c r="H80" s="476">
        <v>43703</v>
      </c>
      <c r="I80" s="477">
        <v>43703</v>
      </c>
      <c r="J80" s="797"/>
      <c r="K80" s="797"/>
      <c r="L80" s="808"/>
    </row>
    <row r="81" spans="1:13" ht="14.25" customHeight="1" thickBot="1">
      <c r="A81" s="365">
        <v>312001</v>
      </c>
      <c r="B81" s="361">
        <v>20</v>
      </c>
      <c r="C81" s="413">
        <v>111</v>
      </c>
      <c r="D81" s="330" t="s">
        <v>576</v>
      </c>
      <c r="E81" s="476"/>
      <c r="F81" s="476">
        <v>3000</v>
      </c>
      <c r="G81" s="702"/>
      <c r="H81" s="476"/>
      <c r="I81" s="477"/>
      <c r="J81" s="797"/>
      <c r="K81" s="797"/>
      <c r="L81" s="808"/>
      <c r="M81" s="468"/>
    </row>
    <row r="82" spans="1:12" ht="10.5" customHeight="1" hidden="1" thickBot="1">
      <c r="A82" s="479">
        <v>312001</v>
      </c>
      <c r="B82" s="416">
        <v>19</v>
      </c>
      <c r="C82" s="470">
        <v>111</v>
      </c>
      <c r="D82" s="497" t="s">
        <v>56</v>
      </c>
      <c r="E82" s="418"/>
      <c r="F82" s="418"/>
      <c r="G82" s="1119">
        <f>G61+G20+G6</f>
        <v>1615170</v>
      </c>
      <c r="H82" s="418"/>
      <c r="I82" s="419"/>
      <c r="J82" s="702"/>
      <c r="K82" s="762"/>
      <c r="L82" s="686"/>
    </row>
    <row r="83" spans="1:12" ht="15.75" thickBot="1">
      <c r="A83" s="421"/>
      <c r="B83" s="421"/>
      <c r="C83" s="422"/>
      <c r="D83" s="746" t="s">
        <v>461</v>
      </c>
      <c r="E83" s="747">
        <v>49193</v>
      </c>
      <c r="F83" s="747">
        <v>57779</v>
      </c>
      <c r="G83" s="748">
        <v>78500</v>
      </c>
      <c r="H83" s="749">
        <v>40642</v>
      </c>
      <c r="I83" s="750">
        <v>40642</v>
      </c>
      <c r="J83" s="286">
        <v>57500</v>
      </c>
      <c r="K83" s="286">
        <v>62000</v>
      </c>
      <c r="L83" s="286">
        <v>67500</v>
      </c>
    </row>
    <row r="84" spans="1:12" s="467" customFormat="1" ht="15.75" thickBot="1">
      <c r="A84" s="425"/>
      <c r="B84" s="425"/>
      <c r="C84" s="425"/>
      <c r="D84" s="751" t="s">
        <v>57</v>
      </c>
      <c r="E84" s="753">
        <f>E61+E18+E4</f>
        <v>1699151</v>
      </c>
      <c r="F84" s="753">
        <f>F61+F18+F4</f>
        <v>1995085.3</v>
      </c>
      <c r="G84" s="755">
        <f>G61+G18+G4</f>
        <v>1928418</v>
      </c>
      <c r="H84" s="752">
        <f>H61+H18+H4</f>
        <v>2009979</v>
      </c>
      <c r="I84" s="753">
        <f>I4+I18+I61</f>
        <v>1993842</v>
      </c>
      <c r="J84" s="752">
        <f>J61+J18+J4</f>
        <v>2008968</v>
      </c>
      <c r="K84" s="753">
        <f>K61+K18+K4</f>
        <v>2019168</v>
      </c>
      <c r="L84" s="753">
        <f>L61+L18+L4</f>
        <v>2015768</v>
      </c>
    </row>
    <row r="85" spans="1:13" ht="15.75" thickBot="1">
      <c r="A85" s="425"/>
      <c r="B85" s="425"/>
      <c r="C85" s="454"/>
      <c r="D85" s="754" t="s">
        <v>462</v>
      </c>
      <c r="E85" s="424">
        <v>1699151</v>
      </c>
      <c r="F85" s="424">
        <v>2052864</v>
      </c>
      <c r="G85" s="424">
        <f aca="true" t="shared" si="5" ref="G85:L85">G83+G84</f>
        <v>2006918</v>
      </c>
      <c r="H85" s="745">
        <f t="shared" si="5"/>
        <v>2050621</v>
      </c>
      <c r="I85" s="423">
        <f t="shared" si="5"/>
        <v>2034484</v>
      </c>
      <c r="J85" s="423">
        <f t="shared" si="5"/>
        <v>2066468</v>
      </c>
      <c r="K85" s="423">
        <f t="shared" si="5"/>
        <v>2081168</v>
      </c>
      <c r="L85" s="424">
        <f t="shared" si="5"/>
        <v>2083268</v>
      </c>
      <c r="M85" s="334"/>
    </row>
    <row r="86" spans="1:14" ht="15.75" thickBot="1">
      <c r="A86" s="428"/>
      <c r="B86" s="429"/>
      <c r="C86" s="429"/>
      <c r="D86" s="483"/>
      <c r="E86" s="426"/>
      <c r="F86" s="426"/>
      <c r="G86" s="426"/>
      <c r="H86" s="426"/>
      <c r="I86" s="426"/>
      <c r="J86" s="426"/>
      <c r="K86" s="426"/>
      <c r="L86" s="426"/>
      <c r="N86" s="430"/>
    </row>
    <row r="87" spans="1:12" ht="15.75" thickBot="1">
      <c r="A87" s="431">
        <v>230</v>
      </c>
      <c r="B87" s="432"/>
      <c r="C87" s="433"/>
      <c r="D87" s="439" t="s">
        <v>58</v>
      </c>
      <c r="E87" s="419"/>
      <c r="F87" s="419"/>
      <c r="G87" s="419"/>
      <c r="H87" s="419"/>
      <c r="I87" s="427"/>
      <c r="J87" s="419"/>
      <c r="K87" s="419"/>
      <c r="L87" s="419"/>
    </row>
    <row r="88" spans="1:12" ht="15.75" thickBot="1">
      <c r="A88" s="408"/>
      <c r="B88" s="409"/>
      <c r="C88" s="409"/>
      <c r="D88" s="434" t="s">
        <v>59</v>
      </c>
      <c r="E88" s="435"/>
      <c r="F88" s="435"/>
      <c r="G88" s="435"/>
      <c r="H88" s="435"/>
      <c r="I88" s="436"/>
      <c r="J88" s="435"/>
      <c r="K88" s="435"/>
      <c r="L88" s="435"/>
    </row>
    <row r="89" spans="1:12" ht="15">
      <c r="A89" s="408">
        <v>233001</v>
      </c>
      <c r="B89" s="409"/>
      <c r="C89" s="409">
        <v>43</v>
      </c>
      <c r="D89" s="1211" t="s">
        <v>60</v>
      </c>
      <c r="E89" s="412">
        <v>73000</v>
      </c>
      <c r="F89" s="412">
        <v>5544</v>
      </c>
      <c r="G89" s="437"/>
      <c r="H89" s="367">
        <v>2610</v>
      </c>
      <c r="I89" s="412">
        <v>2610</v>
      </c>
      <c r="J89" s="800"/>
      <c r="K89" s="800"/>
      <c r="L89" s="438"/>
    </row>
    <row r="90" spans="1:19" s="467" customFormat="1" ht="15">
      <c r="A90" s="360">
        <v>322001</v>
      </c>
      <c r="B90" s="366">
        <v>1</v>
      </c>
      <c r="C90" s="366">
        <v>111</v>
      </c>
      <c r="D90" s="471" t="s">
        <v>439</v>
      </c>
      <c r="E90" s="450">
        <v>20000</v>
      </c>
      <c r="F90" s="450"/>
      <c r="G90" s="437"/>
      <c r="H90" s="437"/>
      <c r="I90" s="369"/>
      <c r="J90" s="796"/>
      <c r="K90" s="796"/>
      <c r="L90" s="438"/>
      <c r="P90" s="468"/>
      <c r="Q90" s="468"/>
      <c r="R90" s="468"/>
      <c r="S90" s="468"/>
    </row>
    <row r="91" spans="1:12" s="467" customFormat="1" ht="15">
      <c r="A91" s="360">
        <v>322001</v>
      </c>
      <c r="B91" s="394">
        <v>20</v>
      </c>
      <c r="C91" s="15" t="s">
        <v>423</v>
      </c>
      <c r="D91" s="471" t="s">
        <v>422</v>
      </c>
      <c r="E91" s="450">
        <v>898974</v>
      </c>
      <c r="F91" s="450"/>
      <c r="G91" s="437"/>
      <c r="H91" s="437"/>
      <c r="I91" s="369"/>
      <c r="J91" s="796"/>
      <c r="K91" s="796"/>
      <c r="L91" s="438"/>
    </row>
    <row r="92" spans="1:12" ht="15">
      <c r="A92" s="365">
        <v>322001</v>
      </c>
      <c r="B92" s="366">
        <v>20</v>
      </c>
      <c r="C92" s="9" t="s">
        <v>424</v>
      </c>
      <c r="D92" s="471" t="s">
        <v>422</v>
      </c>
      <c r="E92" s="450">
        <v>105762</v>
      </c>
      <c r="F92" s="450"/>
      <c r="G92" s="437"/>
      <c r="H92" s="437"/>
      <c r="I92" s="369"/>
      <c r="J92" s="796"/>
      <c r="K92" s="796"/>
      <c r="L92" s="438"/>
    </row>
    <row r="93" spans="1:14" ht="15">
      <c r="A93" s="365">
        <v>322001</v>
      </c>
      <c r="B93" s="366"/>
      <c r="C93" s="366">
        <v>41</v>
      </c>
      <c r="D93" s="471" t="s">
        <v>422</v>
      </c>
      <c r="E93" s="450"/>
      <c r="F93" s="450"/>
      <c r="G93" s="437">
        <v>52300</v>
      </c>
      <c r="H93" s="48">
        <v>49690</v>
      </c>
      <c r="I93" s="369">
        <v>49690</v>
      </c>
      <c r="J93" s="796">
        <v>60000</v>
      </c>
      <c r="K93" s="796"/>
      <c r="L93" s="438"/>
      <c r="N93" s="430"/>
    </row>
    <row r="94" spans="1:14" s="467" customFormat="1" ht="15">
      <c r="A94" s="365">
        <v>322001</v>
      </c>
      <c r="B94" s="366">
        <v>30</v>
      </c>
      <c r="C94" s="9" t="s">
        <v>532</v>
      </c>
      <c r="D94" s="471" t="s">
        <v>465</v>
      </c>
      <c r="E94" s="450"/>
      <c r="F94" s="450"/>
      <c r="G94" s="437">
        <v>299068</v>
      </c>
      <c r="H94" s="48">
        <v>299068</v>
      </c>
      <c r="I94" s="369">
        <v>299068</v>
      </c>
      <c r="J94" s="818"/>
      <c r="K94" s="818"/>
      <c r="L94" s="438"/>
      <c r="N94" s="468"/>
    </row>
    <row r="95" spans="1:14" s="467" customFormat="1" ht="15">
      <c r="A95" s="365">
        <v>322001</v>
      </c>
      <c r="B95" s="366">
        <v>30</v>
      </c>
      <c r="C95" s="9" t="s">
        <v>533</v>
      </c>
      <c r="D95" s="471" t="s">
        <v>465</v>
      </c>
      <c r="E95" s="450"/>
      <c r="F95" s="450"/>
      <c r="G95" s="437">
        <v>33230</v>
      </c>
      <c r="H95" s="48">
        <v>33230</v>
      </c>
      <c r="I95" s="369">
        <v>33230</v>
      </c>
      <c r="J95" s="818"/>
      <c r="K95" s="818"/>
      <c r="L95" s="438"/>
      <c r="N95" s="468"/>
    </row>
    <row r="96" spans="1:14" s="467" customFormat="1" ht="15">
      <c r="A96" s="365">
        <v>322001</v>
      </c>
      <c r="B96" s="366">
        <v>17</v>
      </c>
      <c r="C96" s="366">
        <v>111</v>
      </c>
      <c r="D96" s="471" t="s">
        <v>577</v>
      </c>
      <c r="E96" s="438"/>
      <c r="F96" s="369">
        <v>99356</v>
      </c>
      <c r="G96" s="437"/>
      <c r="H96" s="437"/>
      <c r="I96" s="369"/>
      <c r="J96" s="796"/>
      <c r="K96" s="796"/>
      <c r="L96" s="438"/>
      <c r="N96" s="468"/>
    </row>
    <row r="97" spans="1:14" ht="15.75" thickBot="1">
      <c r="A97" s="918">
        <v>322008</v>
      </c>
      <c r="B97" s="761">
        <v>20</v>
      </c>
      <c r="C97" s="761">
        <v>111</v>
      </c>
      <c r="D97" s="563" t="s">
        <v>578</v>
      </c>
      <c r="E97" s="369"/>
      <c r="F97" s="369">
        <v>8000</v>
      </c>
      <c r="G97" s="437"/>
      <c r="H97" s="437"/>
      <c r="I97" s="369"/>
      <c r="J97" s="480"/>
      <c r="K97" s="480"/>
      <c r="L97" s="438"/>
      <c r="N97" s="430"/>
    </row>
    <row r="98" spans="1:12" ht="16.5" thickBot="1" thickTop="1">
      <c r="A98" s="444"/>
      <c r="B98" s="444"/>
      <c r="C98" s="444"/>
      <c r="D98" s="439" t="s">
        <v>61</v>
      </c>
      <c r="E98" s="442">
        <f>SUM(E89:E97)</f>
        <v>1097736</v>
      </c>
      <c r="F98" s="443">
        <f>SUM(F89:F97)</f>
        <v>112900</v>
      </c>
      <c r="G98" s="441">
        <f>SUM(G89:G97)</f>
        <v>384598</v>
      </c>
      <c r="H98" s="441">
        <f>SUM(H89:H97)</f>
        <v>384598</v>
      </c>
      <c r="I98" s="441">
        <f>SUM(I89:I97)</f>
        <v>384598</v>
      </c>
      <c r="J98" s="441">
        <v>60000</v>
      </c>
      <c r="K98" s="442"/>
      <c r="L98" s="443"/>
    </row>
    <row r="99" spans="1:20" ht="15.75" thickBot="1">
      <c r="A99" s="446"/>
      <c r="B99" s="446"/>
      <c r="C99" s="446"/>
      <c r="D99" s="445"/>
      <c r="E99" s="419"/>
      <c r="F99" s="419"/>
      <c r="G99" s="419"/>
      <c r="H99" s="419"/>
      <c r="I99" s="427"/>
      <c r="J99" s="419"/>
      <c r="K99" s="419"/>
      <c r="L99" s="419"/>
      <c r="P99" s="468"/>
      <c r="Q99" s="468"/>
      <c r="R99" s="468"/>
      <c r="S99" s="468"/>
      <c r="T99" s="468"/>
    </row>
    <row r="100" spans="1:19" ht="14.25" customHeight="1" thickBot="1">
      <c r="A100" s="448"/>
      <c r="B100" s="764"/>
      <c r="C100" s="454"/>
      <c r="D100" s="763" t="s">
        <v>62</v>
      </c>
      <c r="E100" s="448"/>
      <c r="F100" s="448"/>
      <c r="G100" s="419"/>
      <c r="H100" s="419"/>
      <c r="I100" s="427"/>
      <c r="J100" s="419"/>
      <c r="K100" s="419"/>
      <c r="L100" s="448"/>
      <c r="P100" s="468"/>
      <c r="Q100" s="468"/>
      <c r="R100" s="468"/>
      <c r="S100" s="468"/>
    </row>
    <row r="101" spans="1:12" ht="14.25" customHeight="1">
      <c r="A101" s="410">
        <v>454001</v>
      </c>
      <c r="B101" s="415"/>
      <c r="C101" s="409">
        <v>46</v>
      </c>
      <c r="D101" s="710" t="s">
        <v>428</v>
      </c>
      <c r="E101" s="412">
        <v>93603</v>
      </c>
      <c r="F101" s="412">
        <v>129235</v>
      </c>
      <c r="G101" s="482">
        <v>90000</v>
      </c>
      <c r="H101" s="410">
        <v>90000</v>
      </c>
      <c r="I101" s="412">
        <v>90000</v>
      </c>
      <c r="J101" s="800">
        <v>120000</v>
      </c>
      <c r="K101" s="800">
        <v>90000</v>
      </c>
      <c r="L101" s="816">
        <v>90000</v>
      </c>
    </row>
    <row r="102" spans="1:19" ht="14.25" customHeight="1">
      <c r="A102" s="362">
        <v>453000</v>
      </c>
      <c r="B102" s="415"/>
      <c r="C102" s="415">
        <v>46</v>
      </c>
      <c r="D102" s="498" t="s">
        <v>259</v>
      </c>
      <c r="E102" s="369">
        <v>2299</v>
      </c>
      <c r="F102" s="369">
        <v>1518</v>
      </c>
      <c r="G102" s="437">
        <v>3483</v>
      </c>
      <c r="H102" s="437">
        <v>3483</v>
      </c>
      <c r="I102" s="438">
        <v>3483</v>
      </c>
      <c r="J102" s="796">
        <v>3483</v>
      </c>
      <c r="K102" s="796">
        <v>3500</v>
      </c>
      <c r="L102" s="438">
        <v>3500</v>
      </c>
      <c r="N102" s="469"/>
      <c r="O102" s="469"/>
      <c r="P102" s="469"/>
      <c r="Q102" s="469"/>
      <c r="R102" s="468"/>
      <c r="S102" s="468"/>
    </row>
    <row r="103" spans="1:19" ht="14.25" customHeight="1">
      <c r="A103" s="367">
        <v>453000</v>
      </c>
      <c r="B103" s="413">
        <v>16</v>
      </c>
      <c r="C103" s="413">
        <v>46</v>
      </c>
      <c r="D103" s="499" t="s">
        <v>411</v>
      </c>
      <c r="E103" s="402"/>
      <c r="F103" s="402">
        <v>984</v>
      </c>
      <c r="G103" s="418">
        <v>3000</v>
      </c>
      <c r="H103" s="418">
        <v>3000</v>
      </c>
      <c r="I103" s="420">
        <v>3000</v>
      </c>
      <c r="J103" s="801">
        <v>3000</v>
      </c>
      <c r="K103" s="801">
        <v>3000</v>
      </c>
      <c r="L103" s="420">
        <v>3000</v>
      </c>
      <c r="N103" s="452"/>
      <c r="P103" s="468"/>
      <c r="Q103" s="468"/>
      <c r="R103" s="468"/>
      <c r="S103" s="468"/>
    </row>
    <row r="104" spans="1:21" ht="15">
      <c r="A104" s="367">
        <v>456002</v>
      </c>
      <c r="B104" s="366">
        <v>16</v>
      </c>
      <c r="C104" s="366">
        <v>46</v>
      </c>
      <c r="D104" s="488" t="s">
        <v>368</v>
      </c>
      <c r="E104" s="450"/>
      <c r="F104" s="450">
        <v>49000</v>
      </c>
      <c r="G104" s="449">
        <v>55000</v>
      </c>
      <c r="H104" s="449">
        <v>55000</v>
      </c>
      <c r="I104" s="500">
        <v>55000</v>
      </c>
      <c r="J104" s="818">
        <v>55000</v>
      </c>
      <c r="K104" s="818">
        <v>56000</v>
      </c>
      <c r="L104" s="500">
        <v>56000</v>
      </c>
      <c r="P104" s="468"/>
      <c r="Q104" s="468"/>
      <c r="R104" s="468"/>
      <c r="S104" s="468"/>
      <c r="T104" s="468"/>
      <c r="U104" s="468"/>
    </row>
    <row r="105" spans="1:12" s="467" customFormat="1" ht="15">
      <c r="A105" s="367">
        <v>456002</v>
      </c>
      <c r="B105" s="413">
        <v>16</v>
      </c>
      <c r="C105" s="9">
        <v>71</v>
      </c>
      <c r="D105" s="488" t="s">
        <v>369</v>
      </c>
      <c r="E105" s="369">
        <v>903</v>
      </c>
      <c r="F105" s="369">
        <v>2155</v>
      </c>
      <c r="G105" s="437">
        <v>7220</v>
      </c>
      <c r="H105" s="451">
        <v>7220</v>
      </c>
      <c r="I105" s="501">
        <v>2000</v>
      </c>
      <c r="J105" s="796">
        <v>7220</v>
      </c>
      <c r="K105" s="796">
        <v>7220</v>
      </c>
      <c r="L105" s="438">
        <v>7220</v>
      </c>
    </row>
    <row r="106" spans="1:12" ht="15">
      <c r="A106" s="362">
        <v>513002</v>
      </c>
      <c r="B106" s="361">
        <v>40</v>
      </c>
      <c r="C106" s="7">
        <v>51</v>
      </c>
      <c r="D106" s="330" t="s">
        <v>420</v>
      </c>
      <c r="E106" s="369">
        <v>498750</v>
      </c>
      <c r="F106" s="369"/>
      <c r="G106" s="437"/>
      <c r="H106" s="437"/>
      <c r="I106" s="500"/>
      <c r="J106" s="796"/>
      <c r="K106" s="796"/>
      <c r="L106" s="438"/>
    </row>
    <row r="107" spans="1:13" ht="15">
      <c r="A107" s="765">
        <v>513002</v>
      </c>
      <c r="B107" s="766">
        <v>40</v>
      </c>
      <c r="C107" s="766">
        <v>51</v>
      </c>
      <c r="D107" s="757" t="s">
        <v>440</v>
      </c>
      <c r="E107" s="758">
        <v>86013</v>
      </c>
      <c r="F107" s="758">
        <v>139274</v>
      </c>
      <c r="G107" s="759"/>
      <c r="H107" s="759"/>
      <c r="I107" s="760"/>
      <c r="J107" s="819"/>
      <c r="K107" s="821"/>
      <c r="L107" s="820"/>
      <c r="M107" s="468"/>
    </row>
    <row r="108" spans="1:12" ht="15.75" thickBot="1">
      <c r="A108" s="479">
        <v>456000</v>
      </c>
      <c r="B108" s="416">
        <v>80</v>
      </c>
      <c r="C108" s="416">
        <v>71</v>
      </c>
      <c r="D108" s="497" t="s">
        <v>370</v>
      </c>
      <c r="E108" s="742">
        <v>29200</v>
      </c>
      <c r="F108" s="742"/>
      <c r="G108" s="702"/>
      <c r="H108" s="479"/>
      <c r="I108" s="686"/>
      <c r="J108" s="480"/>
      <c r="K108" s="480"/>
      <c r="L108" s="756"/>
    </row>
    <row r="109" spans="1:12" ht="15.75" thickBot="1">
      <c r="A109" s="425"/>
      <c r="B109" s="425"/>
      <c r="C109" s="422"/>
      <c r="D109" s="447" t="s">
        <v>64</v>
      </c>
      <c r="E109" s="700">
        <f>SUM(E101:E108)</f>
        <v>710768</v>
      </c>
      <c r="F109" s="700">
        <f aca="true" t="shared" si="6" ref="F109:L109">SUM(F101:F108)</f>
        <v>322166</v>
      </c>
      <c r="G109" s="699">
        <f t="shared" si="6"/>
        <v>158703</v>
      </c>
      <c r="H109" s="701">
        <f t="shared" si="6"/>
        <v>158703</v>
      </c>
      <c r="I109" s="458">
        <f t="shared" si="6"/>
        <v>153483</v>
      </c>
      <c r="J109" s="1214">
        <f t="shared" si="6"/>
        <v>188703</v>
      </c>
      <c r="K109" s="701">
        <f t="shared" si="6"/>
        <v>159720</v>
      </c>
      <c r="L109" s="458">
        <f t="shared" si="6"/>
        <v>159720</v>
      </c>
    </row>
    <row r="110" spans="1:12" s="467" customFormat="1" ht="15">
      <c r="A110" s="425"/>
      <c r="B110" s="425"/>
      <c r="C110" s="454"/>
      <c r="D110" s="684"/>
      <c r="E110" s="685"/>
      <c r="F110" s="685"/>
      <c r="G110" s="687"/>
      <c r="H110" s="685"/>
      <c r="I110" s="688"/>
      <c r="J110" s="801"/>
      <c r="K110" s="685"/>
      <c r="L110" s="685"/>
    </row>
    <row r="111" spans="1:12" ht="15.75" thickBot="1">
      <c r="A111" s="425"/>
      <c r="B111" s="425"/>
      <c r="C111" s="454"/>
      <c r="D111" s="683" t="s">
        <v>65</v>
      </c>
      <c r="E111" s="480"/>
      <c r="F111" s="480"/>
      <c r="G111" s="480"/>
      <c r="H111" s="686"/>
      <c r="I111" s="481"/>
      <c r="J111" s="686"/>
      <c r="K111" s="480"/>
      <c r="L111" s="480"/>
    </row>
    <row r="112" spans="1:12" ht="15.75" thickBot="1">
      <c r="A112" s="425"/>
      <c r="B112" s="425"/>
      <c r="C112" s="454"/>
      <c r="D112" s="712" t="s">
        <v>441</v>
      </c>
      <c r="E112" s="713">
        <f>E83</f>
        <v>49193</v>
      </c>
      <c r="F112" s="713">
        <f>F83</f>
        <v>57779</v>
      </c>
      <c r="G112" s="713">
        <v>78500</v>
      </c>
      <c r="H112" s="713">
        <v>40642</v>
      </c>
      <c r="I112" s="713">
        <v>40642</v>
      </c>
      <c r="J112" s="713">
        <v>57500</v>
      </c>
      <c r="K112" s="713">
        <v>62000</v>
      </c>
      <c r="L112" s="713">
        <v>67500</v>
      </c>
    </row>
    <row r="113" spans="1:12" ht="15.75" thickBot="1">
      <c r="A113" s="425"/>
      <c r="B113" s="425"/>
      <c r="C113" s="454"/>
      <c r="D113" s="456" t="s">
        <v>66</v>
      </c>
      <c r="E113" s="407">
        <f>E84</f>
        <v>1699151</v>
      </c>
      <c r="F113" s="407">
        <f>F84</f>
        <v>1995085.3</v>
      </c>
      <c r="G113" s="407">
        <f aca="true" t="shared" si="7" ref="G113:L113">G84</f>
        <v>1928418</v>
      </c>
      <c r="H113" s="407">
        <f t="shared" si="7"/>
        <v>2009979</v>
      </c>
      <c r="I113" s="407">
        <f t="shared" si="7"/>
        <v>1993842</v>
      </c>
      <c r="J113" s="407">
        <f t="shared" si="7"/>
        <v>2008968</v>
      </c>
      <c r="K113" s="407">
        <f t="shared" si="7"/>
        <v>2019168</v>
      </c>
      <c r="L113" s="407">
        <f t="shared" si="7"/>
        <v>2015768</v>
      </c>
    </row>
    <row r="114" spans="1:12" ht="15.75" thickBot="1">
      <c r="A114" s="457"/>
      <c r="B114" s="425"/>
      <c r="C114" s="454"/>
      <c r="D114" s="439" t="s">
        <v>67</v>
      </c>
      <c r="E114" s="442">
        <f aca="true" t="shared" si="8" ref="E114:J114">E98</f>
        <v>1097736</v>
      </c>
      <c r="F114" s="442">
        <f t="shared" si="8"/>
        <v>112900</v>
      </c>
      <c r="G114" s="442">
        <f t="shared" si="8"/>
        <v>384598</v>
      </c>
      <c r="H114" s="442">
        <f t="shared" si="8"/>
        <v>384598</v>
      </c>
      <c r="I114" s="442">
        <f t="shared" si="8"/>
        <v>384598</v>
      </c>
      <c r="J114" s="442">
        <f t="shared" si="8"/>
        <v>60000</v>
      </c>
      <c r="K114" s="442"/>
      <c r="L114" s="442"/>
    </row>
    <row r="115" spans="1:12" ht="15.75" thickBot="1">
      <c r="A115" s="459"/>
      <c r="B115" s="457"/>
      <c r="C115" s="460"/>
      <c r="D115" s="447" t="s">
        <v>68</v>
      </c>
      <c r="E115" s="453">
        <f>E109</f>
        <v>710768</v>
      </c>
      <c r="F115" s="453">
        <f aca="true" t="shared" si="9" ref="F115:L115">F109</f>
        <v>322166</v>
      </c>
      <c r="G115" s="458">
        <f>G109</f>
        <v>158703</v>
      </c>
      <c r="H115" s="453">
        <f>H109</f>
        <v>158703</v>
      </c>
      <c r="I115" s="453">
        <f>I109</f>
        <v>153483</v>
      </c>
      <c r="J115" s="458">
        <f t="shared" si="9"/>
        <v>188703</v>
      </c>
      <c r="K115" s="458">
        <f t="shared" si="9"/>
        <v>159720</v>
      </c>
      <c r="L115" s="458">
        <f t="shared" si="9"/>
        <v>159720</v>
      </c>
    </row>
    <row r="116" spans="1:12" ht="15.75" thickBot="1">
      <c r="A116" s="463"/>
      <c r="B116" s="463"/>
      <c r="D116" s="455" t="s">
        <v>69</v>
      </c>
      <c r="E116" s="461">
        <f>E113+E114+E115+E112</f>
        <v>3556848</v>
      </c>
      <c r="F116" s="461">
        <f aca="true" t="shared" si="10" ref="F116:L116">F113+F114+F115+F112</f>
        <v>2487930.3</v>
      </c>
      <c r="G116" s="462">
        <f t="shared" si="10"/>
        <v>2550219</v>
      </c>
      <c r="H116" s="461">
        <f t="shared" si="10"/>
        <v>2593922</v>
      </c>
      <c r="I116" s="461">
        <f t="shared" si="10"/>
        <v>2572565</v>
      </c>
      <c r="J116" s="462">
        <f t="shared" si="10"/>
        <v>2315171</v>
      </c>
      <c r="K116" s="462">
        <f t="shared" si="10"/>
        <v>2240888</v>
      </c>
      <c r="L116" s="462">
        <f t="shared" si="10"/>
        <v>2242988</v>
      </c>
    </row>
    <row r="117" spans="1:2" ht="15">
      <c r="A117" s="463"/>
      <c r="B117" s="463"/>
    </row>
    <row r="118" spans="1:15" ht="15">
      <c r="A118" s="463"/>
      <c r="N118" s="468"/>
      <c r="O118" s="468"/>
    </row>
    <row r="119" ht="15">
      <c r="A119" s="463"/>
    </row>
    <row r="120" spans="1:7" ht="15">
      <c r="A120" s="463"/>
      <c r="G120" s="463"/>
    </row>
    <row r="121" spans="1:8" ht="15">
      <c r="A121" s="463"/>
      <c r="G121" s="463"/>
      <c r="H121" s="464" t="s">
        <v>493</v>
      </c>
    </row>
    <row r="122" spans="15:19" ht="15">
      <c r="O122" s="468"/>
      <c r="P122" s="468"/>
      <c r="Q122" s="468"/>
      <c r="R122" s="468"/>
      <c r="S122" s="468"/>
    </row>
    <row r="123" spans="15:19" ht="15">
      <c r="O123" s="468"/>
      <c r="P123" s="468"/>
      <c r="Q123" s="468"/>
      <c r="R123" s="468"/>
      <c r="S123" s="468"/>
    </row>
    <row r="129" spans="15:18" ht="15">
      <c r="O129" s="743"/>
      <c r="P129" s="743"/>
      <c r="Q129" s="743"/>
      <c r="R129" s="743"/>
    </row>
  </sheetData>
  <sheetProtection/>
  <mergeCells count="12">
    <mergeCell ref="L2:L3"/>
    <mergeCell ref="E1:F1"/>
    <mergeCell ref="G1:I1"/>
    <mergeCell ref="J1:L1"/>
    <mergeCell ref="I2:I3"/>
    <mergeCell ref="J2:J3"/>
    <mergeCell ref="D2:D3"/>
    <mergeCell ref="E2:E3"/>
    <mergeCell ref="F2:F3"/>
    <mergeCell ref="G2:G3"/>
    <mergeCell ref="H2:H3"/>
    <mergeCell ref="K2:K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8"/>
  <sheetViews>
    <sheetView tabSelected="1" view="pageLayout" zoomScale="106" zoomScaleNormal="130" zoomScalePageLayoutView="106" workbookViewId="0" topLeftCell="A511">
      <selection activeCell="E517" sqref="E517"/>
    </sheetView>
  </sheetViews>
  <sheetFormatPr defaultColWidth="9.140625" defaultRowHeight="15"/>
  <cols>
    <col min="1" max="1" width="7.57421875" style="0" customWidth="1"/>
    <col min="2" max="2" width="3.57421875" style="0" customWidth="1"/>
    <col min="3" max="3" width="4.421875" style="0" customWidth="1"/>
    <col min="4" max="4" width="4.57421875" style="0" customWidth="1"/>
    <col min="5" max="5" width="33.140625" style="0" customWidth="1"/>
    <col min="6" max="6" width="10.7109375" style="0" customWidth="1"/>
    <col min="7" max="7" width="8.57421875" style="0" customWidth="1"/>
    <col min="8" max="8" width="9.28125" style="0" customWidth="1"/>
    <col min="9" max="10" width="9.7109375" style="0" customWidth="1"/>
    <col min="11" max="11" width="9.8515625" style="0" customWidth="1"/>
    <col min="12" max="12" width="8.8515625" style="0" customWidth="1"/>
    <col min="13" max="13" width="8.421875" style="0" customWidth="1"/>
  </cols>
  <sheetData>
    <row r="1" spans="1:13" ht="16.5" thickBot="1">
      <c r="A1" s="315"/>
      <c r="B1" s="55"/>
      <c r="C1" s="55"/>
      <c r="D1" s="316"/>
      <c r="E1" s="317" t="s">
        <v>70</v>
      </c>
      <c r="F1" s="1250" t="s">
        <v>1</v>
      </c>
      <c r="G1" s="1251"/>
      <c r="H1" s="1252" t="s">
        <v>572</v>
      </c>
      <c r="I1" s="1252"/>
      <c r="J1" s="1251"/>
      <c r="K1" s="1253" t="s">
        <v>600</v>
      </c>
      <c r="L1" s="1253"/>
      <c r="M1" s="1254"/>
    </row>
    <row r="2" spans="1:13" ht="15">
      <c r="A2" s="1238" t="s">
        <v>6</v>
      </c>
      <c r="B2" s="65" t="s">
        <v>2</v>
      </c>
      <c r="C2" s="637" t="s">
        <v>418</v>
      </c>
      <c r="D2" s="66" t="s">
        <v>71</v>
      </c>
      <c r="E2" s="1240" t="s">
        <v>3</v>
      </c>
      <c r="F2" s="1242" t="s">
        <v>467</v>
      </c>
      <c r="G2" s="1242">
        <v>2019</v>
      </c>
      <c r="H2" s="1244" t="s">
        <v>4</v>
      </c>
      <c r="I2" s="1255" t="s">
        <v>5</v>
      </c>
      <c r="J2" s="1257" t="s">
        <v>459</v>
      </c>
      <c r="K2" s="1246" t="s">
        <v>427</v>
      </c>
      <c r="L2" s="1246" t="s">
        <v>464</v>
      </c>
      <c r="M2" s="1248" t="s">
        <v>571</v>
      </c>
    </row>
    <row r="3" spans="1:13" ht="15.75" thickBot="1">
      <c r="A3" s="1239"/>
      <c r="B3" s="67" t="s">
        <v>7</v>
      </c>
      <c r="C3" s="638"/>
      <c r="D3" s="508" t="s">
        <v>72</v>
      </c>
      <c r="E3" s="1241"/>
      <c r="F3" s="1243"/>
      <c r="G3" s="1243"/>
      <c r="H3" s="1245"/>
      <c r="I3" s="1256"/>
      <c r="J3" s="1258"/>
      <c r="K3" s="1247"/>
      <c r="L3" s="1247"/>
      <c r="M3" s="1249"/>
    </row>
    <row r="4" spans="1:13" ht="15.75" thickBot="1">
      <c r="A4" s="186" t="s">
        <v>341</v>
      </c>
      <c r="B4" s="17"/>
      <c r="C4" s="639"/>
      <c r="D4" s="509"/>
      <c r="E4" s="502" t="s">
        <v>73</v>
      </c>
      <c r="F4" s="29">
        <f>F5+F6+F16+F18+F23+F49+F59+F69+F72+F103</f>
        <v>342690</v>
      </c>
      <c r="G4" s="29">
        <f>G5+G6+G16+G18+G23+G49+G59+G69+G72+G103</f>
        <v>364631</v>
      </c>
      <c r="H4" s="70">
        <f>H5+H6+H16+H18+H23+H49+H59+H72+H103+H69</f>
        <v>404342</v>
      </c>
      <c r="I4" s="70">
        <f>I5+I6+I16+I18+I23+I49+I59+I72+I103+I69</f>
        <v>402841</v>
      </c>
      <c r="J4" s="58">
        <f>J5+J6+J16+J18+J23+J49+J59+J68+J72+J103</f>
        <v>368572</v>
      </c>
      <c r="K4" s="29">
        <f>K5+K6+K16+K18+K23+K49+K59+K72+K103+K69</f>
        <v>435560</v>
      </c>
      <c r="L4" s="29">
        <f>L5+L6+L16+L18+L23+L49+L59+L68+L72+L103</f>
        <v>388160</v>
      </c>
      <c r="M4" s="58">
        <f>M5+M6+M16+M18+M23+M49+M59+M68+M72+M103</f>
        <v>388110</v>
      </c>
    </row>
    <row r="5" spans="1:13" ht="15">
      <c r="A5" s="200">
        <v>611000</v>
      </c>
      <c r="B5" s="72"/>
      <c r="C5" s="640">
        <v>41</v>
      </c>
      <c r="D5" s="709" t="s">
        <v>74</v>
      </c>
      <c r="E5" s="503" t="s">
        <v>75</v>
      </c>
      <c r="F5" s="208">
        <v>159807</v>
      </c>
      <c r="G5" s="208">
        <v>168269</v>
      </c>
      <c r="H5" s="73">
        <v>194000</v>
      </c>
      <c r="I5" s="73">
        <v>194000</v>
      </c>
      <c r="J5" s="208">
        <v>194000</v>
      </c>
      <c r="K5" s="822">
        <v>194000</v>
      </c>
      <c r="L5" s="822">
        <v>194000</v>
      </c>
      <c r="M5" s="208">
        <v>194000</v>
      </c>
    </row>
    <row r="6" spans="1:13" ht="15">
      <c r="A6" s="164">
        <v>62</v>
      </c>
      <c r="B6" s="3"/>
      <c r="C6" s="640"/>
      <c r="D6" s="510"/>
      <c r="E6" s="504" t="s">
        <v>76</v>
      </c>
      <c r="F6" s="168">
        <f>SUM(F7:F15)</f>
        <v>59090</v>
      </c>
      <c r="G6" s="168">
        <f aca="true" t="shared" si="0" ref="G6:M6">SUM(G7:G15)</f>
        <v>61683</v>
      </c>
      <c r="H6" s="5">
        <f>SUM(H7:H15)</f>
        <v>74600</v>
      </c>
      <c r="I6" s="5">
        <f>SUM(I7:I15)</f>
        <v>74600</v>
      </c>
      <c r="J6" s="168">
        <f t="shared" si="0"/>
        <v>74600</v>
      </c>
      <c r="K6" s="823">
        <f t="shared" si="0"/>
        <v>77170</v>
      </c>
      <c r="L6" s="823">
        <f t="shared" si="0"/>
        <v>74820</v>
      </c>
      <c r="M6" s="823">
        <f t="shared" si="0"/>
        <v>74820</v>
      </c>
    </row>
    <row r="7" spans="1:18" ht="15">
      <c r="A7" s="169">
        <v>621000</v>
      </c>
      <c r="B7" s="7"/>
      <c r="C7" s="206">
        <v>41</v>
      </c>
      <c r="D7" s="511" t="s">
        <v>74</v>
      </c>
      <c r="E7" s="505" t="s">
        <v>77</v>
      </c>
      <c r="F7" s="170">
        <v>7554</v>
      </c>
      <c r="G7" s="170">
        <v>9198</v>
      </c>
      <c r="H7" s="52">
        <v>10600</v>
      </c>
      <c r="I7" s="21">
        <v>10600</v>
      </c>
      <c r="J7" s="181">
        <v>10600</v>
      </c>
      <c r="K7" s="731">
        <v>10950</v>
      </c>
      <c r="L7" s="731">
        <v>10600</v>
      </c>
      <c r="M7" s="731">
        <v>10600</v>
      </c>
      <c r="R7" s="188"/>
    </row>
    <row r="8" spans="1:18" ht="15">
      <c r="A8" s="171">
        <v>623000</v>
      </c>
      <c r="B8" s="9"/>
      <c r="C8" s="323">
        <v>41</v>
      </c>
      <c r="D8" s="512" t="s">
        <v>74</v>
      </c>
      <c r="E8" s="471" t="s">
        <v>78</v>
      </c>
      <c r="F8" s="172">
        <v>8651</v>
      </c>
      <c r="G8" s="172">
        <v>8009</v>
      </c>
      <c r="H8" s="48">
        <v>10600</v>
      </c>
      <c r="I8" s="8">
        <v>10600</v>
      </c>
      <c r="J8" s="172">
        <v>10600</v>
      </c>
      <c r="K8" s="733">
        <v>10950</v>
      </c>
      <c r="L8" s="733">
        <v>10600</v>
      </c>
      <c r="M8" s="733">
        <v>10600</v>
      </c>
      <c r="O8" s="188"/>
      <c r="R8" s="188"/>
    </row>
    <row r="9" spans="1:17" ht="15">
      <c r="A9" s="171">
        <v>625001</v>
      </c>
      <c r="B9" s="9"/>
      <c r="C9" s="13">
        <v>41</v>
      </c>
      <c r="D9" s="513" t="s">
        <v>74</v>
      </c>
      <c r="E9" s="471" t="s">
        <v>79</v>
      </c>
      <c r="F9" s="172">
        <v>2281</v>
      </c>
      <c r="G9" s="172">
        <v>2405</v>
      </c>
      <c r="H9" s="48">
        <v>2820</v>
      </c>
      <c r="I9" s="8">
        <v>2820</v>
      </c>
      <c r="J9" s="172">
        <v>2820</v>
      </c>
      <c r="K9" s="733">
        <v>3070</v>
      </c>
      <c r="L9" s="733">
        <v>2970</v>
      </c>
      <c r="M9" s="733">
        <v>2970</v>
      </c>
      <c r="O9" s="188"/>
      <c r="Q9" s="188"/>
    </row>
    <row r="10" spans="1:13" ht="15">
      <c r="A10" s="171">
        <v>625002</v>
      </c>
      <c r="B10" s="9"/>
      <c r="C10" s="206">
        <v>41</v>
      </c>
      <c r="D10" s="513" t="s">
        <v>74</v>
      </c>
      <c r="E10" s="471" t="s">
        <v>80</v>
      </c>
      <c r="F10" s="172">
        <v>24119</v>
      </c>
      <c r="G10" s="172">
        <v>25204</v>
      </c>
      <c r="H10" s="48">
        <v>29710</v>
      </c>
      <c r="I10" s="8">
        <v>29710</v>
      </c>
      <c r="J10" s="172">
        <v>29710</v>
      </c>
      <c r="K10" s="733">
        <v>30700</v>
      </c>
      <c r="L10" s="733">
        <v>29700</v>
      </c>
      <c r="M10" s="733">
        <v>29700</v>
      </c>
    </row>
    <row r="11" spans="1:13" ht="15">
      <c r="A11" s="169">
        <v>625003</v>
      </c>
      <c r="B11" s="51"/>
      <c r="C11" s="323">
        <v>41</v>
      </c>
      <c r="D11" s="513" t="s">
        <v>74</v>
      </c>
      <c r="E11" s="505" t="s">
        <v>81</v>
      </c>
      <c r="F11" s="170">
        <v>1404</v>
      </c>
      <c r="G11" s="170">
        <v>1516</v>
      </c>
      <c r="H11" s="48">
        <v>2120</v>
      </c>
      <c r="I11" s="8">
        <v>2120</v>
      </c>
      <c r="J11" s="172">
        <v>2120</v>
      </c>
      <c r="K11" s="733">
        <v>1800</v>
      </c>
      <c r="L11" s="733">
        <v>1700</v>
      </c>
      <c r="M11" s="733">
        <v>1700</v>
      </c>
    </row>
    <row r="12" spans="1:13" ht="15">
      <c r="A12" s="171">
        <v>625004</v>
      </c>
      <c r="B12" s="33"/>
      <c r="C12" s="13">
        <v>41</v>
      </c>
      <c r="D12" s="513" t="s">
        <v>74</v>
      </c>
      <c r="E12" s="471" t="s">
        <v>82</v>
      </c>
      <c r="F12" s="172">
        <v>4752</v>
      </c>
      <c r="G12" s="172">
        <v>4761</v>
      </c>
      <c r="H12" s="48">
        <v>6300</v>
      </c>
      <c r="I12" s="8">
        <v>6300</v>
      </c>
      <c r="J12" s="172">
        <v>6300</v>
      </c>
      <c r="K12" s="733">
        <v>6500</v>
      </c>
      <c r="L12" s="733">
        <v>6400</v>
      </c>
      <c r="M12" s="733">
        <v>6400</v>
      </c>
    </row>
    <row r="13" spans="1:13" ht="15">
      <c r="A13" s="182">
        <v>625005</v>
      </c>
      <c r="B13" s="35"/>
      <c r="C13" s="206">
        <v>41</v>
      </c>
      <c r="D13" s="513" t="s">
        <v>74</v>
      </c>
      <c r="E13" s="41" t="s">
        <v>83</v>
      </c>
      <c r="F13" s="183">
        <v>1548</v>
      </c>
      <c r="G13" s="183">
        <v>1500</v>
      </c>
      <c r="H13" s="48">
        <v>1750</v>
      </c>
      <c r="I13" s="8">
        <v>1750</v>
      </c>
      <c r="J13" s="172">
        <v>1750</v>
      </c>
      <c r="K13" s="733">
        <v>2500</v>
      </c>
      <c r="L13" s="733">
        <v>2150</v>
      </c>
      <c r="M13" s="733">
        <v>2150</v>
      </c>
    </row>
    <row r="14" spans="1:13" ht="15">
      <c r="A14" s="171">
        <v>625007</v>
      </c>
      <c r="B14" s="33"/>
      <c r="C14" s="323">
        <v>41</v>
      </c>
      <c r="D14" s="511" t="s">
        <v>74</v>
      </c>
      <c r="E14" s="471" t="s">
        <v>84</v>
      </c>
      <c r="F14" s="172">
        <v>8283</v>
      </c>
      <c r="G14" s="172">
        <v>8623</v>
      </c>
      <c r="H14" s="48">
        <v>10100</v>
      </c>
      <c r="I14" s="8">
        <v>10100</v>
      </c>
      <c r="J14" s="172">
        <v>10100</v>
      </c>
      <c r="K14" s="733">
        <v>10100</v>
      </c>
      <c r="L14" s="733">
        <v>10100</v>
      </c>
      <c r="M14" s="733">
        <v>10100</v>
      </c>
    </row>
    <row r="15" spans="1:13" ht="15">
      <c r="A15" s="173">
        <v>627000</v>
      </c>
      <c r="B15" s="49"/>
      <c r="C15" s="130">
        <v>41</v>
      </c>
      <c r="D15" s="514" t="s">
        <v>74</v>
      </c>
      <c r="E15" s="516" t="s">
        <v>85</v>
      </c>
      <c r="F15" s="174">
        <v>498</v>
      </c>
      <c r="G15" s="174">
        <v>467</v>
      </c>
      <c r="H15" s="80">
        <v>600</v>
      </c>
      <c r="I15" s="10">
        <v>600</v>
      </c>
      <c r="J15" s="174">
        <v>600</v>
      </c>
      <c r="K15" s="824">
        <v>600</v>
      </c>
      <c r="L15" s="824">
        <v>600</v>
      </c>
      <c r="M15" s="824">
        <v>600</v>
      </c>
    </row>
    <row r="16" spans="1:13" ht="15">
      <c r="A16" s="193">
        <v>631</v>
      </c>
      <c r="B16" s="74"/>
      <c r="C16" s="641"/>
      <c r="D16" s="510"/>
      <c r="E16" s="503" t="s">
        <v>339</v>
      </c>
      <c r="F16" s="165">
        <v>184</v>
      </c>
      <c r="G16" s="165">
        <v>249</v>
      </c>
      <c r="H16" s="5">
        <f>H17</f>
        <v>300</v>
      </c>
      <c r="I16" s="4">
        <f>I17</f>
        <v>300</v>
      </c>
      <c r="J16" s="165">
        <v>500</v>
      </c>
      <c r="K16" s="823">
        <f>K17</f>
        <v>300</v>
      </c>
      <c r="L16" s="168">
        <v>300</v>
      </c>
      <c r="M16" s="823">
        <f>M17</f>
        <v>300</v>
      </c>
    </row>
    <row r="17" spans="1:13" ht="15">
      <c r="A17" s="195">
        <v>631001</v>
      </c>
      <c r="B17" s="76"/>
      <c r="C17" s="114">
        <v>41</v>
      </c>
      <c r="D17" s="510" t="s">
        <v>74</v>
      </c>
      <c r="E17" s="507" t="s">
        <v>340</v>
      </c>
      <c r="F17" s="225">
        <v>184</v>
      </c>
      <c r="G17" s="225">
        <v>249</v>
      </c>
      <c r="H17" s="77">
        <v>300</v>
      </c>
      <c r="I17" s="78">
        <v>300</v>
      </c>
      <c r="J17" s="167">
        <v>300</v>
      </c>
      <c r="K17" s="825">
        <v>300</v>
      </c>
      <c r="L17" s="225">
        <v>300</v>
      </c>
      <c r="M17" s="225">
        <v>300</v>
      </c>
    </row>
    <row r="18" spans="1:13" ht="15">
      <c r="A18" s="164">
        <v>632</v>
      </c>
      <c r="B18" s="74"/>
      <c r="C18" s="83"/>
      <c r="D18" s="515"/>
      <c r="E18" s="504" t="s">
        <v>86</v>
      </c>
      <c r="F18" s="165">
        <f aca="true" t="shared" si="1" ref="F18:M18">SUM(F19:F22)</f>
        <v>6336</v>
      </c>
      <c r="G18" s="165">
        <f t="shared" si="1"/>
        <v>5458</v>
      </c>
      <c r="H18" s="5">
        <f t="shared" si="1"/>
        <v>5850</v>
      </c>
      <c r="I18" s="4">
        <f t="shared" si="1"/>
        <v>5850</v>
      </c>
      <c r="J18" s="165">
        <f t="shared" si="1"/>
        <v>5800</v>
      </c>
      <c r="K18" s="823">
        <f t="shared" si="1"/>
        <v>5800</v>
      </c>
      <c r="L18" s="823">
        <f t="shared" si="1"/>
        <v>5800</v>
      </c>
      <c r="M18" s="168">
        <f t="shared" si="1"/>
        <v>5800</v>
      </c>
    </row>
    <row r="19" spans="1:13" ht="8.25" customHeight="1" hidden="1">
      <c r="A19" s="169">
        <v>632002</v>
      </c>
      <c r="B19" s="51"/>
      <c r="C19" s="84">
        <v>41</v>
      </c>
      <c r="D19" s="519" t="s">
        <v>74</v>
      </c>
      <c r="E19" s="505" t="s">
        <v>276</v>
      </c>
      <c r="F19" s="170"/>
      <c r="G19" s="170"/>
      <c r="H19" s="89"/>
      <c r="I19" s="6"/>
      <c r="J19" s="170"/>
      <c r="K19" s="826"/>
      <c r="L19" s="826"/>
      <c r="M19" s="228"/>
    </row>
    <row r="20" spans="1:13" ht="0.75" customHeight="1">
      <c r="A20" s="171">
        <v>632001</v>
      </c>
      <c r="B20" s="33">
        <v>2</v>
      </c>
      <c r="C20" s="84"/>
      <c r="D20" s="520" t="s">
        <v>87</v>
      </c>
      <c r="E20" s="471" t="s">
        <v>89</v>
      </c>
      <c r="F20" s="172"/>
      <c r="G20" s="172"/>
      <c r="H20" s="48"/>
      <c r="I20" s="48"/>
      <c r="J20" s="172"/>
      <c r="K20" s="733"/>
      <c r="L20" s="733"/>
      <c r="M20" s="209"/>
    </row>
    <row r="21" spans="1:13" ht="15">
      <c r="A21" s="171">
        <v>632003</v>
      </c>
      <c r="B21" s="33">
        <v>1</v>
      </c>
      <c r="C21" s="84">
        <v>41</v>
      </c>
      <c r="D21" s="520" t="s">
        <v>87</v>
      </c>
      <c r="E21" s="471" t="s">
        <v>90</v>
      </c>
      <c r="F21" s="172">
        <v>3905</v>
      </c>
      <c r="G21" s="172">
        <v>2329</v>
      </c>
      <c r="H21" s="48">
        <v>3000</v>
      </c>
      <c r="I21" s="48">
        <v>3000</v>
      </c>
      <c r="J21" s="172">
        <v>3000</v>
      </c>
      <c r="K21" s="733">
        <v>3000</v>
      </c>
      <c r="L21" s="733">
        <v>3000</v>
      </c>
      <c r="M21" s="209">
        <v>3000</v>
      </c>
    </row>
    <row r="22" spans="1:13" ht="15">
      <c r="A22" s="171">
        <v>632003</v>
      </c>
      <c r="B22" s="9">
        <v>2</v>
      </c>
      <c r="C22" s="642">
        <v>41</v>
      </c>
      <c r="D22" s="520" t="s">
        <v>87</v>
      </c>
      <c r="E22" s="471" t="s">
        <v>91</v>
      </c>
      <c r="F22" s="172">
        <v>2431</v>
      </c>
      <c r="G22" s="172">
        <v>3129</v>
      </c>
      <c r="H22" s="36">
        <v>2850</v>
      </c>
      <c r="I22" s="36">
        <v>2850</v>
      </c>
      <c r="J22" s="183">
        <v>2800</v>
      </c>
      <c r="K22" s="814">
        <v>2800</v>
      </c>
      <c r="L22" s="828">
        <v>2800</v>
      </c>
      <c r="M22" s="185">
        <v>2800</v>
      </c>
    </row>
    <row r="23" spans="1:13" ht="15">
      <c r="A23" s="164">
        <v>633</v>
      </c>
      <c r="B23" s="74"/>
      <c r="C23" s="83"/>
      <c r="D23" s="515"/>
      <c r="E23" s="504" t="s">
        <v>93</v>
      </c>
      <c r="F23" s="165">
        <f aca="true" t="shared" si="2" ref="F23:M23">SUM(F24:F48)</f>
        <v>11932</v>
      </c>
      <c r="G23" s="165">
        <f t="shared" si="2"/>
        <v>10857</v>
      </c>
      <c r="H23" s="5">
        <f t="shared" si="2"/>
        <v>30580</v>
      </c>
      <c r="I23" s="5">
        <f t="shared" si="2"/>
        <v>24878</v>
      </c>
      <c r="J23" s="165">
        <f t="shared" si="2"/>
        <v>16755</v>
      </c>
      <c r="K23" s="823">
        <f t="shared" si="2"/>
        <v>27830</v>
      </c>
      <c r="L23" s="823">
        <f t="shared" si="2"/>
        <v>14430</v>
      </c>
      <c r="M23" s="168">
        <f t="shared" si="2"/>
        <v>14430</v>
      </c>
    </row>
    <row r="24" spans="1:13" ht="0.75" customHeight="1">
      <c r="A24" s="180">
        <v>633001</v>
      </c>
      <c r="B24" s="22"/>
      <c r="C24" s="206">
        <v>41</v>
      </c>
      <c r="D24" s="522" t="s">
        <v>74</v>
      </c>
      <c r="E24" s="518" t="s">
        <v>94</v>
      </c>
      <c r="F24" s="181"/>
      <c r="G24" s="181"/>
      <c r="H24" s="52"/>
      <c r="I24" s="21"/>
      <c r="J24" s="181"/>
      <c r="K24" s="731"/>
      <c r="L24" s="731"/>
      <c r="M24" s="223"/>
    </row>
    <row r="25" spans="1:13" ht="15">
      <c r="A25" s="169">
        <v>633001</v>
      </c>
      <c r="B25" s="7"/>
      <c r="C25" s="206">
        <v>41</v>
      </c>
      <c r="D25" s="523" t="s">
        <v>74</v>
      </c>
      <c r="E25" s="505" t="s">
        <v>278</v>
      </c>
      <c r="F25" s="170">
        <v>1343</v>
      </c>
      <c r="G25" s="170"/>
      <c r="H25" s="89"/>
      <c r="I25" s="6">
        <v>1700</v>
      </c>
      <c r="J25" s="170">
        <v>1665</v>
      </c>
      <c r="K25" s="826"/>
      <c r="L25" s="826"/>
      <c r="M25" s="228"/>
    </row>
    <row r="26" spans="1:13" ht="15" customHeight="1">
      <c r="A26" s="171">
        <v>633002</v>
      </c>
      <c r="B26" s="9"/>
      <c r="C26" s="9">
        <v>41</v>
      </c>
      <c r="D26" s="513" t="s">
        <v>74</v>
      </c>
      <c r="E26" s="471" t="s">
        <v>95</v>
      </c>
      <c r="F26" s="172">
        <v>1760</v>
      </c>
      <c r="G26" s="172">
        <v>1</v>
      </c>
      <c r="H26" s="48">
        <v>10000</v>
      </c>
      <c r="I26" s="8">
        <v>4882</v>
      </c>
      <c r="J26" s="172">
        <v>1600</v>
      </c>
      <c r="K26" s="733">
        <v>3000</v>
      </c>
      <c r="L26" s="733">
        <v>3000</v>
      </c>
      <c r="M26" s="209">
        <v>3000</v>
      </c>
    </row>
    <row r="27" spans="1:13" ht="14.25" customHeight="1">
      <c r="A27" s="171">
        <v>633004</v>
      </c>
      <c r="B27" s="35">
        <v>1</v>
      </c>
      <c r="C27" s="13">
        <v>41</v>
      </c>
      <c r="D27" s="511" t="s">
        <v>74</v>
      </c>
      <c r="E27" s="41" t="s">
        <v>543</v>
      </c>
      <c r="F27" s="183"/>
      <c r="G27" s="183"/>
      <c r="H27" s="36"/>
      <c r="I27" s="36">
        <v>780</v>
      </c>
      <c r="J27" s="183">
        <v>780</v>
      </c>
      <c r="K27" s="814">
        <v>2000</v>
      </c>
      <c r="L27" s="733">
        <v>500</v>
      </c>
      <c r="M27" s="185">
        <v>500</v>
      </c>
    </row>
    <row r="28" spans="1:13" ht="15">
      <c r="A28" s="171">
        <v>633004</v>
      </c>
      <c r="B28" s="9">
        <v>2</v>
      </c>
      <c r="C28" s="206">
        <v>41</v>
      </c>
      <c r="D28" s="513" t="s">
        <v>74</v>
      </c>
      <c r="E28" s="471" t="s">
        <v>96</v>
      </c>
      <c r="F28" s="172">
        <v>481</v>
      </c>
      <c r="G28" s="172">
        <v>792</v>
      </c>
      <c r="H28" s="48">
        <v>1000</v>
      </c>
      <c r="I28" s="8">
        <v>1000</v>
      </c>
      <c r="J28" s="172">
        <v>300</v>
      </c>
      <c r="K28" s="733">
        <v>1000</v>
      </c>
      <c r="L28" s="733">
        <v>1000</v>
      </c>
      <c r="M28" s="209">
        <v>1000</v>
      </c>
    </row>
    <row r="29" spans="1:13" ht="15">
      <c r="A29" s="171">
        <v>633004</v>
      </c>
      <c r="B29" s="9">
        <v>3</v>
      </c>
      <c r="C29" s="323">
        <v>41</v>
      </c>
      <c r="D29" s="513" t="s">
        <v>74</v>
      </c>
      <c r="E29" s="329" t="s">
        <v>97</v>
      </c>
      <c r="F29" s="172"/>
      <c r="G29" s="172"/>
      <c r="H29" s="48">
        <v>200</v>
      </c>
      <c r="I29" s="8">
        <v>200</v>
      </c>
      <c r="J29" s="172"/>
      <c r="K29" s="733">
        <v>200</v>
      </c>
      <c r="L29" s="733">
        <v>200</v>
      </c>
      <c r="M29" s="209">
        <v>200</v>
      </c>
    </row>
    <row r="30" spans="1:16" ht="15">
      <c r="A30" s="171">
        <v>633006</v>
      </c>
      <c r="B30" s="9">
        <v>1</v>
      </c>
      <c r="C30" s="13">
        <v>41</v>
      </c>
      <c r="D30" s="511" t="s">
        <v>74</v>
      </c>
      <c r="E30" s="329" t="s">
        <v>98</v>
      </c>
      <c r="F30" s="172">
        <v>1190</v>
      </c>
      <c r="G30" s="172">
        <v>569</v>
      </c>
      <c r="H30" s="48">
        <v>1200</v>
      </c>
      <c r="I30" s="8">
        <v>1200</v>
      </c>
      <c r="J30" s="172">
        <v>1000</v>
      </c>
      <c r="K30" s="733">
        <v>1200</v>
      </c>
      <c r="L30" s="733">
        <v>1200</v>
      </c>
      <c r="M30" s="209">
        <v>1200</v>
      </c>
      <c r="P30" s="188"/>
    </row>
    <row r="31" spans="1:13" ht="15">
      <c r="A31" s="171">
        <v>633006</v>
      </c>
      <c r="B31" s="9">
        <v>2</v>
      </c>
      <c r="C31" s="206">
        <v>41</v>
      </c>
      <c r="D31" s="513" t="s">
        <v>74</v>
      </c>
      <c r="E31" s="329" t="s">
        <v>99</v>
      </c>
      <c r="F31" s="172">
        <v>2215</v>
      </c>
      <c r="G31" s="172">
        <v>1442</v>
      </c>
      <c r="H31" s="48">
        <v>2000</v>
      </c>
      <c r="I31" s="8">
        <v>2000</v>
      </c>
      <c r="J31" s="172">
        <v>1500</v>
      </c>
      <c r="K31" s="733">
        <v>1800</v>
      </c>
      <c r="L31" s="733">
        <v>2000</v>
      </c>
      <c r="M31" s="209">
        <v>2000</v>
      </c>
    </row>
    <row r="32" spans="1:13" ht="15">
      <c r="A32" s="171">
        <v>633006</v>
      </c>
      <c r="B32" s="9">
        <v>3</v>
      </c>
      <c r="C32" s="323">
        <v>41</v>
      </c>
      <c r="D32" s="513" t="s">
        <v>74</v>
      </c>
      <c r="E32" s="329" t="s">
        <v>353</v>
      </c>
      <c r="F32" s="172">
        <v>229</v>
      </c>
      <c r="G32" s="172">
        <v>116</v>
      </c>
      <c r="H32" s="48">
        <v>300</v>
      </c>
      <c r="I32" s="8">
        <v>500</v>
      </c>
      <c r="J32" s="172">
        <v>500</v>
      </c>
      <c r="K32" s="733">
        <v>1000</v>
      </c>
      <c r="L32" s="733">
        <v>300</v>
      </c>
      <c r="M32" s="209">
        <v>300</v>
      </c>
    </row>
    <row r="33" spans="1:13" ht="15">
      <c r="A33" s="171">
        <v>633006</v>
      </c>
      <c r="B33" s="9">
        <v>4</v>
      </c>
      <c r="C33" s="13">
        <v>41</v>
      </c>
      <c r="D33" s="511" t="s">
        <v>74</v>
      </c>
      <c r="E33" s="329" t="s">
        <v>101</v>
      </c>
      <c r="F33" s="172">
        <v>18</v>
      </c>
      <c r="G33" s="172">
        <v>400</v>
      </c>
      <c r="H33" s="48">
        <v>50</v>
      </c>
      <c r="I33" s="8">
        <v>50</v>
      </c>
      <c r="J33" s="172">
        <v>40</v>
      </c>
      <c r="K33" s="733">
        <v>50</v>
      </c>
      <c r="L33" s="733">
        <v>50</v>
      </c>
      <c r="M33" s="209">
        <v>50</v>
      </c>
    </row>
    <row r="34" spans="1:13" ht="15">
      <c r="A34" s="171">
        <v>633006</v>
      </c>
      <c r="B34" s="9">
        <v>5</v>
      </c>
      <c r="C34" s="13">
        <v>41</v>
      </c>
      <c r="D34" s="513" t="s">
        <v>74</v>
      </c>
      <c r="E34" s="329" t="s">
        <v>102</v>
      </c>
      <c r="F34" s="172">
        <v>8</v>
      </c>
      <c r="G34" s="172"/>
      <c r="H34" s="48">
        <v>30</v>
      </c>
      <c r="I34" s="8">
        <v>30</v>
      </c>
      <c r="J34" s="172"/>
      <c r="K34" s="733">
        <v>30</v>
      </c>
      <c r="L34" s="733">
        <v>30</v>
      </c>
      <c r="M34" s="209">
        <v>30</v>
      </c>
    </row>
    <row r="35" spans="1:13" ht="15">
      <c r="A35" s="171">
        <v>633006</v>
      </c>
      <c r="B35" s="9">
        <v>6</v>
      </c>
      <c r="C35" s="206">
        <v>41</v>
      </c>
      <c r="D35" s="512" t="s">
        <v>87</v>
      </c>
      <c r="E35" s="472" t="s">
        <v>103</v>
      </c>
      <c r="F35" s="172">
        <v>5</v>
      </c>
      <c r="G35" s="172">
        <v>33</v>
      </c>
      <c r="H35" s="48">
        <v>100</v>
      </c>
      <c r="I35" s="8">
        <v>100</v>
      </c>
      <c r="J35" s="172">
        <v>100</v>
      </c>
      <c r="K35" s="733">
        <v>100</v>
      </c>
      <c r="L35" s="733">
        <v>100</v>
      </c>
      <c r="M35" s="209">
        <v>100</v>
      </c>
    </row>
    <row r="36" spans="1:13" ht="15">
      <c r="A36" s="171">
        <v>633006</v>
      </c>
      <c r="B36" s="33">
        <v>7</v>
      </c>
      <c r="C36" s="323">
        <v>41</v>
      </c>
      <c r="D36" s="513" t="s">
        <v>74</v>
      </c>
      <c r="E36" s="471" t="s">
        <v>104</v>
      </c>
      <c r="F36" s="172">
        <v>782</v>
      </c>
      <c r="G36" s="172">
        <v>366</v>
      </c>
      <c r="H36" s="48">
        <v>200</v>
      </c>
      <c r="I36" s="48">
        <v>2000</v>
      </c>
      <c r="J36" s="172">
        <v>2000</v>
      </c>
      <c r="K36" s="733">
        <v>2000</v>
      </c>
      <c r="L36" s="733">
        <v>200</v>
      </c>
      <c r="M36" s="209">
        <v>200</v>
      </c>
    </row>
    <row r="37" spans="1:13" ht="13.5" customHeight="1">
      <c r="A37" s="171">
        <v>633006</v>
      </c>
      <c r="B37" s="33">
        <v>8</v>
      </c>
      <c r="C37" s="13">
        <v>41</v>
      </c>
      <c r="D37" s="513" t="s">
        <v>105</v>
      </c>
      <c r="E37" s="471" t="s">
        <v>352</v>
      </c>
      <c r="F37" s="172">
        <v>531</v>
      </c>
      <c r="G37" s="172">
        <v>948</v>
      </c>
      <c r="H37" s="48">
        <v>700</v>
      </c>
      <c r="I37" s="48">
        <v>700</v>
      </c>
      <c r="J37" s="172">
        <v>700</v>
      </c>
      <c r="K37" s="733">
        <v>700</v>
      </c>
      <c r="L37" s="733">
        <v>700</v>
      </c>
      <c r="M37" s="209">
        <v>700</v>
      </c>
    </row>
    <row r="38" spans="1:13" ht="13.5" customHeight="1">
      <c r="A38" s="171">
        <v>633006</v>
      </c>
      <c r="B38" s="33">
        <v>10</v>
      </c>
      <c r="C38" s="323">
        <v>41</v>
      </c>
      <c r="D38" s="513" t="s">
        <v>371</v>
      </c>
      <c r="E38" s="471" t="s">
        <v>452</v>
      </c>
      <c r="F38" s="172"/>
      <c r="G38" s="172">
        <v>1575</v>
      </c>
      <c r="H38" s="48">
        <v>7500</v>
      </c>
      <c r="I38" s="48">
        <v>2336</v>
      </c>
      <c r="J38" s="172">
        <v>1870</v>
      </c>
      <c r="K38" s="733">
        <v>7400</v>
      </c>
      <c r="L38" s="733"/>
      <c r="M38" s="209"/>
    </row>
    <row r="39" spans="1:13" ht="15">
      <c r="A39" s="171">
        <v>633006</v>
      </c>
      <c r="B39" s="9">
        <v>12</v>
      </c>
      <c r="C39" s="13">
        <v>41</v>
      </c>
      <c r="D39" s="513" t="s">
        <v>105</v>
      </c>
      <c r="E39" s="471" t="s">
        <v>106</v>
      </c>
      <c r="F39" s="172"/>
      <c r="G39" s="172"/>
      <c r="H39" s="48">
        <v>50</v>
      </c>
      <c r="I39" s="8">
        <v>50</v>
      </c>
      <c r="J39" s="172"/>
      <c r="K39" s="733"/>
      <c r="L39" s="733"/>
      <c r="M39" s="209"/>
    </row>
    <row r="40" spans="1:13" ht="12.75" customHeight="1">
      <c r="A40" s="169">
        <v>633006</v>
      </c>
      <c r="B40" s="51">
        <v>13</v>
      </c>
      <c r="C40" s="206">
        <v>41</v>
      </c>
      <c r="D40" s="523" t="s">
        <v>107</v>
      </c>
      <c r="E40" s="505" t="s">
        <v>108</v>
      </c>
      <c r="F40" s="170"/>
      <c r="G40" s="170">
        <v>220</v>
      </c>
      <c r="H40" s="89">
        <v>2000</v>
      </c>
      <c r="I40" s="6">
        <v>2000</v>
      </c>
      <c r="J40" s="170">
        <v>150</v>
      </c>
      <c r="K40" s="826">
        <v>2000</v>
      </c>
      <c r="L40" s="826">
        <v>100</v>
      </c>
      <c r="M40" s="228">
        <v>100</v>
      </c>
    </row>
    <row r="41" spans="1:13" ht="18" customHeight="1" hidden="1">
      <c r="A41" s="169">
        <v>633006</v>
      </c>
      <c r="B41" s="51">
        <v>15</v>
      </c>
      <c r="C41" s="13">
        <v>41</v>
      </c>
      <c r="D41" s="523" t="s">
        <v>74</v>
      </c>
      <c r="E41" s="505" t="s">
        <v>372</v>
      </c>
      <c r="F41" s="170"/>
      <c r="G41" s="170"/>
      <c r="H41" s="89"/>
      <c r="I41" s="6"/>
      <c r="J41" s="170"/>
      <c r="K41" s="826"/>
      <c r="L41" s="826"/>
      <c r="M41" s="228"/>
    </row>
    <row r="42" spans="1:13" ht="15">
      <c r="A42" s="171">
        <v>633009</v>
      </c>
      <c r="B42" s="9">
        <v>1</v>
      </c>
      <c r="C42" s="13">
        <v>41</v>
      </c>
      <c r="D42" s="513" t="s">
        <v>74</v>
      </c>
      <c r="E42" s="471" t="s">
        <v>109</v>
      </c>
      <c r="F42" s="170">
        <v>315</v>
      </c>
      <c r="G42" s="170">
        <v>483</v>
      </c>
      <c r="H42" s="48">
        <v>500</v>
      </c>
      <c r="I42" s="8">
        <v>500</v>
      </c>
      <c r="J42" s="172">
        <v>500</v>
      </c>
      <c r="K42" s="733">
        <v>500</v>
      </c>
      <c r="L42" s="733">
        <v>500</v>
      </c>
      <c r="M42" s="209">
        <v>500</v>
      </c>
    </row>
    <row r="43" spans="1:13" ht="15">
      <c r="A43" s="169">
        <v>633010</v>
      </c>
      <c r="B43" s="51"/>
      <c r="C43" s="84">
        <v>41</v>
      </c>
      <c r="D43" s="523" t="s">
        <v>74</v>
      </c>
      <c r="E43" s="505" t="s">
        <v>110</v>
      </c>
      <c r="F43" s="170">
        <v>439</v>
      </c>
      <c r="G43" s="170">
        <v>607</v>
      </c>
      <c r="H43" s="89">
        <v>800</v>
      </c>
      <c r="I43" s="6">
        <v>800</v>
      </c>
      <c r="J43" s="170">
        <v>800</v>
      </c>
      <c r="K43" s="826">
        <v>800</v>
      </c>
      <c r="L43" s="826">
        <v>500</v>
      </c>
      <c r="M43" s="228">
        <v>500</v>
      </c>
    </row>
    <row r="44" spans="1:13" ht="15">
      <c r="A44" s="175">
        <v>633011</v>
      </c>
      <c r="B44" s="82"/>
      <c r="C44" s="643">
        <v>41</v>
      </c>
      <c r="D44" s="524" t="s">
        <v>74</v>
      </c>
      <c r="E44" s="526" t="s">
        <v>111</v>
      </c>
      <c r="F44" s="176">
        <v>12</v>
      </c>
      <c r="G44" s="176"/>
      <c r="H44" s="525">
        <v>50</v>
      </c>
      <c r="I44" s="54">
        <v>50</v>
      </c>
      <c r="J44" s="176">
        <v>50</v>
      </c>
      <c r="K44" s="829">
        <v>50</v>
      </c>
      <c r="L44" s="829">
        <v>50</v>
      </c>
      <c r="M44" s="832">
        <v>50</v>
      </c>
    </row>
    <row r="45" spans="1:13" ht="15">
      <c r="A45" s="328">
        <v>633013</v>
      </c>
      <c r="B45" s="282"/>
      <c r="C45" s="13">
        <v>41</v>
      </c>
      <c r="D45" s="524" t="s">
        <v>74</v>
      </c>
      <c r="E45" s="592" t="s">
        <v>373</v>
      </c>
      <c r="F45" s="176">
        <v>1069</v>
      </c>
      <c r="G45" s="176">
        <v>2116</v>
      </c>
      <c r="H45" s="175">
        <v>2500</v>
      </c>
      <c r="I45" s="54">
        <v>2500</v>
      </c>
      <c r="J45" s="176">
        <v>2000</v>
      </c>
      <c r="K45" s="829">
        <v>2500</v>
      </c>
      <c r="L45" s="829">
        <v>2500</v>
      </c>
      <c r="M45" s="832">
        <v>2500</v>
      </c>
    </row>
    <row r="46" spans="1:13" ht="13.5" customHeight="1">
      <c r="A46" s="175">
        <v>633015</v>
      </c>
      <c r="B46" s="327"/>
      <c r="C46" s="206">
        <v>41</v>
      </c>
      <c r="D46" s="524" t="s">
        <v>74</v>
      </c>
      <c r="E46" s="592" t="s">
        <v>390</v>
      </c>
      <c r="F46" s="246">
        <v>15</v>
      </c>
      <c r="G46" s="246">
        <v>20</v>
      </c>
      <c r="H46" s="187">
        <v>100</v>
      </c>
      <c r="I46" s="14">
        <v>200</v>
      </c>
      <c r="J46" s="246">
        <v>200</v>
      </c>
      <c r="K46" s="830">
        <v>200</v>
      </c>
      <c r="L46" s="830">
        <v>200</v>
      </c>
      <c r="M46" s="833">
        <v>200</v>
      </c>
    </row>
    <row r="47" spans="1:13" ht="0.75" customHeight="1" hidden="1">
      <c r="A47" s="281">
        <v>633015</v>
      </c>
      <c r="B47" s="473"/>
      <c r="C47" s="323">
        <v>41</v>
      </c>
      <c r="D47" s="528" t="s">
        <v>74</v>
      </c>
      <c r="E47" s="527" t="s">
        <v>412</v>
      </c>
      <c r="F47" s="176"/>
      <c r="G47" s="176"/>
      <c r="H47" s="175"/>
      <c r="I47" s="54"/>
      <c r="J47" s="176"/>
      <c r="K47" s="831"/>
      <c r="L47" s="830"/>
      <c r="M47" s="833"/>
    </row>
    <row r="48" spans="1:13" ht="15">
      <c r="A48" s="179">
        <v>633016</v>
      </c>
      <c r="B48" s="32"/>
      <c r="C48" s="323">
        <v>41</v>
      </c>
      <c r="D48" s="514" t="s">
        <v>112</v>
      </c>
      <c r="E48" s="516" t="s">
        <v>113</v>
      </c>
      <c r="F48" s="174">
        <v>1520</v>
      </c>
      <c r="G48" s="174">
        <v>1169</v>
      </c>
      <c r="H48" s="517">
        <v>1300</v>
      </c>
      <c r="I48" s="23">
        <v>1300</v>
      </c>
      <c r="J48" s="210">
        <v>1000</v>
      </c>
      <c r="K48" s="827">
        <v>1300</v>
      </c>
      <c r="L48" s="824">
        <v>1300</v>
      </c>
      <c r="M48" s="214">
        <v>1300</v>
      </c>
    </row>
    <row r="49" spans="1:13" ht="15">
      <c r="A49" s="164">
        <v>634</v>
      </c>
      <c r="B49" s="74"/>
      <c r="C49" s="645"/>
      <c r="D49" s="541"/>
      <c r="E49" s="666" t="s">
        <v>114</v>
      </c>
      <c r="F49" s="165">
        <f>SUM(F50:F58)</f>
        <v>12499</v>
      </c>
      <c r="G49" s="165">
        <f aca="true" t="shared" si="3" ref="G49:M49">SUM(G50:G58)</f>
        <v>7651</v>
      </c>
      <c r="H49" s="5">
        <f>SUM(H50:H58)</f>
        <v>8442</v>
      </c>
      <c r="I49" s="4">
        <f>SUM(I50:I58)</f>
        <v>9300</v>
      </c>
      <c r="J49" s="165">
        <f t="shared" si="3"/>
        <v>7210</v>
      </c>
      <c r="K49" s="823">
        <f t="shared" si="3"/>
        <v>9300</v>
      </c>
      <c r="L49" s="823">
        <f t="shared" si="3"/>
        <v>9300</v>
      </c>
      <c r="M49" s="168">
        <f t="shared" si="3"/>
        <v>9300</v>
      </c>
    </row>
    <row r="50" spans="1:13" ht="15">
      <c r="A50" s="169">
        <v>634001</v>
      </c>
      <c r="B50" s="51">
        <v>1</v>
      </c>
      <c r="C50" s="632">
        <v>41</v>
      </c>
      <c r="D50" s="522" t="s">
        <v>115</v>
      </c>
      <c r="E50" s="518" t="s">
        <v>116</v>
      </c>
      <c r="F50" s="170">
        <v>2803</v>
      </c>
      <c r="G50" s="170">
        <v>2074</v>
      </c>
      <c r="H50" s="89">
        <v>2000</v>
      </c>
      <c r="I50" s="6">
        <v>2000</v>
      </c>
      <c r="J50" s="170">
        <v>1500</v>
      </c>
      <c r="K50" s="228">
        <v>2000</v>
      </c>
      <c r="L50" s="826">
        <v>2000</v>
      </c>
      <c r="M50" s="228">
        <v>2000</v>
      </c>
    </row>
    <row r="51" spans="1:13" ht="15">
      <c r="A51" s="171">
        <v>634001</v>
      </c>
      <c r="B51" s="33">
        <v>2</v>
      </c>
      <c r="C51" s="13">
        <v>41</v>
      </c>
      <c r="D51" s="523" t="s">
        <v>115</v>
      </c>
      <c r="E51" s="471" t="s">
        <v>117</v>
      </c>
      <c r="F51" s="172">
        <v>2644</v>
      </c>
      <c r="G51" s="172">
        <v>2609</v>
      </c>
      <c r="H51" s="48">
        <v>2500</v>
      </c>
      <c r="I51" s="8">
        <v>2500</v>
      </c>
      <c r="J51" s="172">
        <v>2000</v>
      </c>
      <c r="K51" s="209">
        <v>2500</v>
      </c>
      <c r="L51" s="733">
        <v>2500</v>
      </c>
      <c r="M51" s="209">
        <v>2500</v>
      </c>
    </row>
    <row r="52" spans="1:13" ht="15">
      <c r="A52" s="171">
        <v>634001</v>
      </c>
      <c r="B52" s="33">
        <v>3</v>
      </c>
      <c r="C52" s="13">
        <v>41</v>
      </c>
      <c r="D52" s="523" t="s">
        <v>115</v>
      </c>
      <c r="E52" s="471" t="s">
        <v>118</v>
      </c>
      <c r="F52" s="172">
        <v>24</v>
      </c>
      <c r="G52" s="172">
        <v>15</v>
      </c>
      <c r="H52" s="48">
        <v>120</v>
      </c>
      <c r="I52" s="8">
        <v>120</v>
      </c>
      <c r="J52" s="172">
        <v>30</v>
      </c>
      <c r="K52" s="209">
        <v>120</v>
      </c>
      <c r="L52" s="733">
        <v>120</v>
      </c>
      <c r="M52" s="209">
        <v>120</v>
      </c>
    </row>
    <row r="53" spans="1:13" ht="15">
      <c r="A53" s="171">
        <v>634002</v>
      </c>
      <c r="B53" s="33">
        <v>1</v>
      </c>
      <c r="C53" s="84">
        <v>41</v>
      </c>
      <c r="D53" s="523" t="s">
        <v>115</v>
      </c>
      <c r="E53" s="471" t="s">
        <v>119</v>
      </c>
      <c r="F53" s="172">
        <v>1386</v>
      </c>
      <c r="G53" s="172">
        <v>912</v>
      </c>
      <c r="H53" s="48">
        <v>1000</v>
      </c>
      <c r="I53" s="8">
        <v>1500</v>
      </c>
      <c r="J53" s="172">
        <v>1500</v>
      </c>
      <c r="K53" s="209">
        <v>1500</v>
      </c>
      <c r="L53" s="733">
        <v>1500</v>
      </c>
      <c r="M53" s="209">
        <v>1500</v>
      </c>
    </row>
    <row r="54" spans="1:13" ht="15">
      <c r="A54" s="171">
        <v>634002</v>
      </c>
      <c r="B54" s="33">
        <v>2</v>
      </c>
      <c r="C54" s="643">
        <v>41</v>
      </c>
      <c r="D54" s="523" t="s">
        <v>115</v>
      </c>
      <c r="E54" s="471" t="s">
        <v>120</v>
      </c>
      <c r="F54" s="172">
        <v>4452</v>
      </c>
      <c r="G54" s="172">
        <v>843</v>
      </c>
      <c r="H54" s="48">
        <v>2000</v>
      </c>
      <c r="I54" s="8">
        <v>2000</v>
      </c>
      <c r="J54" s="172">
        <v>1000</v>
      </c>
      <c r="K54" s="209">
        <v>2000</v>
      </c>
      <c r="L54" s="733">
        <v>2000</v>
      </c>
      <c r="M54" s="209">
        <v>2000</v>
      </c>
    </row>
    <row r="55" spans="1:13" ht="15">
      <c r="A55" s="171">
        <v>634003</v>
      </c>
      <c r="B55" s="9">
        <v>1</v>
      </c>
      <c r="C55" s="642">
        <v>41</v>
      </c>
      <c r="D55" s="523" t="s">
        <v>115</v>
      </c>
      <c r="E55" s="471" t="s">
        <v>121</v>
      </c>
      <c r="F55" s="172">
        <v>833</v>
      </c>
      <c r="G55" s="172">
        <v>833</v>
      </c>
      <c r="H55" s="48">
        <v>432</v>
      </c>
      <c r="I55" s="8">
        <v>470</v>
      </c>
      <c r="J55" s="172">
        <v>470</v>
      </c>
      <c r="K55" s="209">
        <v>470</v>
      </c>
      <c r="L55" s="733">
        <v>470</v>
      </c>
      <c r="M55" s="209">
        <v>470</v>
      </c>
    </row>
    <row r="56" spans="1:13" ht="14.25" customHeight="1">
      <c r="A56" s="171">
        <v>634003</v>
      </c>
      <c r="B56" s="9">
        <v>2</v>
      </c>
      <c r="C56" s="642">
        <v>41</v>
      </c>
      <c r="D56" s="523" t="s">
        <v>115</v>
      </c>
      <c r="E56" s="471" t="s">
        <v>122</v>
      </c>
      <c r="F56" s="172">
        <v>254</v>
      </c>
      <c r="G56" s="172">
        <v>253</v>
      </c>
      <c r="H56" s="48">
        <v>280</v>
      </c>
      <c r="I56" s="8">
        <v>600</v>
      </c>
      <c r="J56" s="172">
        <v>600</v>
      </c>
      <c r="K56" s="209">
        <v>600</v>
      </c>
      <c r="L56" s="733">
        <v>600</v>
      </c>
      <c r="M56" s="209">
        <v>600</v>
      </c>
    </row>
    <row r="57" spans="1:13" ht="3" customHeight="1" hidden="1">
      <c r="A57" s="201">
        <v>634002</v>
      </c>
      <c r="B57" s="81"/>
      <c r="C57" s="39"/>
      <c r="D57" s="523" t="s">
        <v>115</v>
      </c>
      <c r="E57" s="472" t="s">
        <v>123</v>
      </c>
      <c r="F57" s="211"/>
      <c r="G57" s="211"/>
      <c r="H57" s="53">
        <v>0</v>
      </c>
      <c r="I57" s="24">
        <v>0</v>
      </c>
      <c r="J57" s="211"/>
      <c r="K57" s="213">
        <v>0</v>
      </c>
      <c r="L57" s="828">
        <v>0</v>
      </c>
      <c r="M57" s="213"/>
    </row>
    <row r="58" spans="1:13" ht="15">
      <c r="A58" s="179">
        <v>634005</v>
      </c>
      <c r="B58" s="79"/>
      <c r="C58" s="39">
        <v>41</v>
      </c>
      <c r="D58" s="511" t="s">
        <v>115</v>
      </c>
      <c r="E58" s="516" t="s">
        <v>124</v>
      </c>
      <c r="F58" s="210">
        <v>103</v>
      </c>
      <c r="G58" s="210">
        <v>112</v>
      </c>
      <c r="H58" s="517">
        <v>110</v>
      </c>
      <c r="I58" s="23">
        <v>110</v>
      </c>
      <c r="J58" s="210">
        <v>110</v>
      </c>
      <c r="K58" s="635">
        <v>110</v>
      </c>
      <c r="L58" s="827">
        <v>110</v>
      </c>
      <c r="M58" s="635">
        <v>110</v>
      </c>
    </row>
    <row r="59" spans="1:13" ht="15">
      <c r="A59" s="164">
        <v>635</v>
      </c>
      <c r="B59" s="3"/>
      <c r="C59" s="83"/>
      <c r="D59" s="515"/>
      <c r="E59" s="504" t="s">
        <v>125</v>
      </c>
      <c r="F59" s="165">
        <f>SUM(F60:F67)</f>
        <v>6804</v>
      </c>
      <c r="G59" s="165">
        <f aca="true" t="shared" si="4" ref="G59:M59">SUM(G60:G67)</f>
        <v>14999</v>
      </c>
      <c r="H59" s="5">
        <f t="shared" si="4"/>
        <v>7150</v>
      </c>
      <c r="I59" s="4">
        <f t="shared" si="4"/>
        <v>7850</v>
      </c>
      <c r="J59" s="165">
        <f t="shared" si="4"/>
        <v>7300</v>
      </c>
      <c r="K59" s="168">
        <f t="shared" si="4"/>
        <v>7600</v>
      </c>
      <c r="L59" s="823">
        <f t="shared" si="4"/>
        <v>7600</v>
      </c>
      <c r="M59" s="168">
        <f t="shared" si="4"/>
        <v>7600</v>
      </c>
    </row>
    <row r="60" spans="1:13" ht="13.5" customHeight="1">
      <c r="A60" s="169">
        <v>635002</v>
      </c>
      <c r="B60" s="51"/>
      <c r="C60" s="84">
        <v>41</v>
      </c>
      <c r="D60" s="523" t="s">
        <v>126</v>
      </c>
      <c r="E60" s="505" t="s">
        <v>127</v>
      </c>
      <c r="F60" s="170">
        <v>6423</v>
      </c>
      <c r="G60" s="170">
        <v>7468</v>
      </c>
      <c r="H60" s="89">
        <v>6500</v>
      </c>
      <c r="I60" s="6">
        <v>6500</v>
      </c>
      <c r="J60" s="170">
        <v>6000</v>
      </c>
      <c r="K60" s="228">
        <v>6500</v>
      </c>
      <c r="L60" s="826">
        <v>6500</v>
      </c>
      <c r="M60" s="228">
        <v>6500</v>
      </c>
    </row>
    <row r="61" spans="1:13" ht="15" customHeight="1">
      <c r="A61" s="169">
        <v>635003</v>
      </c>
      <c r="B61" s="51"/>
      <c r="C61" s="84">
        <v>41</v>
      </c>
      <c r="D61" s="529" t="s">
        <v>126</v>
      </c>
      <c r="E61" s="505" t="s">
        <v>468</v>
      </c>
      <c r="F61" s="170"/>
      <c r="G61" s="170">
        <v>675</v>
      </c>
      <c r="H61" s="48">
        <v>150</v>
      </c>
      <c r="I61" s="8">
        <v>700</v>
      </c>
      <c r="J61" s="172">
        <v>700</v>
      </c>
      <c r="K61" s="209">
        <v>500</v>
      </c>
      <c r="L61" s="733">
        <v>500</v>
      </c>
      <c r="M61" s="209">
        <v>500</v>
      </c>
    </row>
    <row r="62" spans="1:13" ht="15">
      <c r="A62" s="171">
        <v>635004</v>
      </c>
      <c r="B62" s="9">
        <v>2</v>
      </c>
      <c r="C62" s="13">
        <v>41</v>
      </c>
      <c r="D62" s="513" t="s">
        <v>87</v>
      </c>
      <c r="E62" s="471" t="s">
        <v>128</v>
      </c>
      <c r="F62" s="170"/>
      <c r="G62" s="170">
        <v>255</v>
      </c>
      <c r="H62" s="48">
        <v>100</v>
      </c>
      <c r="I62" s="8">
        <v>250</v>
      </c>
      <c r="J62" s="172">
        <v>200</v>
      </c>
      <c r="K62" s="209">
        <v>200</v>
      </c>
      <c r="L62" s="733">
        <v>200</v>
      </c>
      <c r="M62" s="209">
        <v>200</v>
      </c>
    </row>
    <row r="63" spans="1:13" ht="15">
      <c r="A63" s="171">
        <v>635004</v>
      </c>
      <c r="B63" s="9">
        <v>8</v>
      </c>
      <c r="C63" s="13">
        <v>41</v>
      </c>
      <c r="D63" s="513" t="s">
        <v>87</v>
      </c>
      <c r="E63" s="329" t="s">
        <v>129</v>
      </c>
      <c r="F63" s="172">
        <v>183</v>
      </c>
      <c r="G63" s="172">
        <v>241</v>
      </c>
      <c r="H63" s="48">
        <v>200</v>
      </c>
      <c r="I63" s="8">
        <v>200</v>
      </c>
      <c r="J63" s="172">
        <v>200</v>
      </c>
      <c r="K63" s="209">
        <v>200</v>
      </c>
      <c r="L63" s="733">
        <v>200</v>
      </c>
      <c r="M63" s="209">
        <v>200</v>
      </c>
    </row>
    <row r="64" spans="1:13" ht="15">
      <c r="A64" s="171">
        <v>635004</v>
      </c>
      <c r="B64" s="9">
        <v>4</v>
      </c>
      <c r="C64" s="13">
        <v>41</v>
      </c>
      <c r="D64" s="513" t="s">
        <v>87</v>
      </c>
      <c r="E64" s="329" t="s">
        <v>582</v>
      </c>
      <c r="F64" s="170"/>
      <c r="G64" s="170">
        <v>372</v>
      </c>
      <c r="H64" s="48"/>
      <c r="I64" s="8"/>
      <c r="J64" s="172"/>
      <c r="K64" s="209" t="s">
        <v>492</v>
      </c>
      <c r="L64" s="733"/>
      <c r="M64" s="209"/>
    </row>
    <row r="65" spans="1:13" ht="14.25" customHeight="1">
      <c r="A65" s="171">
        <v>635006</v>
      </c>
      <c r="B65" s="9">
        <v>1</v>
      </c>
      <c r="C65" s="13">
        <v>41</v>
      </c>
      <c r="D65" s="513" t="s">
        <v>87</v>
      </c>
      <c r="E65" s="329" t="s">
        <v>131</v>
      </c>
      <c r="F65" s="170">
        <v>198</v>
      </c>
      <c r="G65" s="170"/>
      <c r="H65" s="531"/>
      <c r="I65" s="25"/>
      <c r="J65" s="212"/>
      <c r="K65" s="834"/>
      <c r="L65" s="717"/>
      <c r="M65" s="834"/>
    </row>
    <row r="66" spans="1:13" ht="19.5" customHeight="1" hidden="1">
      <c r="A66" s="171">
        <v>635006</v>
      </c>
      <c r="B66" s="9">
        <v>10</v>
      </c>
      <c r="C66" s="13">
        <v>41</v>
      </c>
      <c r="D66" s="513" t="s">
        <v>132</v>
      </c>
      <c r="E66" s="329" t="s">
        <v>133</v>
      </c>
      <c r="F66" s="170"/>
      <c r="G66" s="170"/>
      <c r="H66" s="48">
        <v>0</v>
      </c>
      <c r="I66" s="8"/>
      <c r="J66" s="172"/>
      <c r="K66" s="209">
        <v>0</v>
      </c>
      <c r="L66" s="733">
        <v>0</v>
      </c>
      <c r="M66" s="209"/>
    </row>
    <row r="67" spans="1:13" ht="15">
      <c r="A67" s="173">
        <v>635006</v>
      </c>
      <c r="B67" s="11">
        <v>8</v>
      </c>
      <c r="C67" s="204">
        <v>41</v>
      </c>
      <c r="D67" s="514" t="s">
        <v>105</v>
      </c>
      <c r="E67" s="506" t="s">
        <v>134</v>
      </c>
      <c r="F67" s="174"/>
      <c r="G67" s="174">
        <v>5988</v>
      </c>
      <c r="H67" s="532">
        <v>200</v>
      </c>
      <c r="I67" s="86">
        <v>200</v>
      </c>
      <c r="J67" s="174">
        <v>200</v>
      </c>
      <c r="K67" s="835">
        <v>200</v>
      </c>
      <c r="L67" s="824">
        <v>200</v>
      </c>
      <c r="M67" s="214">
        <v>200</v>
      </c>
    </row>
    <row r="68" spans="1:14" ht="15" customHeight="1" hidden="1">
      <c r="A68" s="252">
        <v>636</v>
      </c>
      <c r="B68" s="3"/>
      <c r="C68" s="3"/>
      <c r="D68" s="515" t="s">
        <v>87</v>
      </c>
      <c r="E68" s="836" t="s">
        <v>135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165">
        <v>0</v>
      </c>
      <c r="L68" s="823">
        <v>0</v>
      </c>
      <c r="M68" s="168">
        <v>0</v>
      </c>
      <c r="N68" s="161"/>
    </row>
    <row r="69" spans="1:14" ht="15" customHeight="1">
      <c r="A69" s="252">
        <v>636</v>
      </c>
      <c r="B69" s="924"/>
      <c r="C69" s="924">
        <v>41</v>
      </c>
      <c r="D69" s="837" t="s">
        <v>87</v>
      </c>
      <c r="E69" s="504" t="s">
        <v>135</v>
      </c>
      <c r="F69" s="165">
        <v>280</v>
      </c>
      <c r="G69" s="165">
        <v>651</v>
      </c>
      <c r="H69" s="163">
        <v>200</v>
      </c>
      <c r="I69" s="87">
        <v>2000</v>
      </c>
      <c r="J69" s="165">
        <v>1700</v>
      </c>
      <c r="K69" s="168">
        <v>200</v>
      </c>
      <c r="L69" s="823">
        <v>50</v>
      </c>
      <c r="M69" s="168">
        <v>50</v>
      </c>
      <c r="N69" s="188"/>
    </row>
    <row r="70" spans="1:14" ht="15" customHeight="1">
      <c r="A70" s="1197">
        <v>636001</v>
      </c>
      <c r="B70" s="22"/>
      <c r="C70" s="632">
        <v>41</v>
      </c>
      <c r="D70" s="522" t="s">
        <v>87</v>
      </c>
      <c r="E70" s="518" t="s">
        <v>587</v>
      </c>
      <c r="F70" s="181"/>
      <c r="G70" s="181"/>
      <c r="H70" s="52">
        <v>200</v>
      </c>
      <c r="I70" s="21">
        <v>500</v>
      </c>
      <c r="J70" s="181">
        <v>470</v>
      </c>
      <c r="K70" s="223"/>
      <c r="L70" s="731"/>
      <c r="M70" s="223"/>
      <c r="N70" s="188"/>
    </row>
    <row r="71" spans="1:14" ht="15" customHeight="1">
      <c r="A71" s="1216">
        <v>636004</v>
      </c>
      <c r="B71" s="32"/>
      <c r="C71" s="32">
        <v>41</v>
      </c>
      <c r="D71" s="514" t="s">
        <v>87</v>
      </c>
      <c r="E71" s="535" t="s">
        <v>507</v>
      </c>
      <c r="F71" s="170"/>
      <c r="G71" s="170"/>
      <c r="H71" s="36"/>
      <c r="I71" s="12">
        <v>1500</v>
      </c>
      <c r="J71" s="170">
        <v>1500</v>
      </c>
      <c r="K71" s="185"/>
      <c r="L71" s="826"/>
      <c r="M71" s="228"/>
      <c r="N71" s="188"/>
    </row>
    <row r="72" spans="1:14" ht="15" customHeight="1">
      <c r="A72" s="200">
        <v>637</v>
      </c>
      <c r="B72" s="72"/>
      <c r="C72" s="72"/>
      <c r="D72" s="510"/>
      <c r="E72" s="504" t="s">
        <v>136</v>
      </c>
      <c r="F72" s="165">
        <f aca="true" t="shared" si="5" ref="F72:M72">SUM(F73:F102)</f>
        <v>78540</v>
      </c>
      <c r="G72" s="165">
        <f t="shared" si="5"/>
        <v>85701</v>
      </c>
      <c r="H72" s="5">
        <f t="shared" si="5"/>
        <v>71620</v>
      </c>
      <c r="I72" s="4">
        <f t="shared" si="5"/>
        <v>72463</v>
      </c>
      <c r="J72" s="165">
        <f t="shared" si="5"/>
        <v>58907</v>
      </c>
      <c r="K72" s="168">
        <f t="shared" si="5"/>
        <v>103760</v>
      </c>
      <c r="L72" s="823">
        <f t="shared" si="5"/>
        <v>71810</v>
      </c>
      <c r="M72" s="168">
        <f t="shared" si="5"/>
        <v>71760</v>
      </c>
      <c r="N72" s="188"/>
    </row>
    <row r="73" spans="1:13" ht="15" customHeight="1">
      <c r="A73" s="253">
        <v>637004</v>
      </c>
      <c r="B73" s="7"/>
      <c r="C73" s="642">
        <v>41</v>
      </c>
      <c r="D73" s="523" t="s">
        <v>74</v>
      </c>
      <c r="E73" s="535" t="s">
        <v>137</v>
      </c>
      <c r="F73" s="170"/>
      <c r="G73" s="170"/>
      <c r="H73" s="36">
        <v>120</v>
      </c>
      <c r="I73" s="12">
        <v>120</v>
      </c>
      <c r="J73" s="170"/>
      <c r="K73" s="185"/>
      <c r="L73" s="826"/>
      <c r="M73" s="228"/>
    </row>
    <row r="74" spans="1:13" ht="15">
      <c r="A74" s="254">
        <v>637004</v>
      </c>
      <c r="B74" s="9">
        <v>1</v>
      </c>
      <c r="C74" s="642">
        <v>41</v>
      </c>
      <c r="D74" s="529" t="s">
        <v>74</v>
      </c>
      <c r="E74" s="535" t="s">
        <v>356</v>
      </c>
      <c r="F74" s="172">
        <v>1188</v>
      </c>
      <c r="G74" s="172">
        <v>600</v>
      </c>
      <c r="H74" s="48"/>
      <c r="I74" s="8">
        <v>1900</v>
      </c>
      <c r="J74" s="170">
        <v>1900</v>
      </c>
      <c r="K74" s="209">
        <v>5000</v>
      </c>
      <c r="L74" s="826"/>
      <c r="M74" s="228"/>
    </row>
    <row r="75" spans="1:13" ht="12.75" customHeight="1">
      <c r="A75" s="171">
        <v>637001</v>
      </c>
      <c r="B75" s="33"/>
      <c r="C75" s="85">
        <v>41</v>
      </c>
      <c r="D75" s="524" t="s">
        <v>74</v>
      </c>
      <c r="E75" s="329" t="s">
        <v>138</v>
      </c>
      <c r="F75" s="172">
        <v>3245</v>
      </c>
      <c r="G75" s="172">
        <v>1470</v>
      </c>
      <c r="H75" s="48">
        <v>1000</v>
      </c>
      <c r="I75" s="8">
        <v>1000</v>
      </c>
      <c r="J75" s="172">
        <v>1000</v>
      </c>
      <c r="K75" s="209">
        <v>1000</v>
      </c>
      <c r="L75" s="733">
        <v>1000</v>
      </c>
      <c r="M75" s="209">
        <v>1000</v>
      </c>
    </row>
    <row r="76" spans="1:13" ht="14.25" customHeight="1">
      <c r="A76" s="169">
        <v>637004</v>
      </c>
      <c r="B76" s="7">
        <v>2</v>
      </c>
      <c r="C76" s="642">
        <v>41</v>
      </c>
      <c r="D76" s="523" t="s">
        <v>105</v>
      </c>
      <c r="E76" s="535" t="s">
        <v>139</v>
      </c>
      <c r="F76" s="170">
        <v>3990</v>
      </c>
      <c r="G76" s="170">
        <v>6575</v>
      </c>
      <c r="H76" s="89">
        <v>5000</v>
      </c>
      <c r="I76" s="6">
        <v>5000</v>
      </c>
      <c r="J76" s="170">
        <v>5000</v>
      </c>
      <c r="K76" s="733">
        <v>5000</v>
      </c>
      <c r="L76" s="733">
        <v>5000</v>
      </c>
      <c r="M76" s="228">
        <v>5000</v>
      </c>
    </row>
    <row r="77" spans="1:13" ht="15.75" customHeight="1" hidden="1">
      <c r="A77" s="171">
        <v>637004</v>
      </c>
      <c r="B77" s="9">
        <v>5</v>
      </c>
      <c r="C77" s="85">
        <v>41</v>
      </c>
      <c r="D77" s="513" t="s">
        <v>74</v>
      </c>
      <c r="E77" s="471" t="s">
        <v>140</v>
      </c>
      <c r="F77" s="170"/>
      <c r="G77" s="170"/>
      <c r="H77" s="48"/>
      <c r="I77" s="8"/>
      <c r="J77" s="172"/>
      <c r="K77" s="733"/>
      <c r="L77" s="733"/>
      <c r="M77" s="209"/>
    </row>
    <row r="78" spans="1:13" ht="15">
      <c r="A78" s="171">
        <v>637004</v>
      </c>
      <c r="B78" s="9">
        <v>5</v>
      </c>
      <c r="C78" s="84">
        <v>41</v>
      </c>
      <c r="D78" s="513" t="s">
        <v>74</v>
      </c>
      <c r="E78" s="471" t="s">
        <v>140</v>
      </c>
      <c r="F78" s="170"/>
      <c r="G78" s="170">
        <v>1094</v>
      </c>
      <c r="H78" s="48">
        <v>650</v>
      </c>
      <c r="I78" s="8">
        <v>650</v>
      </c>
      <c r="J78" s="172">
        <v>650</v>
      </c>
      <c r="K78" s="733">
        <v>500</v>
      </c>
      <c r="L78" s="733">
        <v>550</v>
      </c>
      <c r="M78" s="209">
        <v>500</v>
      </c>
    </row>
    <row r="79" spans="1:16" ht="15">
      <c r="A79" s="171">
        <v>637004</v>
      </c>
      <c r="B79" s="9">
        <v>6</v>
      </c>
      <c r="C79" s="84">
        <v>41</v>
      </c>
      <c r="D79" s="513" t="s">
        <v>141</v>
      </c>
      <c r="E79" s="471" t="s">
        <v>142</v>
      </c>
      <c r="F79" s="170">
        <v>115</v>
      </c>
      <c r="G79" s="170"/>
      <c r="H79" s="48">
        <v>50</v>
      </c>
      <c r="I79" s="8">
        <v>50</v>
      </c>
      <c r="J79" s="172">
        <v>50</v>
      </c>
      <c r="K79" s="733">
        <v>50</v>
      </c>
      <c r="L79" s="733">
        <v>50</v>
      </c>
      <c r="M79" s="209">
        <v>50</v>
      </c>
      <c r="P79" s="188"/>
    </row>
    <row r="80" spans="1:16" ht="15">
      <c r="A80" s="171">
        <v>637004</v>
      </c>
      <c r="B80" s="9">
        <v>8</v>
      </c>
      <c r="C80" s="642">
        <v>41</v>
      </c>
      <c r="D80" s="513" t="s">
        <v>74</v>
      </c>
      <c r="E80" s="329" t="s">
        <v>407</v>
      </c>
      <c r="F80" s="170">
        <v>281</v>
      </c>
      <c r="G80" s="170">
        <v>257</v>
      </c>
      <c r="H80" s="48">
        <v>150</v>
      </c>
      <c r="I80" s="48">
        <v>150</v>
      </c>
      <c r="J80" s="172">
        <v>150</v>
      </c>
      <c r="K80" s="733">
        <v>150</v>
      </c>
      <c r="L80" s="733">
        <v>150</v>
      </c>
      <c r="M80" s="209">
        <v>150</v>
      </c>
      <c r="P80" s="188"/>
    </row>
    <row r="81" spans="1:16" ht="15">
      <c r="A81" s="171">
        <v>637004</v>
      </c>
      <c r="B81" s="9">
        <v>9</v>
      </c>
      <c r="C81" s="642">
        <v>41</v>
      </c>
      <c r="D81" s="513" t="s">
        <v>74</v>
      </c>
      <c r="E81" s="329" t="s">
        <v>442</v>
      </c>
      <c r="F81" s="170">
        <v>204</v>
      </c>
      <c r="G81" s="170"/>
      <c r="H81" s="48">
        <v>200</v>
      </c>
      <c r="I81" s="48">
        <v>200</v>
      </c>
      <c r="J81" s="172">
        <v>70</v>
      </c>
      <c r="K81" s="733">
        <v>200</v>
      </c>
      <c r="L81" s="733">
        <v>200</v>
      </c>
      <c r="M81" s="209">
        <v>200</v>
      </c>
      <c r="P81" s="188"/>
    </row>
    <row r="82" spans="1:16" ht="15">
      <c r="A82" s="171">
        <v>637004</v>
      </c>
      <c r="B82" s="9">
        <v>10</v>
      </c>
      <c r="C82" s="642">
        <v>41</v>
      </c>
      <c r="D82" s="513" t="s">
        <v>200</v>
      </c>
      <c r="E82" s="329" t="s">
        <v>583</v>
      </c>
      <c r="F82" s="170"/>
      <c r="G82" s="170">
        <v>3240</v>
      </c>
      <c r="H82" s="48"/>
      <c r="I82" s="48"/>
      <c r="J82" s="172"/>
      <c r="K82" s="733"/>
      <c r="L82" s="733"/>
      <c r="M82" s="209"/>
      <c r="P82" s="188"/>
    </row>
    <row r="83" spans="1:13" ht="15.75" customHeight="1">
      <c r="A83" s="171">
        <v>637005</v>
      </c>
      <c r="B83" s="9">
        <v>1</v>
      </c>
      <c r="C83" s="642">
        <v>41</v>
      </c>
      <c r="D83" s="513" t="s">
        <v>107</v>
      </c>
      <c r="E83" s="329" t="s">
        <v>144</v>
      </c>
      <c r="F83" s="170">
        <v>3840</v>
      </c>
      <c r="G83" s="170">
        <v>1030</v>
      </c>
      <c r="H83" s="48">
        <v>3000</v>
      </c>
      <c r="I83" s="48">
        <v>3000</v>
      </c>
      <c r="J83" s="172">
        <v>1500</v>
      </c>
      <c r="K83" s="733">
        <v>5000</v>
      </c>
      <c r="L83" s="733">
        <v>3000</v>
      </c>
      <c r="M83" s="209">
        <v>3000</v>
      </c>
    </row>
    <row r="84" spans="1:13" ht="15">
      <c r="A84" s="171">
        <v>637005</v>
      </c>
      <c r="B84" s="9">
        <v>2</v>
      </c>
      <c r="C84" s="85">
        <v>41</v>
      </c>
      <c r="D84" s="513" t="s">
        <v>145</v>
      </c>
      <c r="E84" s="471" t="s">
        <v>146</v>
      </c>
      <c r="F84" s="170">
        <v>8978</v>
      </c>
      <c r="G84" s="170">
        <v>2650</v>
      </c>
      <c r="H84" s="48">
        <v>2400</v>
      </c>
      <c r="I84" s="8">
        <v>2400</v>
      </c>
      <c r="J84" s="172">
        <v>2400</v>
      </c>
      <c r="K84" s="733">
        <v>2400</v>
      </c>
      <c r="L84" s="733">
        <v>2400</v>
      </c>
      <c r="M84" s="209">
        <v>2400</v>
      </c>
    </row>
    <row r="85" spans="1:13" ht="15">
      <c r="A85" s="171">
        <v>637005</v>
      </c>
      <c r="B85" s="9">
        <v>3</v>
      </c>
      <c r="C85" s="84">
        <v>41</v>
      </c>
      <c r="D85" s="513" t="s">
        <v>74</v>
      </c>
      <c r="E85" s="329" t="s">
        <v>253</v>
      </c>
      <c r="F85" s="170">
        <v>16044</v>
      </c>
      <c r="G85" s="170">
        <v>15429</v>
      </c>
      <c r="H85" s="48">
        <v>10000</v>
      </c>
      <c r="I85" s="8">
        <v>6468</v>
      </c>
      <c r="J85" s="172">
        <v>1000</v>
      </c>
      <c r="K85" s="733">
        <v>15000</v>
      </c>
      <c r="L85" s="733">
        <v>15000</v>
      </c>
      <c r="M85" s="209">
        <v>15000</v>
      </c>
    </row>
    <row r="86" spans="1:13" ht="15">
      <c r="A86" s="171">
        <v>637005</v>
      </c>
      <c r="B86" s="9">
        <v>4</v>
      </c>
      <c r="C86" s="85">
        <v>41</v>
      </c>
      <c r="D86" s="513" t="s">
        <v>147</v>
      </c>
      <c r="E86" s="329" t="s">
        <v>148</v>
      </c>
      <c r="F86" s="170">
        <v>2400</v>
      </c>
      <c r="G86" s="170">
        <v>2400</v>
      </c>
      <c r="H86" s="48">
        <v>2500</v>
      </c>
      <c r="I86" s="8">
        <v>2500</v>
      </c>
      <c r="J86" s="172">
        <v>2500</v>
      </c>
      <c r="K86" s="733">
        <v>2500</v>
      </c>
      <c r="L86" s="733">
        <v>2500</v>
      </c>
      <c r="M86" s="209">
        <v>2500</v>
      </c>
    </row>
    <row r="87" spans="1:13" ht="15">
      <c r="A87" s="171">
        <v>637005</v>
      </c>
      <c r="B87" s="9">
        <v>5</v>
      </c>
      <c r="C87" s="642">
        <v>41</v>
      </c>
      <c r="D87" s="513" t="s">
        <v>74</v>
      </c>
      <c r="E87" s="329" t="s">
        <v>387</v>
      </c>
      <c r="F87" s="170"/>
      <c r="G87" s="170">
        <v>4725</v>
      </c>
      <c r="H87" s="48"/>
      <c r="I87" s="8">
        <v>900</v>
      </c>
      <c r="J87" s="172">
        <v>900</v>
      </c>
      <c r="K87" s="733"/>
      <c r="L87" s="733"/>
      <c r="M87" s="209"/>
    </row>
    <row r="88" spans="1:13" ht="15">
      <c r="A88" s="171">
        <v>637006</v>
      </c>
      <c r="B88" s="9"/>
      <c r="C88" s="13">
        <v>41</v>
      </c>
      <c r="D88" s="513" t="s">
        <v>74</v>
      </c>
      <c r="E88" s="329" t="s">
        <v>398</v>
      </c>
      <c r="F88" s="170">
        <v>660</v>
      </c>
      <c r="G88" s="170"/>
      <c r="H88" s="48"/>
      <c r="I88" s="8">
        <v>75</v>
      </c>
      <c r="J88" s="172">
        <v>72</v>
      </c>
      <c r="K88" s="733"/>
      <c r="L88" s="733"/>
      <c r="M88" s="209"/>
    </row>
    <row r="89" spans="1:13" ht="12.75" customHeight="1">
      <c r="A89" s="171">
        <v>637011</v>
      </c>
      <c r="B89" s="9"/>
      <c r="C89" s="642">
        <v>41</v>
      </c>
      <c r="D89" s="523" t="s">
        <v>107</v>
      </c>
      <c r="E89" s="329" t="s">
        <v>149</v>
      </c>
      <c r="F89" s="170">
        <v>1784</v>
      </c>
      <c r="G89" s="170">
        <v>3191</v>
      </c>
      <c r="H89" s="48">
        <v>3000</v>
      </c>
      <c r="I89" s="8">
        <v>3000</v>
      </c>
      <c r="J89" s="172">
        <v>1000</v>
      </c>
      <c r="K89" s="733">
        <v>15000</v>
      </c>
      <c r="L89" s="733">
        <v>2000</v>
      </c>
      <c r="M89" s="209">
        <v>2000</v>
      </c>
    </row>
    <row r="90" spans="1:13" ht="14.25" customHeight="1">
      <c r="A90" s="171">
        <v>637011</v>
      </c>
      <c r="B90" s="9">
        <v>2</v>
      </c>
      <c r="C90" s="642">
        <v>41</v>
      </c>
      <c r="D90" s="513" t="s">
        <v>107</v>
      </c>
      <c r="E90" s="329" t="s">
        <v>374</v>
      </c>
      <c r="F90" s="170">
        <v>760</v>
      </c>
      <c r="G90" s="170">
        <v>3112</v>
      </c>
      <c r="H90" s="48">
        <v>1000</v>
      </c>
      <c r="I90" s="8">
        <v>2500</v>
      </c>
      <c r="J90" s="172">
        <v>2500</v>
      </c>
      <c r="K90" s="733">
        <v>1000</v>
      </c>
      <c r="L90" s="733"/>
      <c r="M90" s="209"/>
    </row>
    <row r="91" spans="1:13" ht="15">
      <c r="A91" s="171">
        <v>637012</v>
      </c>
      <c r="B91" s="9"/>
      <c r="C91" s="85">
        <v>41</v>
      </c>
      <c r="D91" s="513" t="s">
        <v>74</v>
      </c>
      <c r="E91" s="329" t="s">
        <v>431</v>
      </c>
      <c r="F91" s="170">
        <v>191</v>
      </c>
      <c r="G91" s="170">
        <v>187</v>
      </c>
      <c r="H91" s="48">
        <v>200</v>
      </c>
      <c r="I91" s="8">
        <v>200</v>
      </c>
      <c r="J91" s="172">
        <v>200</v>
      </c>
      <c r="K91" s="733">
        <v>200</v>
      </c>
      <c r="L91" s="733">
        <v>200</v>
      </c>
      <c r="M91" s="209">
        <v>200</v>
      </c>
    </row>
    <row r="92" spans="1:13" ht="15">
      <c r="A92" s="171">
        <v>637012</v>
      </c>
      <c r="B92" s="9">
        <v>2</v>
      </c>
      <c r="C92" s="642">
        <v>41</v>
      </c>
      <c r="D92" s="513" t="s">
        <v>74</v>
      </c>
      <c r="E92" s="329" t="s">
        <v>26</v>
      </c>
      <c r="F92" s="170">
        <v>12</v>
      </c>
      <c r="G92" s="170">
        <v>1630</v>
      </c>
      <c r="H92" s="48">
        <v>250</v>
      </c>
      <c r="I92" s="8">
        <v>250</v>
      </c>
      <c r="J92" s="172">
        <v>250</v>
      </c>
      <c r="K92" s="733">
        <v>200</v>
      </c>
      <c r="L92" s="733">
        <v>200</v>
      </c>
      <c r="M92" s="209">
        <v>200</v>
      </c>
    </row>
    <row r="93" spans="1:13" ht="15">
      <c r="A93" s="171">
        <v>637012</v>
      </c>
      <c r="B93" s="9">
        <v>3</v>
      </c>
      <c r="C93" s="206">
        <v>41</v>
      </c>
      <c r="D93" s="512" t="s">
        <v>74</v>
      </c>
      <c r="E93" s="600" t="s">
        <v>150</v>
      </c>
      <c r="F93" s="172">
        <v>53</v>
      </c>
      <c r="G93" s="172">
        <v>276</v>
      </c>
      <c r="H93" s="48">
        <v>500</v>
      </c>
      <c r="I93" s="8">
        <v>500</v>
      </c>
      <c r="J93" s="172">
        <v>500</v>
      </c>
      <c r="K93" s="733">
        <v>500</v>
      </c>
      <c r="L93" s="733">
        <v>500</v>
      </c>
      <c r="M93" s="209">
        <v>500</v>
      </c>
    </row>
    <row r="94" spans="1:13" ht="15">
      <c r="A94" s="171">
        <v>637014</v>
      </c>
      <c r="B94" s="9"/>
      <c r="C94" s="13">
        <v>41</v>
      </c>
      <c r="D94" s="513" t="s">
        <v>74</v>
      </c>
      <c r="E94" s="471" t="s">
        <v>151</v>
      </c>
      <c r="F94" s="170">
        <v>15036</v>
      </c>
      <c r="G94" s="170">
        <v>13861</v>
      </c>
      <c r="H94" s="48">
        <v>13500</v>
      </c>
      <c r="I94" s="8">
        <v>13500</v>
      </c>
      <c r="J94" s="172">
        <v>13400</v>
      </c>
      <c r="K94" s="733">
        <v>15000</v>
      </c>
      <c r="L94" s="733">
        <v>15000</v>
      </c>
      <c r="M94" s="209">
        <v>15000</v>
      </c>
    </row>
    <row r="95" spans="1:13" ht="15">
      <c r="A95" s="171">
        <v>637015</v>
      </c>
      <c r="B95" s="9"/>
      <c r="C95" s="642">
        <v>41</v>
      </c>
      <c r="D95" s="513" t="s">
        <v>152</v>
      </c>
      <c r="E95" s="471" t="s">
        <v>153</v>
      </c>
      <c r="F95" s="170">
        <v>1303</v>
      </c>
      <c r="G95" s="170">
        <v>1416</v>
      </c>
      <c r="H95" s="48">
        <v>2000</v>
      </c>
      <c r="I95" s="8">
        <v>2000</v>
      </c>
      <c r="J95" s="172">
        <v>2000</v>
      </c>
      <c r="K95" s="733">
        <v>2000</v>
      </c>
      <c r="L95" s="733">
        <v>2000</v>
      </c>
      <c r="M95" s="209">
        <v>2000</v>
      </c>
    </row>
    <row r="96" spans="1:13" ht="13.5" customHeight="1">
      <c r="A96" s="171">
        <v>637016</v>
      </c>
      <c r="B96" s="33"/>
      <c r="C96" s="642">
        <v>41</v>
      </c>
      <c r="D96" s="513" t="s">
        <v>74</v>
      </c>
      <c r="E96" s="471" t="s">
        <v>154</v>
      </c>
      <c r="F96" s="170">
        <v>1937</v>
      </c>
      <c r="G96" s="170">
        <v>2150</v>
      </c>
      <c r="H96" s="89">
        <v>2950</v>
      </c>
      <c r="I96" s="6">
        <v>2950</v>
      </c>
      <c r="J96" s="170">
        <v>2950</v>
      </c>
      <c r="K96" s="826">
        <v>2910</v>
      </c>
      <c r="L96" s="826">
        <v>2910</v>
      </c>
      <c r="M96" s="228">
        <v>2910</v>
      </c>
    </row>
    <row r="97" spans="1:13" ht="14.25" customHeight="1">
      <c r="A97" s="171">
        <v>637026</v>
      </c>
      <c r="B97" s="33">
        <v>1</v>
      </c>
      <c r="C97" s="206">
        <v>41</v>
      </c>
      <c r="D97" s="512" t="s">
        <v>155</v>
      </c>
      <c r="E97" s="472" t="s">
        <v>156</v>
      </c>
      <c r="F97" s="170">
        <v>2933</v>
      </c>
      <c r="G97" s="170">
        <v>3948</v>
      </c>
      <c r="H97" s="48">
        <v>4900</v>
      </c>
      <c r="I97" s="8">
        <v>4900</v>
      </c>
      <c r="J97" s="172">
        <v>4900</v>
      </c>
      <c r="K97" s="733">
        <v>4900</v>
      </c>
      <c r="L97" s="733">
        <v>4900</v>
      </c>
      <c r="M97" s="209">
        <v>4900</v>
      </c>
    </row>
    <row r="98" spans="1:13" ht="18" customHeight="1">
      <c r="A98" s="171">
        <v>637026</v>
      </c>
      <c r="B98" s="33">
        <v>2</v>
      </c>
      <c r="C98" s="13">
        <v>41</v>
      </c>
      <c r="D98" s="513" t="s">
        <v>155</v>
      </c>
      <c r="E98" s="471" t="s">
        <v>157</v>
      </c>
      <c r="F98" s="170">
        <v>2467</v>
      </c>
      <c r="G98" s="170">
        <v>4227</v>
      </c>
      <c r="H98" s="48">
        <v>6000</v>
      </c>
      <c r="I98" s="48">
        <v>6000</v>
      </c>
      <c r="J98" s="172">
        <v>6000</v>
      </c>
      <c r="K98" s="733">
        <v>6000</v>
      </c>
      <c r="L98" s="733">
        <v>6000</v>
      </c>
      <c r="M98" s="209">
        <v>6000</v>
      </c>
    </row>
    <row r="99" spans="1:13" ht="18" customHeight="1">
      <c r="A99" s="171">
        <v>637027</v>
      </c>
      <c r="B99" s="33"/>
      <c r="C99" s="9">
        <v>41</v>
      </c>
      <c r="D99" s="513" t="s">
        <v>74</v>
      </c>
      <c r="E99" s="471" t="s">
        <v>158</v>
      </c>
      <c r="F99" s="170">
        <v>9006</v>
      </c>
      <c r="G99" s="170">
        <v>10368</v>
      </c>
      <c r="H99" s="48">
        <v>7000</v>
      </c>
      <c r="I99" s="8">
        <v>7000</v>
      </c>
      <c r="J99" s="172">
        <v>7000</v>
      </c>
      <c r="K99" s="733">
        <v>14000</v>
      </c>
      <c r="L99" s="733">
        <v>7000</v>
      </c>
      <c r="M99" s="209">
        <v>7000</v>
      </c>
    </row>
    <row r="100" spans="1:13" ht="15" customHeight="1">
      <c r="A100" s="201">
        <v>637031</v>
      </c>
      <c r="B100" s="33"/>
      <c r="C100" s="13">
        <v>41</v>
      </c>
      <c r="D100" s="513" t="s">
        <v>74</v>
      </c>
      <c r="E100" s="471" t="s">
        <v>27</v>
      </c>
      <c r="F100" s="172">
        <v>636</v>
      </c>
      <c r="G100" s="172">
        <v>5</v>
      </c>
      <c r="H100" s="48"/>
      <c r="I100" s="53"/>
      <c r="J100" s="211"/>
      <c r="K100" s="828"/>
      <c r="L100" s="828"/>
      <c r="M100" s="213"/>
    </row>
    <row r="101" spans="1:13" ht="15">
      <c r="A101" s="201">
        <v>637035</v>
      </c>
      <c r="B101" s="33"/>
      <c r="C101" s="642">
        <v>41</v>
      </c>
      <c r="D101" s="511" t="s">
        <v>115</v>
      </c>
      <c r="E101" s="505" t="s">
        <v>391</v>
      </c>
      <c r="F101" s="211">
        <v>195</v>
      </c>
      <c r="G101" s="211">
        <v>13</v>
      </c>
      <c r="H101" s="53">
        <v>250</v>
      </c>
      <c r="I101" s="53">
        <v>250</v>
      </c>
      <c r="J101" s="211">
        <v>15</v>
      </c>
      <c r="K101" s="828">
        <v>250</v>
      </c>
      <c r="L101" s="828">
        <v>250</v>
      </c>
      <c r="M101" s="213">
        <v>250</v>
      </c>
    </row>
    <row r="102" spans="1:13" ht="15">
      <c r="A102" s="201">
        <v>637003</v>
      </c>
      <c r="B102" s="9"/>
      <c r="C102" s="658">
        <v>41</v>
      </c>
      <c r="D102" s="512" t="s">
        <v>105</v>
      </c>
      <c r="E102" s="472" t="s">
        <v>458</v>
      </c>
      <c r="F102" s="210">
        <v>1282</v>
      </c>
      <c r="G102" s="210">
        <v>1847</v>
      </c>
      <c r="H102" s="517">
        <v>5000</v>
      </c>
      <c r="I102" s="53">
        <v>5000</v>
      </c>
      <c r="J102" s="211">
        <v>1000</v>
      </c>
      <c r="K102" s="828">
        <v>5000</v>
      </c>
      <c r="L102" s="828">
        <v>1000</v>
      </c>
      <c r="M102" s="213">
        <v>1000</v>
      </c>
    </row>
    <row r="103" spans="1:13" ht="15">
      <c r="A103" s="164">
        <v>641</v>
      </c>
      <c r="B103" s="74"/>
      <c r="C103" s="112"/>
      <c r="D103" s="515"/>
      <c r="E103" s="504" t="s">
        <v>159</v>
      </c>
      <c r="F103" s="165">
        <v>7218</v>
      </c>
      <c r="G103" s="165">
        <v>9113</v>
      </c>
      <c r="H103" s="5">
        <v>11600</v>
      </c>
      <c r="I103" s="4">
        <v>11600</v>
      </c>
      <c r="J103" s="165">
        <v>3500</v>
      </c>
      <c r="K103" s="823">
        <f>SUM(K104:K105)</f>
        <v>9600</v>
      </c>
      <c r="L103" s="823">
        <f>SUM(L104:L105)</f>
        <v>10100</v>
      </c>
      <c r="M103" s="168">
        <f>SUM(M104:M105)</f>
        <v>10100</v>
      </c>
    </row>
    <row r="104" spans="1:13" ht="15">
      <c r="A104" s="180">
        <v>641012</v>
      </c>
      <c r="B104" s="22"/>
      <c r="C104" s="642">
        <v>111</v>
      </c>
      <c r="D104" s="523" t="s">
        <v>74</v>
      </c>
      <c r="E104" s="41" t="s">
        <v>160</v>
      </c>
      <c r="F104" s="181">
        <v>7186</v>
      </c>
      <c r="G104" s="181">
        <v>7940</v>
      </c>
      <c r="H104" s="36">
        <v>8100</v>
      </c>
      <c r="I104" s="36">
        <v>8100</v>
      </c>
      <c r="J104" s="183">
        <v>8100</v>
      </c>
      <c r="K104" s="814">
        <v>8100</v>
      </c>
      <c r="L104" s="814">
        <v>8100</v>
      </c>
      <c r="M104" s="185">
        <v>8100</v>
      </c>
    </row>
    <row r="105" spans="1:13" ht="15">
      <c r="A105" s="179">
        <v>642013</v>
      </c>
      <c r="B105" s="32"/>
      <c r="C105" s="130">
        <v>41</v>
      </c>
      <c r="D105" s="514" t="s">
        <v>74</v>
      </c>
      <c r="E105" s="472" t="s">
        <v>161</v>
      </c>
      <c r="F105" s="210"/>
      <c r="G105" s="210">
        <v>1173</v>
      </c>
      <c r="H105" s="517">
        <v>3500</v>
      </c>
      <c r="I105" s="23">
        <v>3500</v>
      </c>
      <c r="J105" s="210">
        <v>1500</v>
      </c>
      <c r="K105" s="827">
        <v>1500</v>
      </c>
      <c r="L105" s="827">
        <v>2000</v>
      </c>
      <c r="M105" s="635">
        <v>2000</v>
      </c>
    </row>
    <row r="106" spans="1:13" ht="15.75" thickBot="1">
      <c r="A106" s="255"/>
      <c r="B106" s="27"/>
      <c r="C106" s="644"/>
      <c r="D106" s="538"/>
      <c r="E106" s="537"/>
      <c r="F106" s="321"/>
      <c r="G106" s="321"/>
      <c r="H106" s="80"/>
      <c r="I106" s="80"/>
      <c r="J106" s="536"/>
      <c r="K106" s="824"/>
      <c r="L106" s="824"/>
      <c r="M106" s="214"/>
    </row>
    <row r="107" spans="1:13" ht="15.75" thickBot="1">
      <c r="A107" s="16" t="s">
        <v>162</v>
      </c>
      <c r="B107" s="94"/>
      <c r="C107" s="55"/>
      <c r="D107" s="509"/>
      <c r="E107" s="57" t="s">
        <v>163</v>
      </c>
      <c r="F107" s="18">
        <f>SUM(F108+F109+F119+F117)</f>
        <v>6343</v>
      </c>
      <c r="G107" s="18">
        <f>SUM(G108+G109+G119+G117)</f>
        <v>6562</v>
      </c>
      <c r="H107" s="70">
        <f>H108+H109+H119+H117</f>
        <v>6935</v>
      </c>
      <c r="I107" s="68">
        <f>I108+I109+I119+I117</f>
        <v>6935</v>
      </c>
      <c r="J107" s="18">
        <f>J108+J109+J119</f>
        <v>6655</v>
      </c>
      <c r="K107" s="29">
        <f>K108+K109+K119+K117</f>
        <v>7471</v>
      </c>
      <c r="L107" s="29">
        <f>L108+L109+L119+L117</f>
        <v>7471</v>
      </c>
      <c r="M107" s="58">
        <f>M108+M109+M119+M117</f>
        <v>7471</v>
      </c>
    </row>
    <row r="108" spans="1:13" ht="15">
      <c r="A108" s="261">
        <v>611000</v>
      </c>
      <c r="B108" s="96"/>
      <c r="C108" s="95">
        <v>41</v>
      </c>
      <c r="D108" s="703" t="s">
        <v>141</v>
      </c>
      <c r="E108" s="540" t="s">
        <v>75</v>
      </c>
      <c r="F108" s="215">
        <v>3503</v>
      </c>
      <c r="G108" s="215">
        <v>3868</v>
      </c>
      <c r="H108" s="106">
        <v>4000</v>
      </c>
      <c r="I108" s="98">
        <v>4000</v>
      </c>
      <c r="J108" s="215">
        <v>4000</v>
      </c>
      <c r="K108" s="838">
        <v>4400</v>
      </c>
      <c r="L108" s="838">
        <v>4400</v>
      </c>
      <c r="M108" s="219">
        <v>4400</v>
      </c>
    </row>
    <row r="109" spans="1:13" ht="15">
      <c r="A109" s="193">
        <v>62</v>
      </c>
      <c r="B109" s="74"/>
      <c r="C109" s="3"/>
      <c r="D109" s="589"/>
      <c r="E109" s="533" t="s">
        <v>76</v>
      </c>
      <c r="F109" s="165">
        <f>SUM(F110:F116)</f>
        <v>1212</v>
      </c>
      <c r="G109" s="165">
        <f aca="true" t="shared" si="6" ref="G109:M109">SUM(G110:G116)</f>
        <v>1302</v>
      </c>
      <c r="H109" s="5">
        <f t="shared" si="6"/>
        <v>1455</v>
      </c>
      <c r="I109" s="4">
        <f t="shared" si="6"/>
        <v>1455</v>
      </c>
      <c r="J109" s="165">
        <f t="shared" si="6"/>
        <v>1455</v>
      </c>
      <c r="K109" s="823">
        <f t="shared" si="6"/>
        <v>1581</v>
      </c>
      <c r="L109" s="823">
        <f t="shared" si="6"/>
        <v>1581</v>
      </c>
      <c r="M109" s="168">
        <f t="shared" si="6"/>
        <v>1581</v>
      </c>
    </row>
    <row r="110" spans="1:19" ht="15">
      <c r="A110" s="180">
        <v>623000</v>
      </c>
      <c r="B110" s="22"/>
      <c r="C110" s="632">
        <v>41</v>
      </c>
      <c r="D110" s="522" t="s">
        <v>141</v>
      </c>
      <c r="E110" s="534" t="s">
        <v>78</v>
      </c>
      <c r="F110" s="216">
        <v>323</v>
      </c>
      <c r="G110" s="216">
        <v>374</v>
      </c>
      <c r="H110" s="52">
        <v>400</v>
      </c>
      <c r="I110" s="21">
        <v>400</v>
      </c>
      <c r="J110" s="181">
        <v>400</v>
      </c>
      <c r="K110" s="731">
        <v>440</v>
      </c>
      <c r="L110" s="731">
        <v>440</v>
      </c>
      <c r="M110" s="223">
        <v>440</v>
      </c>
      <c r="O110" s="189"/>
      <c r="P110" s="189"/>
      <c r="Q110" s="189"/>
      <c r="R110" s="189"/>
      <c r="S110" s="189"/>
    </row>
    <row r="111" spans="1:13" ht="15">
      <c r="A111" s="171">
        <v>625001</v>
      </c>
      <c r="B111" s="7"/>
      <c r="C111" s="642">
        <v>41</v>
      </c>
      <c r="D111" s="511" t="s">
        <v>141</v>
      </c>
      <c r="E111" s="329" t="s">
        <v>79</v>
      </c>
      <c r="F111" s="211">
        <v>49</v>
      </c>
      <c r="G111" s="211">
        <v>48</v>
      </c>
      <c r="H111" s="48">
        <v>60</v>
      </c>
      <c r="I111" s="8">
        <v>60</v>
      </c>
      <c r="J111" s="172">
        <v>60</v>
      </c>
      <c r="K111" s="733">
        <v>65</v>
      </c>
      <c r="L111" s="733">
        <v>65</v>
      </c>
      <c r="M111" s="209">
        <v>65</v>
      </c>
    </row>
    <row r="112" spans="1:13" ht="15">
      <c r="A112" s="171">
        <v>625002</v>
      </c>
      <c r="B112" s="9"/>
      <c r="C112" s="13">
        <v>41</v>
      </c>
      <c r="D112" s="512" t="s">
        <v>141</v>
      </c>
      <c r="E112" s="329" t="s">
        <v>80</v>
      </c>
      <c r="F112" s="211">
        <v>494</v>
      </c>
      <c r="G112" s="211">
        <v>523</v>
      </c>
      <c r="H112" s="48">
        <v>600</v>
      </c>
      <c r="I112" s="8">
        <v>600</v>
      </c>
      <c r="J112" s="172">
        <v>600</v>
      </c>
      <c r="K112" s="733">
        <v>650</v>
      </c>
      <c r="L112" s="733">
        <v>650</v>
      </c>
      <c r="M112" s="209">
        <v>650</v>
      </c>
    </row>
    <row r="113" spans="1:13" ht="15">
      <c r="A113" s="171">
        <v>625003</v>
      </c>
      <c r="B113" s="9"/>
      <c r="C113" s="13">
        <v>41</v>
      </c>
      <c r="D113" s="512" t="s">
        <v>141</v>
      </c>
      <c r="E113" s="329" t="s">
        <v>81</v>
      </c>
      <c r="F113" s="211">
        <v>39</v>
      </c>
      <c r="G113" s="211">
        <v>30</v>
      </c>
      <c r="H113" s="48">
        <v>35</v>
      </c>
      <c r="I113" s="8">
        <v>35</v>
      </c>
      <c r="J113" s="172">
        <v>35</v>
      </c>
      <c r="K113" s="733">
        <v>36</v>
      </c>
      <c r="L113" s="733">
        <v>36</v>
      </c>
      <c r="M113" s="209">
        <v>36</v>
      </c>
    </row>
    <row r="114" spans="1:13" ht="15">
      <c r="A114" s="171">
        <v>625004</v>
      </c>
      <c r="B114" s="9"/>
      <c r="C114" s="13">
        <v>41</v>
      </c>
      <c r="D114" s="512" t="s">
        <v>141</v>
      </c>
      <c r="E114" s="329" t="s">
        <v>82</v>
      </c>
      <c r="F114" s="172">
        <v>106</v>
      </c>
      <c r="G114" s="172">
        <v>112</v>
      </c>
      <c r="H114" s="48">
        <v>130</v>
      </c>
      <c r="I114" s="8">
        <v>130</v>
      </c>
      <c r="J114" s="172">
        <v>130</v>
      </c>
      <c r="K114" s="733">
        <v>135</v>
      </c>
      <c r="L114" s="733">
        <v>135</v>
      </c>
      <c r="M114" s="209">
        <v>135</v>
      </c>
    </row>
    <row r="115" spans="1:13" ht="15">
      <c r="A115" s="171">
        <v>625005</v>
      </c>
      <c r="B115" s="9"/>
      <c r="C115" s="13">
        <v>41</v>
      </c>
      <c r="D115" s="512" t="s">
        <v>141</v>
      </c>
      <c r="E115" s="329" t="s">
        <v>83</v>
      </c>
      <c r="F115" s="172">
        <v>35</v>
      </c>
      <c r="G115" s="172">
        <v>38</v>
      </c>
      <c r="H115" s="48">
        <v>40</v>
      </c>
      <c r="I115" s="8">
        <v>40</v>
      </c>
      <c r="J115" s="172">
        <v>40</v>
      </c>
      <c r="K115" s="733">
        <v>45</v>
      </c>
      <c r="L115" s="733">
        <v>45</v>
      </c>
      <c r="M115" s="209">
        <v>45</v>
      </c>
    </row>
    <row r="116" spans="1:13" ht="15">
      <c r="A116" s="173">
        <v>625007</v>
      </c>
      <c r="B116" s="11"/>
      <c r="C116" s="206">
        <v>41</v>
      </c>
      <c r="D116" s="512" t="s">
        <v>141</v>
      </c>
      <c r="E116" s="558" t="s">
        <v>84</v>
      </c>
      <c r="F116" s="174">
        <v>166</v>
      </c>
      <c r="G116" s="174">
        <v>177</v>
      </c>
      <c r="H116" s="80">
        <v>190</v>
      </c>
      <c r="I116" s="10">
        <v>190</v>
      </c>
      <c r="J116" s="174">
        <v>190</v>
      </c>
      <c r="K116" s="824">
        <v>210</v>
      </c>
      <c r="L116" s="824">
        <v>210</v>
      </c>
      <c r="M116" s="214">
        <v>210</v>
      </c>
    </row>
    <row r="117" spans="1:13" ht="15">
      <c r="A117" s="193">
        <v>631</v>
      </c>
      <c r="B117" s="74"/>
      <c r="C117" s="112"/>
      <c r="D117" s="515"/>
      <c r="E117" s="533" t="s">
        <v>339</v>
      </c>
      <c r="F117" s="165">
        <v>202</v>
      </c>
      <c r="G117" s="165"/>
      <c r="H117" s="5">
        <v>120</v>
      </c>
      <c r="I117" s="4">
        <v>120</v>
      </c>
      <c r="J117" s="165">
        <v>120</v>
      </c>
      <c r="K117" s="823">
        <f>K118</f>
        <v>120</v>
      </c>
      <c r="L117" s="823">
        <f>L118</f>
        <v>120</v>
      </c>
      <c r="M117" s="168">
        <f>M118</f>
        <v>120</v>
      </c>
    </row>
    <row r="118" spans="1:13" ht="15">
      <c r="A118" s="166">
        <v>631001</v>
      </c>
      <c r="B118" s="76"/>
      <c r="C118" s="646">
        <v>41</v>
      </c>
      <c r="D118" s="515" t="s">
        <v>141</v>
      </c>
      <c r="E118" s="542" t="s">
        <v>340</v>
      </c>
      <c r="F118" s="167">
        <v>202</v>
      </c>
      <c r="G118" s="167"/>
      <c r="H118" s="77">
        <v>120</v>
      </c>
      <c r="I118" s="78">
        <v>120</v>
      </c>
      <c r="J118" s="167">
        <v>120</v>
      </c>
      <c r="K118" s="825">
        <v>120</v>
      </c>
      <c r="L118" s="825">
        <v>120</v>
      </c>
      <c r="M118" s="225">
        <v>120</v>
      </c>
    </row>
    <row r="119" spans="1:13" ht="15">
      <c r="A119" s="193">
        <v>637</v>
      </c>
      <c r="B119" s="3"/>
      <c r="C119" s="135"/>
      <c r="D119" s="515"/>
      <c r="E119" s="533" t="s">
        <v>164</v>
      </c>
      <c r="F119" s="165">
        <f>SUM(F120:F123)</f>
        <v>1426</v>
      </c>
      <c r="G119" s="165">
        <f>SUM(G120:G123)</f>
        <v>1392</v>
      </c>
      <c r="H119" s="5">
        <f aca="true" t="shared" si="7" ref="H119:M119">SUM(H120:H122)</f>
        <v>1360</v>
      </c>
      <c r="I119" s="4">
        <f t="shared" si="7"/>
        <v>1360</v>
      </c>
      <c r="J119" s="165">
        <f t="shared" si="7"/>
        <v>1200</v>
      </c>
      <c r="K119" s="823">
        <f t="shared" si="7"/>
        <v>1370</v>
      </c>
      <c r="L119" s="823">
        <f t="shared" si="7"/>
        <v>1370</v>
      </c>
      <c r="M119" s="168">
        <f t="shared" si="7"/>
        <v>1370</v>
      </c>
    </row>
    <row r="120" spans="1:17" ht="15">
      <c r="A120" s="180">
        <v>637014</v>
      </c>
      <c r="B120" s="22"/>
      <c r="C120" s="632">
        <v>41</v>
      </c>
      <c r="D120" s="522" t="s">
        <v>141</v>
      </c>
      <c r="E120" s="534" t="s">
        <v>151</v>
      </c>
      <c r="F120" s="181">
        <v>184</v>
      </c>
      <c r="G120" s="181">
        <v>196</v>
      </c>
      <c r="H120" s="52">
        <v>200</v>
      </c>
      <c r="I120" s="21">
        <v>200</v>
      </c>
      <c r="J120" s="181">
        <v>160</v>
      </c>
      <c r="K120" s="731">
        <v>200</v>
      </c>
      <c r="L120" s="731">
        <v>200</v>
      </c>
      <c r="M120" s="223">
        <v>200</v>
      </c>
      <c r="N120" s="191"/>
      <c r="O120" s="188"/>
      <c r="P120" s="188"/>
      <c r="Q120" s="188"/>
    </row>
    <row r="121" spans="1:17" ht="15">
      <c r="A121" s="169">
        <v>637012</v>
      </c>
      <c r="B121" s="7">
        <v>1</v>
      </c>
      <c r="C121" s="642">
        <v>41</v>
      </c>
      <c r="D121" s="523" t="s">
        <v>74</v>
      </c>
      <c r="E121" s="535" t="s">
        <v>165</v>
      </c>
      <c r="F121" s="183">
        <v>1194</v>
      </c>
      <c r="G121" s="183">
        <v>1151</v>
      </c>
      <c r="H121" s="89">
        <v>1100</v>
      </c>
      <c r="I121" s="6">
        <v>1100</v>
      </c>
      <c r="J121" s="170">
        <v>1000</v>
      </c>
      <c r="K121" s="826">
        <v>1100</v>
      </c>
      <c r="L121" s="826">
        <v>1100</v>
      </c>
      <c r="M121" s="228">
        <v>1100</v>
      </c>
      <c r="N121" s="191"/>
      <c r="O121" s="188"/>
      <c r="P121" s="188"/>
      <c r="Q121" s="188"/>
    </row>
    <row r="122" spans="1:13" ht="15">
      <c r="A122" s="173">
        <v>637016</v>
      </c>
      <c r="B122" s="11"/>
      <c r="C122" s="206">
        <v>41</v>
      </c>
      <c r="D122" s="523" t="s">
        <v>141</v>
      </c>
      <c r="E122" s="545" t="s">
        <v>154</v>
      </c>
      <c r="F122" s="210">
        <v>48</v>
      </c>
      <c r="G122" s="210">
        <v>45</v>
      </c>
      <c r="H122" s="547">
        <v>60</v>
      </c>
      <c r="I122" s="100">
        <v>60</v>
      </c>
      <c r="J122" s="217">
        <v>40</v>
      </c>
      <c r="K122" s="839">
        <v>70</v>
      </c>
      <c r="L122" s="839">
        <v>70</v>
      </c>
      <c r="M122" s="841">
        <v>70</v>
      </c>
    </row>
    <row r="123" spans="1:14" ht="15.75" thickBot="1">
      <c r="A123" s="257"/>
      <c r="B123" s="92"/>
      <c r="C123" s="647"/>
      <c r="D123" s="543"/>
      <c r="E123" s="546"/>
      <c r="F123" s="321"/>
      <c r="G123" s="321"/>
      <c r="H123" s="36"/>
      <c r="I123" s="93"/>
      <c r="J123" s="226"/>
      <c r="K123" s="840"/>
      <c r="L123" s="840"/>
      <c r="M123" s="185"/>
      <c r="N123" s="191"/>
    </row>
    <row r="124" spans="1:18" ht="15.75" thickBot="1">
      <c r="A124" s="16" t="s">
        <v>166</v>
      </c>
      <c r="B124" s="17"/>
      <c r="C124" s="639"/>
      <c r="D124" s="509"/>
      <c r="E124" s="57" t="s">
        <v>167</v>
      </c>
      <c r="F124" s="18">
        <f>SUM(F125+F126+F134+F140)</f>
        <v>4226</v>
      </c>
      <c r="G124" s="18">
        <f>SUM(G125+G126+G134+G140)</f>
        <v>4569</v>
      </c>
      <c r="H124" s="70">
        <f>H125+H126+H134+H140</f>
        <v>5000</v>
      </c>
      <c r="I124" s="68">
        <f>I125+I126+I134+I140</f>
        <v>5000</v>
      </c>
      <c r="J124" s="18">
        <f>J125+J126+J134+J140</f>
        <v>4963</v>
      </c>
      <c r="K124" s="29">
        <f>K125+K126+K134+K140</f>
        <v>5000</v>
      </c>
      <c r="L124" s="29">
        <v>5000</v>
      </c>
      <c r="M124" s="58">
        <v>5000</v>
      </c>
      <c r="N124" s="191"/>
      <c r="O124" s="188"/>
      <c r="P124" s="188"/>
      <c r="Q124" s="188"/>
      <c r="R124" s="188"/>
    </row>
    <row r="125" spans="1:15" ht="15">
      <c r="A125" s="261">
        <v>611000</v>
      </c>
      <c r="B125" s="95"/>
      <c r="C125" s="98">
        <v>111</v>
      </c>
      <c r="D125" s="704" t="s">
        <v>168</v>
      </c>
      <c r="E125" s="540" t="s">
        <v>75</v>
      </c>
      <c r="F125" s="548">
        <v>3244</v>
      </c>
      <c r="G125" s="548">
        <v>3300</v>
      </c>
      <c r="H125" s="106">
        <v>3300</v>
      </c>
      <c r="I125" s="98">
        <v>3300</v>
      </c>
      <c r="J125" s="215">
        <v>3300</v>
      </c>
      <c r="K125" s="838">
        <v>3300</v>
      </c>
      <c r="L125" s="838">
        <v>3300</v>
      </c>
      <c r="M125" s="219">
        <v>3300</v>
      </c>
      <c r="O125" s="188"/>
    </row>
    <row r="126" spans="1:13" ht="15">
      <c r="A126" s="193">
        <v>62</v>
      </c>
      <c r="B126" s="3"/>
      <c r="C126" s="135"/>
      <c r="D126" s="515"/>
      <c r="E126" s="533" t="s">
        <v>76</v>
      </c>
      <c r="F126" s="165">
        <f>SUM(F127:F133)</f>
        <v>668</v>
      </c>
      <c r="G126" s="165">
        <f aca="true" t="shared" si="8" ref="G126:M126">SUM(G127:G133)</f>
        <v>1064</v>
      </c>
      <c r="H126" s="5">
        <f t="shared" si="8"/>
        <v>1370</v>
      </c>
      <c r="I126" s="5">
        <f t="shared" si="8"/>
        <v>1370</v>
      </c>
      <c r="J126" s="165">
        <f t="shared" si="8"/>
        <v>1370</v>
      </c>
      <c r="K126" s="823">
        <f t="shared" si="8"/>
        <v>1370</v>
      </c>
      <c r="L126" s="168">
        <f t="shared" si="8"/>
        <v>1370</v>
      </c>
      <c r="M126" s="168">
        <f t="shared" si="8"/>
        <v>1370</v>
      </c>
    </row>
    <row r="127" spans="1:17" ht="15">
      <c r="A127" s="180">
        <v>623000</v>
      </c>
      <c r="B127" s="22"/>
      <c r="C127" s="642">
        <v>111</v>
      </c>
      <c r="D127" s="523" t="s">
        <v>168</v>
      </c>
      <c r="E127" s="534" t="s">
        <v>78</v>
      </c>
      <c r="F127" s="216">
        <v>191</v>
      </c>
      <c r="G127" s="216">
        <v>371</v>
      </c>
      <c r="H127" s="52">
        <v>375</v>
      </c>
      <c r="I127" s="21">
        <v>375</v>
      </c>
      <c r="J127" s="181">
        <v>375</v>
      </c>
      <c r="K127" s="731">
        <v>375</v>
      </c>
      <c r="L127" s="731">
        <v>375</v>
      </c>
      <c r="M127" s="223">
        <v>375</v>
      </c>
      <c r="O127" s="188"/>
      <c r="P127" s="188"/>
      <c r="Q127" s="188"/>
    </row>
    <row r="128" spans="1:18" ht="15">
      <c r="A128" s="171">
        <v>625001</v>
      </c>
      <c r="B128" s="9"/>
      <c r="C128" s="13">
        <v>111</v>
      </c>
      <c r="D128" s="513" t="s">
        <v>168</v>
      </c>
      <c r="E128" s="329" t="s">
        <v>79</v>
      </c>
      <c r="F128" s="211">
        <v>27</v>
      </c>
      <c r="G128" s="211">
        <v>26</v>
      </c>
      <c r="H128" s="48">
        <v>60</v>
      </c>
      <c r="I128" s="8">
        <v>60</v>
      </c>
      <c r="J128" s="172">
        <v>60</v>
      </c>
      <c r="K128" s="733">
        <v>60</v>
      </c>
      <c r="L128" s="733">
        <v>60</v>
      </c>
      <c r="M128" s="209">
        <v>60</v>
      </c>
      <c r="O128" s="188"/>
      <c r="P128" s="188"/>
      <c r="Q128" s="188"/>
      <c r="R128" s="188"/>
    </row>
    <row r="129" spans="1:13" ht="15">
      <c r="A129" s="171">
        <v>625002</v>
      </c>
      <c r="B129" s="9"/>
      <c r="C129" s="13">
        <v>111</v>
      </c>
      <c r="D129" s="513" t="s">
        <v>168</v>
      </c>
      <c r="E129" s="329" t="s">
        <v>80</v>
      </c>
      <c r="F129" s="211">
        <v>268</v>
      </c>
      <c r="G129" s="211">
        <v>484</v>
      </c>
      <c r="H129" s="48">
        <v>515</v>
      </c>
      <c r="I129" s="8">
        <v>515</v>
      </c>
      <c r="J129" s="172">
        <v>515</v>
      </c>
      <c r="K129" s="733">
        <v>515</v>
      </c>
      <c r="L129" s="733">
        <v>515</v>
      </c>
      <c r="M129" s="209">
        <v>515</v>
      </c>
    </row>
    <row r="130" spans="1:13" ht="15">
      <c r="A130" s="171">
        <v>625003</v>
      </c>
      <c r="B130" s="9"/>
      <c r="C130" s="13">
        <v>111</v>
      </c>
      <c r="D130" s="513" t="s">
        <v>168</v>
      </c>
      <c r="E130" s="329" t="s">
        <v>81</v>
      </c>
      <c r="F130" s="211">
        <v>16</v>
      </c>
      <c r="G130" s="211">
        <v>16</v>
      </c>
      <c r="H130" s="48">
        <v>35</v>
      </c>
      <c r="I130" s="8">
        <v>35</v>
      </c>
      <c r="J130" s="172">
        <v>35</v>
      </c>
      <c r="K130" s="733">
        <v>35</v>
      </c>
      <c r="L130" s="733">
        <v>35</v>
      </c>
      <c r="M130" s="209">
        <v>35</v>
      </c>
    </row>
    <row r="131" spans="1:13" ht="15">
      <c r="A131" s="171">
        <v>625004</v>
      </c>
      <c r="B131" s="13"/>
      <c r="C131" s="13">
        <v>111</v>
      </c>
      <c r="D131" s="513" t="s">
        <v>168</v>
      </c>
      <c r="E131" s="329" t="s">
        <v>82</v>
      </c>
      <c r="F131" s="172">
        <v>57</v>
      </c>
      <c r="G131" s="172">
        <v>57</v>
      </c>
      <c r="H131" s="48">
        <v>115</v>
      </c>
      <c r="I131" s="8">
        <v>115</v>
      </c>
      <c r="J131" s="172">
        <v>115</v>
      </c>
      <c r="K131" s="733">
        <v>115</v>
      </c>
      <c r="L131" s="733">
        <v>115</v>
      </c>
      <c r="M131" s="209">
        <v>115</v>
      </c>
    </row>
    <row r="132" spans="1:13" ht="15">
      <c r="A132" s="169">
        <v>625005</v>
      </c>
      <c r="B132" s="7"/>
      <c r="C132" s="642">
        <v>111</v>
      </c>
      <c r="D132" s="513" t="s">
        <v>168</v>
      </c>
      <c r="E132" s="329" t="s">
        <v>83</v>
      </c>
      <c r="F132" s="183">
        <v>19</v>
      </c>
      <c r="G132" s="183">
        <v>19</v>
      </c>
      <c r="H132" s="48">
        <v>37</v>
      </c>
      <c r="I132" s="8">
        <v>37</v>
      </c>
      <c r="J132" s="172">
        <v>37</v>
      </c>
      <c r="K132" s="733">
        <v>37</v>
      </c>
      <c r="L132" s="733">
        <v>37</v>
      </c>
      <c r="M132" s="209">
        <v>37</v>
      </c>
    </row>
    <row r="133" spans="1:17" ht="15">
      <c r="A133" s="173">
        <v>625007</v>
      </c>
      <c r="B133" s="32"/>
      <c r="C133" s="204">
        <v>111</v>
      </c>
      <c r="D133" s="510" t="s">
        <v>168</v>
      </c>
      <c r="E133" s="545" t="s">
        <v>84</v>
      </c>
      <c r="F133" s="210">
        <v>90</v>
      </c>
      <c r="G133" s="210">
        <v>91</v>
      </c>
      <c r="H133" s="517">
        <v>233</v>
      </c>
      <c r="I133" s="23">
        <v>233</v>
      </c>
      <c r="J133" s="210">
        <v>233</v>
      </c>
      <c r="K133" s="827">
        <v>233</v>
      </c>
      <c r="L133" s="827">
        <v>233</v>
      </c>
      <c r="M133" s="635">
        <v>233</v>
      </c>
      <c r="O133" s="188"/>
      <c r="P133" s="188"/>
      <c r="Q133" s="188"/>
    </row>
    <row r="134" spans="1:17" ht="15">
      <c r="A134" s="164">
        <v>63</v>
      </c>
      <c r="B134" s="3"/>
      <c r="C134" s="135"/>
      <c r="D134" s="515"/>
      <c r="E134" s="533" t="s">
        <v>164</v>
      </c>
      <c r="F134" s="165">
        <f>SUM(F135:F139)</f>
        <v>306</v>
      </c>
      <c r="G134" s="165">
        <f aca="true" t="shared" si="9" ref="G134:M134">SUM(G135:G139)</f>
        <v>197</v>
      </c>
      <c r="H134" s="5">
        <f t="shared" si="9"/>
        <v>320</v>
      </c>
      <c r="I134" s="4">
        <f t="shared" si="9"/>
        <v>320</v>
      </c>
      <c r="J134" s="165">
        <f t="shared" si="9"/>
        <v>285</v>
      </c>
      <c r="K134" s="823">
        <f t="shared" si="9"/>
        <v>320</v>
      </c>
      <c r="L134" s="823">
        <f t="shared" si="9"/>
        <v>320</v>
      </c>
      <c r="M134" s="168">
        <f t="shared" si="9"/>
        <v>320</v>
      </c>
      <c r="N134" s="191"/>
      <c r="O134" s="188"/>
      <c r="P134" s="188"/>
      <c r="Q134" s="188"/>
    </row>
    <row r="135" spans="1:13" ht="15">
      <c r="A135" s="180">
        <v>631001</v>
      </c>
      <c r="B135" s="22"/>
      <c r="C135" s="206">
        <v>111</v>
      </c>
      <c r="D135" s="511" t="s">
        <v>168</v>
      </c>
      <c r="E135" s="534" t="s">
        <v>339</v>
      </c>
      <c r="F135" s="216">
        <v>46</v>
      </c>
      <c r="G135" s="216">
        <v>34</v>
      </c>
      <c r="H135" s="52">
        <v>20</v>
      </c>
      <c r="I135" s="21">
        <v>20</v>
      </c>
      <c r="J135" s="181">
        <v>20</v>
      </c>
      <c r="K135" s="731">
        <v>20</v>
      </c>
      <c r="L135" s="731">
        <v>20</v>
      </c>
      <c r="M135" s="223">
        <v>20</v>
      </c>
    </row>
    <row r="136" spans="1:13" ht="15">
      <c r="A136" s="171">
        <v>633006</v>
      </c>
      <c r="B136" s="9">
        <v>1</v>
      </c>
      <c r="C136" s="323">
        <v>111</v>
      </c>
      <c r="D136" s="512" t="s">
        <v>168</v>
      </c>
      <c r="E136" s="329" t="s">
        <v>98</v>
      </c>
      <c r="F136" s="172">
        <v>100</v>
      </c>
      <c r="G136" s="172">
        <v>33</v>
      </c>
      <c r="H136" s="89">
        <v>120</v>
      </c>
      <c r="I136" s="6">
        <v>85</v>
      </c>
      <c r="J136" s="170">
        <v>50</v>
      </c>
      <c r="K136" s="826">
        <v>120</v>
      </c>
      <c r="L136" s="826">
        <v>120</v>
      </c>
      <c r="M136" s="228">
        <v>120</v>
      </c>
    </row>
    <row r="137" spans="1:13" ht="15">
      <c r="A137" s="171">
        <v>633006</v>
      </c>
      <c r="B137" s="9">
        <v>4</v>
      </c>
      <c r="C137" s="323">
        <v>111</v>
      </c>
      <c r="D137" s="512" t="s">
        <v>168</v>
      </c>
      <c r="E137" s="329" t="s">
        <v>101</v>
      </c>
      <c r="F137" s="183">
        <v>20</v>
      </c>
      <c r="G137" s="183">
        <v>30</v>
      </c>
      <c r="H137" s="48">
        <v>30</v>
      </c>
      <c r="I137" s="8">
        <v>65</v>
      </c>
      <c r="J137" s="172">
        <v>65</v>
      </c>
      <c r="K137" s="733">
        <v>30</v>
      </c>
      <c r="L137" s="733">
        <v>30</v>
      </c>
      <c r="M137" s="209">
        <v>30</v>
      </c>
    </row>
    <row r="138" spans="1:13" ht="15">
      <c r="A138" s="171">
        <v>633009</v>
      </c>
      <c r="B138" s="9">
        <v>1</v>
      </c>
      <c r="C138" s="13">
        <v>111</v>
      </c>
      <c r="D138" s="513" t="s">
        <v>168</v>
      </c>
      <c r="E138" s="471" t="s">
        <v>169</v>
      </c>
      <c r="F138" s="172">
        <v>40</v>
      </c>
      <c r="G138" s="172"/>
      <c r="H138" s="48">
        <v>50</v>
      </c>
      <c r="I138" s="8">
        <v>50</v>
      </c>
      <c r="J138" s="172">
        <v>50</v>
      </c>
      <c r="K138" s="733">
        <v>50</v>
      </c>
      <c r="L138" s="733">
        <v>50</v>
      </c>
      <c r="M138" s="209">
        <v>50</v>
      </c>
    </row>
    <row r="139" spans="1:13" ht="15">
      <c r="A139" s="173">
        <v>637013</v>
      </c>
      <c r="B139" s="32"/>
      <c r="C139" s="130">
        <v>111</v>
      </c>
      <c r="D139" s="514" t="s">
        <v>168</v>
      </c>
      <c r="E139" s="516" t="s">
        <v>170</v>
      </c>
      <c r="F139" s="170">
        <v>100</v>
      </c>
      <c r="G139" s="170">
        <v>100</v>
      </c>
      <c r="H139" s="80">
        <v>100</v>
      </c>
      <c r="I139" s="10">
        <v>100</v>
      </c>
      <c r="J139" s="174">
        <v>100</v>
      </c>
      <c r="K139" s="824">
        <v>100</v>
      </c>
      <c r="L139" s="824">
        <v>100</v>
      </c>
      <c r="M139" s="214">
        <v>100</v>
      </c>
    </row>
    <row r="140" spans="1:13" ht="15">
      <c r="A140" s="164">
        <v>642</v>
      </c>
      <c r="B140" s="3"/>
      <c r="C140" s="135"/>
      <c r="D140" s="515"/>
      <c r="E140" s="504" t="s">
        <v>171</v>
      </c>
      <c r="F140" s="165">
        <v>8</v>
      </c>
      <c r="G140" s="165">
        <v>8</v>
      </c>
      <c r="H140" s="5">
        <v>10</v>
      </c>
      <c r="I140" s="4">
        <v>10</v>
      </c>
      <c r="J140" s="165">
        <v>8</v>
      </c>
      <c r="K140" s="823">
        <f>K141</f>
        <v>10</v>
      </c>
      <c r="L140" s="823">
        <f>L141</f>
        <v>10</v>
      </c>
      <c r="M140" s="168">
        <f>M141</f>
        <v>10</v>
      </c>
    </row>
    <row r="141" spans="1:13" ht="15">
      <c r="A141" s="202">
        <v>642006</v>
      </c>
      <c r="B141" s="99"/>
      <c r="C141" s="645">
        <v>111</v>
      </c>
      <c r="D141" s="541" t="s">
        <v>172</v>
      </c>
      <c r="E141" s="507" t="s">
        <v>173</v>
      </c>
      <c r="F141" s="167">
        <v>8</v>
      </c>
      <c r="G141" s="167">
        <v>8</v>
      </c>
      <c r="H141" s="77">
        <v>10</v>
      </c>
      <c r="I141" s="36">
        <v>10</v>
      </c>
      <c r="J141" s="183">
        <v>8</v>
      </c>
      <c r="K141" s="825">
        <v>10</v>
      </c>
      <c r="L141" s="825">
        <v>10</v>
      </c>
      <c r="M141" s="225">
        <v>10</v>
      </c>
    </row>
    <row r="142" spans="1:13" ht="15.75" thickBot="1">
      <c r="A142" s="198"/>
      <c r="B142" s="92"/>
      <c r="C142" s="92"/>
      <c r="D142" s="590"/>
      <c r="E142" s="537"/>
      <c r="F142" s="321"/>
      <c r="G142" s="321"/>
      <c r="H142" s="101"/>
      <c r="I142" s="93"/>
      <c r="J142" s="226"/>
      <c r="K142" s="840"/>
      <c r="L142" s="840"/>
      <c r="M142" s="549"/>
    </row>
    <row r="143" spans="1:13" ht="15.75" thickBot="1">
      <c r="A143" s="69" t="s">
        <v>174</v>
      </c>
      <c r="B143" s="17"/>
      <c r="C143" s="17"/>
      <c r="D143" s="64"/>
      <c r="E143" s="57" t="s">
        <v>175</v>
      </c>
      <c r="F143" s="18">
        <v>2370</v>
      </c>
      <c r="G143" s="18">
        <v>4324</v>
      </c>
      <c r="H143" s="70">
        <v>2500</v>
      </c>
      <c r="I143" s="68">
        <v>2500</v>
      </c>
      <c r="J143" s="18">
        <v>2000</v>
      </c>
      <c r="K143" s="29"/>
      <c r="L143" s="29">
        <f>L144</f>
        <v>5000</v>
      </c>
      <c r="M143" s="58">
        <f>M144</f>
        <v>2500</v>
      </c>
    </row>
    <row r="144" spans="1:13" ht="15">
      <c r="A144" s="200">
        <v>637</v>
      </c>
      <c r="B144" s="72"/>
      <c r="C144" s="72">
        <v>111</v>
      </c>
      <c r="D144" s="705" t="s">
        <v>176</v>
      </c>
      <c r="E144" s="555" t="s">
        <v>177</v>
      </c>
      <c r="F144" s="218">
        <v>2370</v>
      </c>
      <c r="G144" s="218">
        <v>4324</v>
      </c>
      <c r="H144" s="73">
        <v>2500</v>
      </c>
      <c r="I144" s="71">
        <v>2500</v>
      </c>
      <c r="J144" s="218">
        <v>2000</v>
      </c>
      <c r="K144" s="822"/>
      <c r="L144" s="822">
        <v>5000</v>
      </c>
      <c r="M144" s="208">
        <v>2500</v>
      </c>
    </row>
    <row r="145" spans="1:13" ht="15.75" thickBot="1">
      <c r="A145" s="258"/>
      <c r="B145" s="103"/>
      <c r="C145" s="103"/>
      <c r="D145" s="550"/>
      <c r="E145" s="556"/>
      <c r="F145" s="321"/>
      <c r="G145" s="321"/>
      <c r="H145" s="101"/>
      <c r="I145" s="36"/>
      <c r="J145" s="185"/>
      <c r="K145" s="814"/>
      <c r="L145" s="814"/>
      <c r="M145" s="185"/>
    </row>
    <row r="146" spans="1:13" ht="15.75" thickBot="1">
      <c r="A146" s="1" t="s">
        <v>178</v>
      </c>
      <c r="B146" s="2"/>
      <c r="C146" s="2"/>
      <c r="D146" s="326"/>
      <c r="E146" s="557" t="s">
        <v>179</v>
      </c>
      <c r="F146" s="227">
        <f aca="true" t="shared" si="10" ref="F146:M146">F147</f>
        <v>9629</v>
      </c>
      <c r="G146" s="227">
        <f t="shared" si="10"/>
        <v>7762</v>
      </c>
      <c r="H146" s="58">
        <f t="shared" si="10"/>
        <v>9700</v>
      </c>
      <c r="I146" s="58">
        <f t="shared" si="10"/>
        <v>9700</v>
      </c>
      <c r="J146" s="58">
        <f t="shared" si="10"/>
        <v>8000</v>
      </c>
      <c r="K146" s="29">
        <v>9900</v>
      </c>
      <c r="L146" s="29">
        <f t="shared" si="10"/>
        <v>8100</v>
      </c>
      <c r="M146" s="58">
        <f t="shared" si="10"/>
        <v>8100</v>
      </c>
    </row>
    <row r="147" spans="1:13" ht="15">
      <c r="A147" s="256">
        <v>65</v>
      </c>
      <c r="B147" s="95"/>
      <c r="C147" s="95"/>
      <c r="D147" s="551"/>
      <c r="E147" s="540" t="s">
        <v>180</v>
      </c>
      <c r="F147" s="219">
        <f>F148+F149+F150+F151</f>
        <v>9629</v>
      </c>
      <c r="G147" s="219">
        <f>G148+G149+G150+G151</f>
        <v>7762</v>
      </c>
      <c r="H147" s="106">
        <f aca="true" t="shared" si="11" ref="H147:M147">SUM(H148:H151)</f>
        <v>9700</v>
      </c>
      <c r="I147" s="106">
        <f t="shared" si="11"/>
        <v>9700</v>
      </c>
      <c r="J147" s="219">
        <f t="shared" si="11"/>
        <v>8000</v>
      </c>
      <c r="K147" s="838">
        <f t="shared" si="11"/>
        <v>8100</v>
      </c>
      <c r="L147" s="838">
        <f t="shared" si="11"/>
        <v>8100</v>
      </c>
      <c r="M147" s="219">
        <f t="shared" si="11"/>
        <v>8100</v>
      </c>
    </row>
    <row r="148" spans="1:13" ht="15">
      <c r="A148" s="180">
        <v>651002</v>
      </c>
      <c r="B148" s="22"/>
      <c r="C148" s="22">
        <v>41</v>
      </c>
      <c r="D148" s="192" t="s">
        <v>74</v>
      </c>
      <c r="E148" s="534" t="s">
        <v>181</v>
      </c>
      <c r="F148" s="220">
        <v>3881</v>
      </c>
      <c r="G148" s="220">
        <v>3030</v>
      </c>
      <c r="H148" s="553">
        <v>3500</v>
      </c>
      <c r="I148" s="107">
        <v>3500</v>
      </c>
      <c r="J148" s="220">
        <v>2500</v>
      </c>
      <c r="K148" s="842">
        <v>2400</v>
      </c>
      <c r="L148" s="842">
        <v>2400</v>
      </c>
      <c r="M148" s="845">
        <v>2400</v>
      </c>
    </row>
    <row r="149" spans="1:13" ht="15">
      <c r="A149" s="768">
        <v>651002</v>
      </c>
      <c r="B149" s="270">
        <v>40</v>
      </c>
      <c r="C149" s="769">
        <v>41</v>
      </c>
      <c r="D149" s="770" t="s">
        <v>74</v>
      </c>
      <c r="E149" s="771" t="s">
        <v>421</v>
      </c>
      <c r="F149" s="585">
        <v>588</v>
      </c>
      <c r="G149" s="585">
        <v>596</v>
      </c>
      <c r="H149" s="718">
        <v>1000</v>
      </c>
      <c r="I149" s="279">
        <v>1000</v>
      </c>
      <c r="J149" s="585">
        <v>1000</v>
      </c>
      <c r="K149" s="717">
        <v>1000</v>
      </c>
      <c r="L149" s="717">
        <v>1000</v>
      </c>
      <c r="M149" s="846">
        <v>1000</v>
      </c>
    </row>
    <row r="150" spans="1:13" ht="15">
      <c r="A150" s="182">
        <v>651003</v>
      </c>
      <c r="B150" s="7">
        <v>50</v>
      </c>
      <c r="C150" s="9">
        <v>41</v>
      </c>
      <c r="D150" s="111" t="s">
        <v>74</v>
      </c>
      <c r="E150" s="329" t="s">
        <v>182</v>
      </c>
      <c r="F150" s="246">
        <v>3649</v>
      </c>
      <c r="G150" s="246">
        <v>3467</v>
      </c>
      <c r="H150" s="525">
        <v>4200</v>
      </c>
      <c r="I150" s="54">
        <v>4200</v>
      </c>
      <c r="J150" s="176">
        <v>3500</v>
      </c>
      <c r="K150" s="829">
        <v>3700</v>
      </c>
      <c r="L150" s="829">
        <v>3700</v>
      </c>
      <c r="M150" s="832">
        <v>3700</v>
      </c>
    </row>
    <row r="151" spans="1:13" ht="15">
      <c r="A151" s="179">
        <v>653001</v>
      </c>
      <c r="B151" s="32"/>
      <c r="C151" s="32">
        <v>41</v>
      </c>
      <c r="D151" s="667" t="s">
        <v>74</v>
      </c>
      <c r="E151" s="545" t="s">
        <v>183</v>
      </c>
      <c r="F151" s="560">
        <v>1511</v>
      </c>
      <c r="G151" s="560">
        <v>669</v>
      </c>
      <c r="H151" s="532">
        <v>1000</v>
      </c>
      <c r="I151" s="86">
        <v>1000</v>
      </c>
      <c r="J151" s="221">
        <v>1000</v>
      </c>
      <c r="K151" s="843">
        <v>1000</v>
      </c>
      <c r="L151" s="843">
        <v>1000</v>
      </c>
      <c r="M151" s="835">
        <v>1000</v>
      </c>
    </row>
    <row r="152" spans="1:13" ht="15.75" thickBot="1">
      <c r="A152" s="182"/>
      <c r="B152" s="15"/>
      <c r="C152" s="206"/>
      <c r="D152" s="127"/>
      <c r="E152" s="558"/>
      <c r="F152" s="321"/>
      <c r="G152" s="321"/>
      <c r="H152" s="36"/>
      <c r="I152" s="12"/>
      <c r="J152" s="183"/>
      <c r="K152" s="814"/>
      <c r="L152" s="814"/>
      <c r="M152" s="185"/>
    </row>
    <row r="153" spans="1:13" ht="15.75" thickBot="1">
      <c r="A153" s="16" t="s">
        <v>184</v>
      </c>
      <c r="B153" s="17"/>
      <c r="C153" s="639"/>
      <c r="D153" s="552"/>
      <c r="E153" s="559" t="s">
        <v>185</v>
      </c>
      <c r="F153" s="29">
        <f>SUM(F154+F159)</f>
        <v>434</v>
      </c>
      <c r="G153" s="29"/>
      <c r="H153" s="727"/>
      <c r="I153" s="728"/>
      <c r="J153" s="18"/>
      <c r="K153" s="844"/>
      <c r="L153" s="844"/>
      <c r="M153" s="847"/>
    </row>
    <row r="154" spans="1:13" ht="15" customHeight="1">
      <c r="A154" s="194">
        <v>62</v>
      </c>
      <c r="B154" s="72"/>
      <c r="C154" s="640"/>
      <c r="D154" s="539"/>
      <c r="E154" s="540" t="s">
        <v>76</v>
      </c>
      <c r="F154" s="218">
        <v>125</v>
      </c>
      <c r="G154" s="218"/>
      <c r="H154" s="73"/>
      <c r="I154" s="71"/>
      <c r="J154" s="218"/>
      <c r="K154" s="822"/>
      <c r="L154" s="822"/>
      <c r="M154" s="208"/>
    </row>
    <row r="155" spans="1:13" ht="0.75" customHeight="1">
      <c r="A155" s="180">
        <v>623000</v>
      </c>
      <c r="B155" s="22"/>
      <c r="C155" s="632">
        <v>111</v>
      </c>
      <c r="D155" s="522" t="s">
        <v>186</v>
      </c>
      <c r="E155" s="505" t="s">
        <v>78</v>
      </c>
      <c r="F155" s="216">
        <v>39</v>
      </c>
      <c r="G155" s="216"/>
      <c r="H155" s="52"/>
      <c r="I155" s="21"/>
      <c r="J155" s="181"/>
      <c r="K155" s="731"/>
      <c r="L155" s="731"/>
      <c r="M155" s="223"/>
    </row>
    <row r="156" spans="1:13" ht="15">
      <c r="A156" s="171">
        <v>625002</v>
      </c>
      <c r="B156" s="9"/>
      <c r="C156" s="13">
        <v>111</v>
      </c>
      <c r="D156" s="513" t="s">
        <v>186</v>
      </c>
      <c r="E156" s="471" t="s">
        <v>80</v>
      </c>
      <c r="F156" s="211">
        <v>54</v>
      </c>
      <c r="G156" s="211"/>
      <c r="H156" s="48"/>
      <c r="I156" s="8"/>
      <c r="J156" s="172"/>
      <c r="K156" s="733"/>
      <c r="L156" s="733"/>
      <c r="M156" s="209"/>
    </row>
    <row r="157" spans="1:13" ht="16.5" customHeight="1">
      <c r="A157" s="171">
        <v>625003</v>
      </c>
      <c r="B157" s="9"/>
      <c r="C157" s="13">
        <v>111</v>
      </c>
      <c r="D157" s="513" t="s">
        <v>186</v>
      </c>
      <c r="E157" s="471" t="s">
        <v>81</v>
      </c>
      <c r="F157" s="211">
        <v>3</v>
      </c>
      <c r="G157" s="211"/>
      <c r="H157" s="48"/>
      <c r="I157" s="8"/>
      <c r="J157" s="172"/>
      <c r="K157" s="733"/>
      <c r="L157" s="733"/>
      <c r="M157" s="209"/>
    </row>
    <row r="158" spans="1:13" ht="0.75" customHeight="1">
      <c r="A158" s="171">
        <v>625004</v>
      </c>
      <c r="B158" s="13"/>
      <c r="C158" s="13">
        <v>111</v>
      </c>
      <c r="D158" s="513" t="s">
        <v>186</v>
      </c>
      <c r="E158" s="471" t="s">
        <v>82</v>
      </c>
      <c r="F158" s="172">
        <v>12</v>
      </c>
      <c r="G158" s="172"/>
      <c r="H158" s="48"/>
      <c r="I158" s="8"/>
      <c r="J158" s="172"/>
      <c r="K158" s="733"/>
      <c r="L158" s="733"/>
      <c r="M158" s="209"/>
    </row>
    <row r="159" spans="1:13" ht="15">
      <c r="A159" s="164">
        <v>63</v>
      </c>
      <c r="B159" s="3"/>
      <c r="C159" s="135"/>
      <c r="D159" s="515"/>
      <c r="E159" s="504" t="s">
        <v>164</v>
      </c>
      <c r="F159" s="178">
        <v>309</v>
      </c>
      <c r="G159" s="178"/>
      <c r="H159" s="5"/>
      <c r="I159" s="4"/>
      <c r="J159" s="165"/>
      <c r="K159" s="823"/>
      <c r="L159" s="823"/>
      <c r="M159" s="168"/>
    </row>
    <row r="160" spans="1:13" ht="15">
      <c r="A160" s="173">
        <v>637027</v>
      </c>
      <c r="B160" s="11"/>
      <c r="C160" s="204">
        <v>111</v>
      </c>
      <c r="D160" s="510" t="s">
        <v>186</v>
      </c>
      <c r="E160" s="506" t="s">
        <v>187</v>
      </c>
      <c r="F160" s="167">
        <v>309</v>
      </c>
      <c r="G160" s="167"/>
      <c r="H160" s="80"/>
      <c r="I160" s="10"/>
      <c r="J160" s="174"/>
      <c r="K160" s="824"/>
      <c r="L160" s="824"/>
      <c r="M160" s="214"/>
    </row>
    <row r="161" spans="1:13" ht="15.75" thickBot="1">
      <c r="A161" s="255"/>
      <c r="B161" s="27"/>
      <c r="C161" s="644"/>
      <c r="D161" s="538"/>
      <c r="E161" s="563"/>
      <c r="F161" s="321"/>
      <c r="G161" s="321"/>
      <c r="H161" s="121"/>
      <c r="I161" s="20"/>
      <c r="J161" s="178"/>
      <c r="K161" s="848"/>
      <c r="L161" s="848"/>
      <c r="M161" s="229"/>
    </row>
    <row r="162" spans="1:13" ht="15.75" thickBot="1">
      <c r="A162" s="16" t="s">
        <v>188</v>
      </c>
      <c r="B162" s="17"/>
      <c r="C162" s="639"/>
      <c r="D162" s="509"/>
      <c r="E162" s="502" t="s">
        <v>342</v>
      </c>
      <c r="F162" s="58">
        <f>F163+F165+F172+F180+F178+F176</f>
        <v>4159</v>
      </c>
      <c r="G162" s="58">
        <f>G163+G165+G172+G180+G178+G176</f>
        <v>3892</v>
      </c>
      <c r="H162" s="70">
        <f>H163+H165+H172+H176+H180+H184+H178</f>
        <v>9666</v>
      </c>
      <c r="I162" s="70">
        <f>I163+I165+I172+I176+I178+I180+I184</f>
        <v>11167</v>
      </c>
      <c r="J162" s="18">
        <f>J163+J165+J172+J176+J178+J180+J184</f>
        <v>3859</v>
      </c>
      <c r="K162" s="29">
        <f>K163+K165+K172+K176+K178+K180+K184</f>
        <v>4766</v>
      </c>
      <c r="L162" s="29">
        <f>L163+L165+L172+L176+L178+L180+L184</f>
        <v>4166</v>
      </c>
      <c r="M162" s="58">
        <f>M163+M165+M172+M176+M178+M180+M184</f>
        <v>4166</v>
      </c>
    </row>
    <row r="163" spans="1:20" ht="15">
      <c r="A163" s="256">
        <v>632</v>
      </c>
      <c r="B163" s="95"/>
      <c r="C163" s="140"/>
      <c r="D163" s="539"/>
      <c r="E163" s="564" t="s">
        <v>86</v>
      </c>
      <c r="F163" s="222">
        <v>140</v>
      </c>
      <c r="G163" s="222">
        <v>14</v>
      </c>
      <c r="H163" s="132">
        <v>1000</v>
      </c>
      <c r="I163" s="109"/>
      <c r="J163" s="222"/>
      <c r="K163" s="849">
        <f>K164</f>
        <v>1000</v>
      </c>
      <c r="L163" s="849">
        <f>L164</f>
        <v>1000</v>
      </c>
      <c r="M163" s="237">
        <f>M164</f>
        <v>1000</v>
      </c>
      <c r="P163" s="851"/>
      <c r="Q163" s="851"/>
      <c r="R163" s="851"/>
      <c r="S163" s="851"/>
      <c r="T163" s="851"/>
    </row>
    <row r="164" spans="1:13" ht="15">
      <c r="A164" s="173">
        <v>632001</v>
      </c>
      <c r="B164" s="49">
        <v>3</v>
      </c>
      <c r="C164" s="114">
        <v>41</v>
      </c>
      <c r="D164" s="510" t="s">
        <v>189</v>
      </c>
      <c r="E164" s="507" t="s">
        <v>190</v>
      </c>
      <c r="F164" s="216">
        <v>140</v>
      </c>
      <c r="G164" s="216">
        <v>14</v>
      </c>
      <c r="H164" s="110">
        <v>1000</v>
      </c>
      <c r="I164" s="90"/>
      <c r="J164" s="216"/>
      <c r="K164" s="850">
        <v>1000</v>
      </c>
      <c r="L164" s="825">
        <v>1000</v>
      </c>
      <c r="M164" s="561">
        <v>1000</v>
      </c>
    </row>
    <row r="165" spans="1:13" ht="15">
      <c r="A165" s="193">
        <v>633</v>
      </c>
      <c r="B165" s="102"/>
      <c r="C165" s="641"/>
      <c r="D165" s="515"/>
      <c r="E165" s="504" t="s">
        <v>164</v>
      </c>
      <c r="F165" s="168">
        <v>3304</v>
      </c>
      <c r="G165" s="168">
        <v>3165</v>
      </c>
      <c r="H165" s="5">
        <v>1500</v>
      </c>
      <c r="I165" s="4">
        <v>4151</v>
      </c>
      <c r="J165" s="165">
        <f>SUM(J166:J171)</f>
        <v>3173</v>
      </c>
      <c r="K165" s="823">
        <f>SUM(K166:K171)</f>
        <v>1500</v>
      </c>
      <c r="L165" s="823">
        <f>SUM(L166:L171)</f>
        <v>1500</v>
      </c>
      <c r="M165" s="168">
        <f>SUM(M166:M171)</f>
        <v>1500</v>
      </c>
    </row>
    <row r="166" spans="1:13" ht="15">
      <c r="A166" s="180">
        <v>633006</v>
      </c>
      <c r="B166" s="22"/>
      <c r="C166" s="632">
        <v>41</v>
      </c>
      <c r="D166" s="522" t="s">
        <v>189</v>
      </c>
      <c r="E166" s="518" t="s">
        <v>93</v>
      </c>
      <c r="F166" s="561">
        <v>2485</v>
      </c>
      <c r="G166" s="561"/>
      <c r="H166" s="202">
        <v>1000</v>
      </c>
      <c r="I166" s="21">
        <v>1178</v>
      </c>
      <c r="J166" s="181">
        <v>200</v>
      </c>
      <c r="K166" s="731">
        <v>1000</v>
      </c>
      <c r="L166" s="731">
        <v>1000</v>
      </c>
      <c r="M166" s="223">
        <v>1000</v>
      </c>
    </row>
    <row r="167" spans="1:13" ht="15">
      <c r="A167" s="171">
        <v>633004</v>
      </c>
      <c r="B167" s="7"/>
      <c r="C167" s="13">
        <v>41</v>
      </c>
      <c r="D167" s="513" t="s">
        <v>189</v>
      </c>
      <c r="E167" s="471" t="s">
        <v>484</v>
      </c>
      <c r="F167" s="733">
        <v>710</v>
      </c>
      <c r="G167" s="733"/>
      <c r="H167" s="48"/>
      <c r="I167" s="8"/>
      <c r="J167" s="172"/>
      <c r="K167" s="733"/>
      <c r="L167" s="733"/>
      <c r="M167" s="209"/>
    </row>
    <row r="168" spans="1:13" ht="15">
      <c r="A168" s="182">
        <v>633015</v>
      </c>
      <c r="B168" s="7"/>
      <c r="C168" s="206">
        <v>41</v>
      </c>
      <c r="D168" s="511" t="s">
        <v>189</v>
      </c>
      <c r="E168" s="41" t="s">
        <v>553</v>
      </c>
      <c r="F168" s="209"/>
      <c r="G168" s="209"/>
      <c r="H168" s="48"/>
      <c r="I168" s="36">
        <v>20</v>
      </c>
      <c r="J168" s="183">
        <v>20</v>
      </c>
      <c r="K168" s="826"/>
      <c r="L168" s="733"/>
      <c r="M168" s="733"/>
    </row>
    <row r="169" spans="1:24" ht="15">
      <c r="A169" s="171">
        <v>633016</v>
      </c>
      <c r="B169" s="9"/>
      <c r="C169" s="13">
        <v>41</v>
      </c>
      <c r="D169" s="513" t="s">
        <v>189</v>
      </c>
      <c r="E169" s="471" t="s">
        <v>191</v>
      </c>
      <c r="F169" s="172">
        <v>108</v>
      </c>
      <c r="G169" s="172">
        <v>180</v>
      </c>
      <c r="H169" s="48">
        <v>500</v>
      </c>
      <c r="I169" s="24"/>
      <c r="J169" s="172"/>
      <c r="K169" s="826">
        <v>500</v>
      </c>
      <c r="L169" s="733">
        <v>500</v>
      </c>
      <c r="M169" s="733">
        <v>500</v>
      </c>
      <c r="N169" s="320"/>
      <c r="T169" s="320"/>
      <c r="U169" s="320"/>
      <c r="V169" s="320"/>
      <c r="W169" s="320"/>
      <c r="X169" s="320"/>
    </row>
    <row r="170" spans="1:13" ht="15">
      <c r="A170" s="171">
        <v>633010</v>
      </c>
      <c r="B170" s="33"/>
      <c r="C170" s="33">
        <v>111</v>
      </c>
      <c r="D170" s="511" t="s">
        <v>588</v>
      </c>
      <c r="E170" s="472" t="s">
        <v>589</v>
      </c>
      <c r="F170" s="211"/>
      <c r="G170" s="211"/>
      <c r="H170" s="53"/>
      <c r="I170" s="36">
        <v>2823</v>
      </c>
      <c r="J170" s="211">
        <v>2823</v>
      </c>
      <c r="K170" s="826"/>
      <c r="L170" s="826"/>
      <c r="M170" s="185"/>
    </row>
    <row r="171" spans="1:13" ht="15">
      <c r="A171" s="173">
        <v>633010</v>
      </c>
      <c r="B171" s="49"/>
      <c r="C171" s="114">
        <v>41</v>
      </c>
      <c r="D171" s="510" t="s">
        <v>189</v>
      </c>
      <c r="E171" s="516" t="s">
        <v>400</v>
      </c>
      <c r="F171" s="210"/>
      <c r="G171" s="210">
        <v>2985</v>
      </c>
      <c r="H171" s="517"/>
      <c r="I171" s="23">
        <v>130</v>
      </c>
      <c r="J171" s="210">
        <v>130</v>
      </c>
      <c r="K171" s="824"/>
      <c r="L171" s="824"/>
      <c r="M171" s="635"/>
    </row>
    <row r="172" spans="1:13" ht="15">
      <c r="A172" s="194">
        <v>634</v>
      </c>
      <c r="B172" s="102"/>
      <c r="C172" s="641"/>
      <c r="D172" s="510"/>
      <c r="E172" s="533" t="s">
        <v>114</v>
      </c>
      <c r="F172" s="165">
        <f>F173+F174+F175</f>
        <v>505</v>
      </c>
      <c r="G172" s="165">
        <f aca="true" t="shared" si="12" ref="G172:M172">G173+G174+G175</f>
        <v>620</v>
      </c>
      <c r="H172" s="5">
        <f t="shared" si="12"/>
        <v>966</v>
      </c>
      <c r="I172" s="5">
        <f t="shared" si="12"/>
        <v>966</v>
      </c>
      <c r="J172" s="165">
        <f t="shared" si="12"/>
        <v>516</v>
      </c>
      <c r="K172" s="823">
        <f t="shared" si="12"/>
        <v>966</v>
      </c>
      <c r="L172" s="823">
        <f t="shared" si="12"/>
        <v>966</v>
      </c>
      <c r="M172" s="168">
        <f t="shared" si="12"/>
        <v>966</v>
      </c>
    </row>
    <row r="173" spans="1:13" ht="15">
      <c r="A173" s="180">
        <v>634001</v>
      </c>
      <c r="B173" s="22">
        <v>1</v>
      </c>
      <c r="C173" s="632">
        <v>41</v>
      </c>
      <c r="D173" s="522" t="s">
        <v>189</v>
      </c>
      <c r="E173" s="518" t="s">
        <v>193</v>
      </c>
      <c r="F173" s="731">
        <v>291</v>
      </c>
      <c r="G173" s="731">
        <v>397</v>
      </c>
      <c r="H173" s="52">
        <v>350</v>
      </c>
      <c r="I173" s="21">
        <v>350</v>
      </c>
      <c r="J173" s="181">
        <v>200</v>
      </c>
      <c r="K173" s="731">
        <v>350</v>
      </c>
      <c r="L173" s="731">
        <v>350</v>
      </c>
      <c r="M173" s="223">
        <v>350</v>
      </c>
    </row>
    <row r="174" spans="1:13" ht="15">
      <c r="A174" s="171">
        <v>634002</v>
      </c>
      <c r="B174" s="9"/>
      <c r="C174" s="13">
        <v>41</v>
      </c>
      <c r="D174" s="513" t="s">
        <v>189</v>
      </c>
      <c r="E174" s="471" t="s">
        <v>194</v>
      </c>
      <c r="F174" s="211">
        <v>91</v>
      </c>
      <c r="G174" s="211">
        <v>100</v>
      </c>
      <c r="H174" s="531">
        <v>500</v>
      </c>
      <c r="I174" s="25">
        <v>500</v>
      </c>
      <c r="J174" s="212">
        <v>200</v>
      </c>
      <c r="K174" s="717">
        <v>500</v>
      </c>
      <c r="L174" s="717">
        <v>500</v>
      </c>
      <c r="M174" s="834">
        <v>500</v>
      </c>
    </row>
    <row r="175" spans="1:13" ht="15">
      <c r="A175" s="173">
        <v>634003</v>
      </c>
      <c r="B175" s="11">
        <v>1</v>
      </c>
      <c r="C175" s="204">
        <v>41</v>
      </c>
      <c r="D175" s="510" t="s">
        <v>189</v>
      </c>
      <c r="E175" s="506" t="s">
        <v>121</v>
      </c>
      <c r="F175" s="210">
        <v>123</v>
      </c>
      <c r="G175" s="210">
        <v>123</v>
      </c>
      <c r="H175" s="80">
        <v>116</v>
      </c>
      <c r="I175" s="10">
        <v>116</v>
      </c>
      <c r="J175" s="174">
        <v>116</v>
      </c>
      <c r="K175" s="824">
        <v>116</v>
      </c>
      <c r="L175" s="717">
        <v>116</v>
      </c>
      <c r="M175" s="635">
        <v>116</v>
      </c>
    </row>
    <row r="176" spans="1:13" ht="13.5" customHeight="1">
      <c r="A176" s="193">
        <v>635</v>
      </c>
      <c r="B176" s="3"/>
      <c r="C176" s="135"/>
      <c r="D176" s="515"/>
      <c r="E176" s="504" t="s">
        <v>125</v>
      </c>
      <c r="F176" s="218"/>
      <c r="G176" s="218"/>
      <c r="H176" s="5">
        <v>5900</v>
      </c>
      <c r="I176" s="4">
        <v>5900</v>
      </c>
      <c r="J176" s="165">
        <v>20</v>
      </c>
      <c r="K176" s="823">
        <f>K177</f>
        <v>1000</v>
      </c>
      <c r="L176" s="823">
        <f>L177</f>
        <v>400</v>
      </c>
      <c r="M176" s="168">
        <f>M177</f>
        <v>400</v>
      </c>
    </row>
    <row r="177" spans="1:14" ht="16.5" customHeight="1">
      <c r="A177" s="166">
        <v>635006</v>
      </c>
      <c r="B177" s="75">
        <v>1</v>
      </c>
      <c r="C177" s="112">
        <v>41</v>
      </c>
      <c r="D177" s="515" t="s">
        <v>189</v>
      </c>
      <c r="E177" s="507" t="s">
        <v>195</v>
      </c>
      <c r="F177" s="167"/>
      <c r="G177" s="167"/>
      <c r="H177" s="569">
        <v>5900</v>
      </c>
      <c r="I177" s="113">
        <v>5900</v>
      </c>
      <c r="J177" s="167">
        <v>20</v>
      </c>
      <c r="K177" s="825">
        <v>1000</v>
      </c>
      <c r="L177" s="825">
        <v>400</v>
      </c>
      <c r="M177" s="225">
        <v>400</v>
      </c>
      <c r="N177" s="188"/>
    </row>
    <row r="178" spans="1:15" ht="0.75" customHeight="1" hidden="1">
      <c r="A178" s="193">
        <v>636</v>
      </c>
      <c r="B178" s="3"/>
      <c r="C178" s="135"/>
      <c r="D178" s="515"/>
      <c r="E178" s="504" t="s">
        <v>196</v>
      </c>
      <c r="F178" s="165"/>
      <c r="G178" s="165"/>
      <c r="H178" s="163"/>
      <c r="I178" s="87"/>
      <c r="J178" s="165"/>
      <c r="K178" s="823"/>
      <c r="L178" s="823"/>
      <c r="M178" s="168"/>
      <c r="O178" s="188"/>
    </row>
    <row r="179" spans="1:13" ht="15" hidden="1">
      <c r="A179" s="173">
        <v>636001</v>
      </c>
      <c r="B179" s="49"/>
      <c r="C179" s="114"/>
      <c r="D179" s="510" t="s">
        <v>87</v>
      </c>
      <c r="E179" s="506" t="s">
        <v>197</v>
      </c>
      <c r="F179" s="167"/>
      <c r="G179" s="167"/>
      <c r="H179" s="50"/>
      <c r="I179" s="78"/>
      <c r="J179" s="174"/>
      <c r="K179" s="825"/>
      <c r="L179" s="825"/>
      <c r="M179" s="225"/>
    </row>
    <row r="180" spans="1:13" ht="15">
      <c r="A180" s="194">
        <v>637</v>
      </c>
      <c r="B180" s="102"/>
      <c r="C180" s="641"/>
      <c r="D180" s="510"/>
      <c r="E180" s="503" t="s">
        <v>136</v>
      </c>
      <c r="F180" s="218">
        <f>F181+F182</f>
        <v>210</v>
      </c>
      <c r="G180" s="218">
        <f>G181+G182</f>
        <v>93</v>
      </c>
      <c r="H180" s="73">
        <f>H181+H182</f>
        <v>150</v>
      </c>
      <c r="I180" s="73"/>
      <c r="J180" s="218"/>
      <c r="K180" s="822">
        <f>K181+K182+K183</f>
        <v>150</v>
      </c>
      <c r="L180" s="822">
        <f>L181+L182+L183</f>
        <v>150</v>
      </c>
      <c r="M180" s="208">
        <f>M181+M182+M183</f>
        <v>150</v>
      </c>
    </row>
    <row r="181" spans="1:13" ht="15" customHeight="1">
      <c r="A181" s="180">
        <v>637002</v>
      </c>
      <c r="B181" s="22"/>
      <c r="C181" s="632">
        <v>41</v>
      </c>
      <c r="D181" s="522" t="s">
        <v>189</v>
      </c>
      <c r="E181" s="518" t="s">
        <v>198</v>
      </c>
      <c r="F181" s="181">
        <v>210</v>
      </c>
      <c r="G181" s="181">
        <v>93</v>
      </c>
      <c r="H181" s="52">
        <v>150</v>
      </c>
      <c r="I181" s="52"/>
      <c r="J181" s="181"/>
      <c r="K181" s="731">
        <v>150</v>
      </c>
      <c r="L181" s="731">
        <v>150</v>
      </c>
      <c r="M181" s="223">
        <v>150</v>
      </c>
    </row>
    <row r="182" spans="1:13" ht="14.25" customHeight="1" hidden="1">
      <c r="A182" s="196">
        <v>637026</v>
      </c>
      <c r="B182" s="115"/>
      <c r="C182" s="651"/>
      <c r="D182" s="565" t="s">
        <v>189</v>
      </c>
      <c r="E182" s="567" t="s">
        <v>158</v>
      </c>
      <c r="F182" s="221">
        <v>0</v>
      </c>
      <c r="G182" s="221">
        <v>0</v>
      </c>
      <c r="H182" s="532">
        <v>0</v>
      </c>
      <c r="I182" s="86">
        <v>0</v>
      </c>
      <c r="J182" s="221">
        <v>0</v>
      </c>
      <c r="K182" s="532">
        <v>0</v>
      </c>
      <c r="L182" s="86">
        <v>0</v>
      </c>
      <c r="M182" s="221">
        <v>0</v>
      </c>
    </row>
    <row r="183" spans="1:13" ht="16.5" customHeight="1" hidden="1">
      <c r="A183" s="197">
        <v>637016</v>
      </c>
      <c r="B183" s="116"/>
      <c r="C183" s="652"/>
      <c r="D183" s="566" t="s">
        <v>189</v>
      </c>
      <c r="E183" s="568" t="s">
        <v>198</v>
      </c>
      <c r="F183" s="221"/>
      <c r="G183" s="221"/>
      <c r="H183" s="532"/>
      <c r="I183" s="86"/>
      <c r="J183" s="221"/>
      <c r="K183" s="532"/>
      <c r="L183" s="86">
        <v>0</v>
      </c>
      <c r="M183" s="221">
        <v>0</v>
      </c>
    </row>
    <row r="184" spans="1:13" ht="16.5" customHeight="1">
      <c r="A184" s="164">
        <v>642</v>
      </c>
      <c r="B184" s="3"/>
      <c r="C184" s="135"/>
      <c r="D184" s="515" t="s">
        <v>189</v>
      </c>
      <c r="E184" s="504" t="s">
        <v>173</v>
      </c>
      <c r="F184" s="165">
        <v>3</v>
      </c>
      <c r="G184" s="165"/>
      <c r="H184" s="5">
        <v>150</v>
      </c>
      <c r="I184" s="4">
        <v>150</v>
      </c>
      <c r="J184" s="165">
        <v>150</v>
      </c>
      <c r="K184" s="168">
        <v>150</v>
      </c>
      <c r="L184" s="823">
        <v>150</v>
      </c>
      <c r="M184" s="168">
        <v>150</v>
      </c>
    </row>
    <row r="185" spans="1:13" ht="15">
      <c r="A185" s="182">
        <v>642006</v>
      </c>
      <c r="B185" s="75"/>
      <c r="C185" s="112">
        <v>41</v>
      </c>
      <c r="D185" s="515" t="s">
        <v>189</v>
      </c>
      <c r="E185" s="507" t="s">
        <v>357</v>
      </c>
      <c r="F185" s="216">
        <v>3.3</v>
      </c>
      <c r="G185" s="216"/>
      <c r="H185" s="110">
        <v>150</v>
      </c>
      <c r="I185" s="36">
        <v>150</v>
      </c>
      <c r="J185" s="167">
        <v>150</v>
      </c>
      <c r="K185" s="185">
        <v>150</v>
      </c>
      <c r="L185" s="825">
        <v>150</v>
      </c>
      <c r="M185" s="225">
        <v>150</v>
      </c>
    </row>
    <row r="186" spans="1:13" ht="15.75" thickBot="1">
      <c r="A186" s="198"/>
      <c r="B186" s="27"/>
      <c r="C186" s="644"/>
      <c r="D186" s="538"/>
      <c r="E186" s="563"/>
      <c r="F186" s="321"/>
      <c r="G186" s="321"/>
      <c r="H186" s="101"/>
      <c r="I186" s="93"/>
      <c r="J186" s="226"/>
      <c r="K186" s="549"/>
      <c r="L186" s="852"/>
      <c r="M186" s="224"/>
    </row>
    <row r="187" spans="1:13" ht="15.75" thickBot="1">
      <c r="A187" s="186" t="s">
        <v>343</v>
      </c>
      <c r="B187" s="94"/>
      <c r="C187" s="55"/>
      <c r="D187" s="509"/>
      <c r="E187" s="502" t="s">
        <v>199</v>
      </c>
      <c r="F187" s="18"/>
      <c r="G187" s="18"/>
      <c r="H187" s="70">
        <f aca="true" t="shared" si="13" ref="H187:M188">H188</f>
        <v>1000</v>
      </c>
      <c r="I187" s="70">
        <f t="shared" si="13"/>
        <v>1000</v>
      </c>
      <c r="J187" s="58">
        <f t="shared" si="13"/>
        <v>1000</v>
      </c>
      <c r="K187" s="58">
        <f t="shared" si="13"/>
        <v>1000</v>
      </c>
      <c r="L187" s="29">
        <f t="shared" si="13"/>
        <v>1000</v>
      </c>
      <c r="M187" s="58">
        <f t="shared" si="13"/>
        <v>1000</v>
      </c>
    </row>
    <row r="188" spans="1:18" ht="15">
      <c r="A188" s="194">
        <v>63</v>
      </c>
      <c r="B188" s="72"/>
      <c r="C188" s="640"/>
      <c r="D188" s="510"/>
      <c r="E188" s="503" t="s">
        <v>164</v>
      </c>
      <c r="F188" s="218"/>
      <c r="G188" s="218"/>
      <c r="H188" s="73">
        <f t="shared" si="13"/>
        <v>1000</v>
      </c>
      <c r="I188" s="73">
        <f t="shared" si="13"/>
        <v>1000</v>
      </c>
      <c r="J188" s="208">
        <f t="shared" si="13"/>
        <v>1000</v>
      </c>
      <c r="K188" s="208">
        <f t="shared" si="13"/>
        <v>1000</v>
      </c>
      <c r="L188" s="822">
        <f t="shared" si="13"/>
        <v>1000</v>
      </c>
      <c r="M188" s="208">
        <f t="shared" si="13"/>
        <v>1000</v>
      </c>
      <c r="O188" s="188"/>
      <c r="P188" s="188"/>
      <c r="Q188" s="188"/>
      <c r="R188" s="188"/>
    </row>
    <row r="189" spans="1:18" ht="15">
      <c r="A189" s="166">
        <v>637004</v>
      </c>
      <c r="B189" s="75">
        <v>4</v>
      </c>
      <c r="C189" s="112">
        <v>41</v>
      </c>
      <c r="D189" s="515" t="s">
        <v>200</v>
      </c>
      <c r="E189" s="507" t="s">
        <v>201</v>
      </c>
      <c r="F189" s="174"/>
      <c r="G189" s="174"/>
      <c r="H189" s="77">
        <v>1000</v>
      </c>
      <c r="I189" s="77">
        <v>1000</v>
      </c>
      <c r="J189" s="225">
        <v>1000</v>
      </c>
      <c r="K189" s="225">
        <v>1000</v>
      </c>
      <c r="L189" s="825">
        <v>1000</v>
      </c>
      <c r="M189" s="225">
        <v>1000</v>
      </c>
      <c r="P189" s="188"/>
      <c r="R189" s="188"/>
    </row>
    <row r="190" spans="1:16" ht="15.75" thickBot="1">
      <c r="A190" s="199"/>
      <c r="B190" s="27"/>
      <c r="C190" s="644"/>
      <c r="D190" s="538"/>
      <c r="E190" s="563"/>
      <c r="F190" s="321"/>
      <c r="G190" s="321"/>
      <c r="H190" s="101"/>
      <c r="I190" s="28"/>
      <c r="J190" s="224"/>
      <c r="K190" s="224"/>
      <c r="L190" s="852"/>
      <c r="M190" s="224"/>
      <c r="P190" s="188"/>
    </row>
    <row r="191" spans="1:19" ht="15.75" thickBot="1">
      <c r="A191" s="69" t="s">
        <v>202</v>
      </c>
      <c r="B191" s="17"/>
      <c r="C191" s="639"/>
      <c r="D191" s="509"/>
      <c r="E191" s="502" t="s">
        <v>203</v>
      </c>
      <c r="F191" s="18">
        <f>F192+F195</f>
        <v>98592</v>
      </c>
      <c r="G191" s="18">
        <f>G192+G195</f>
        <v>19741</v>
      </c>
      <c r="H191" s="727">
        <v>108310</v>
      </c>
      <c r="I191" s="728">
        <v>50914</v>
      </c>
      <c r="J191" s="18">
        <f>J192+J195</f>
        <v>3200</v>
      </c>
      <c r="K191" s="58">
        <f>K192+K195</f>
        <v>120643</v>
      </c>
      <c r="L191" s="29">
        <f>L192+L195</f>
        <v>166513</v>
      </c>
      <c r="M191" s="58">
        <f>M192+M195</f>
        <v>171849</v>
      </c>
      <c r="O191" s="188"/>
      <c r="P191" s="188"/>
      <c r="Q191" s="188"/>
      <c r="R191" s="188"/>
      <c r="S191" s="188"/>
    </row>
    <row r="192" spans="1:13" ht="15">
      <c r="A192" s="193">
        <v>633</v>
      </c>
      <c r="B192" s="95"/>
      <c r="C192" s="640"/>
      <c r="D192" s="515"/>
      <c r="E192" s="504" t="s">
        <v>164</v>
      </c>
      <c r="F192" s="165">
        <f>SUM(F193:F194)</f>
        <v>98336</v>
      </c>
      <c r="G192" s="165">
        <f>SUM(G193:G194)</f>
        <v>18202</v>
      </c>
      <c r="H192" s="121">
        <v>49654</v>
      </c>
      <c r="I192" s="20">
        <v>28873</v>
      </c>
      <c r="J192" s="178">
        <f>J193+J194</f>
        <v>1200</v>
      </c>
      <c r="K192" s="229">
        <f>K193+K194</f>
        <v>6500</v>
      </c>
      <c r="L192" s="848">
        <f>L193+L194</f>
        <v>5200</v>
      </c>
      <c r="M192" s="229">
        <f>M193+M194</f>
        <v>5200</v>
      </c>
    </row>
    <row r="193" spans="1:13" ht="15">
      <c r="A193" s="180">
        <v>633006</v>
      </c>
      <c r="B193" s="22">
        <v>7</v>
      </c>
      <c r="C193" s="632">
        <v>41</v>
      </c>
      <c r="D193" s="522" t="s">
        <v>143</v>
      </c>
      <c r="E193" s="518" t="s">
        <v>204</v>
      </c>
      <c r="F193" s="181">
        <v>98336</v>
      </c>
      <c r="G193" s="181">
        <v>18202</v>
      </c>
      <c r="H193" s="52">
        <v>49454</v>
      </c>
      <c r="I193" s="90">
        <v>27873</v>
      </c>
      <c r="J193" s="181">
        <v>200</v>
      </c>
      <c r="K193" s="561">
        <v>5000</v>
      </c>
      <c r="L193" s="850">
        <v>5000</v>
      </c>
      <c r="M193" s="561">
        <v>5000</v>
      </c>
    </row>
    <row r="194" spans="1:13" ht="14.25" customHeight="1">
      <c r="A194" s="169">
        <v>633006</v>
      </c>
      <c r="B194" s="7">
        <v>8</v>
      </c>
      <c r="C194" s="642">
        <v>41</v>
      </c>
      <c r="D194" s="523" t="s">
        <v>143</v>
      </c>
      <c r="E194" s="505" t="s">
        <v>205</v>
      </c>
      <c r="F194" s="170"/>
      <c r="G194" s="170"/>
      <c r="H194" s="48">
        <v>200</v>
      </c>
      <c r="I194" s="8">
        <v>1000</v>
      </c>
      <c r="J194" s="172">
        <v>1000</v>
      </c>
      <c r="K194" s="209">
        <v>1500</v>
      </c>
      <c r="L194" s="733">
        <v>200</v>
      </c>
      <c r="M194" s="209">
        <v>200</v>
      </c>
    </row>
    <row r="195" spans="1:13" ht="15">
      <c r="A195" s="193">
        <v>635</v>
      </c>
      <c r="B195" s="74"/>
      <c r="C195" s="83"/>
      <c r="D195" s="515"/>
      <c r="E195" s="504" t="s">
        <v>125</v>
      </c>
      <c r="F195" s="165">
        <v>256</v>
      </c>
      <c r="G195" s="165">
        <v>1539</v>
      </c>
      <c r="H195" s="5">
        <v>58110</v>
      </c>
      <c r="I195" s="4">
        <v>31714</v>
      </c>
      <c r="J195" s="165">
        <v>2000</v>
      </c>
      <c r="K195" s="168">
        <f>K196+K198+K197</f>
        <v>114143</v>
      </c>
      <c r="L195" s="823">
        <f>L196+L198+L197</f>
        <v>161313</v>
      </c>
      <c r="M195" s="168">
        <f>M196+M198+M197</f>
        <v>166649</v>
      </c>
    </row>
    <row r="196" spans="1:13" ht="15">
      <c r="A196" s="180">
        <v>635006</v>
      </c>
      <c r="B196" s="47">
        <v>7</v>
      </c>
      <c r="C196" s="650">
        <v>41</v>
      </c>
      <c r="D196" s="522" t="s">
        <v>143</v>
      </c>
      <c r="E196" s="518" t="s">
        <v>584</v>
      </c>
      <c r="F196" s="181">
        <v>255</v>
      </c>
      <c r="G196" s="181">
        <v>1539</v>
      </c>
      <c r="H196" s="52">
        <v>5000</v>
      </c>
      <c r="I196" s="21">
        <v>32841</v>
      </c>
      <c r="J196" s="181">
        <v>5000</v>
      </c>
      <c r="K196" s="223">
        <v>109143</v>
      </c>
      <c r="L196" s="731">
        <v>151313</v>
      </c>
      <c r="M196" s="223">
        <v>156649</v>
      </c>
    </row>
    <row r="197" spans="1:13" ht="13.5" customHeight="1">
      <c r="A197" s="182">
        <v>635006</v>
      </c>
      <c r="B197" s="35">
        <v>8</v>
      </c>
      <c r="C197" s="39">
        <v>41</v>
      </c>
      <c r="D197" s="511" t="s">
        <v>143</v>
      </c>
      <c r="E197" s="505" t="s">
        <v>479</v>
      </c>
      <c r="F197" s="183"/>
      <c r="G197" s="183"/>
      <c r="H197" s="89"/>
      <c r="I197" s="12"/>
      <c r="J197" s="183"/>
      <c r="K197" s="228">
        <v>5000</v>
      </c>
      <c r="L197" s="826">
        <v>10000</v>
      </c>
      <c r="M197" s="228">
        <v>10000</v>
      </c>
    </row>
    <row r="198" spans="1:13" ht="14.25" customHeight="1" hidden="1">
      <c r="A198" s="171">
        <v>635006</v>
      </c>
      <c r="B198" s="9">
        <v>1</v>
      </c>
      <c r="C198" s="13">
        <v>41</v>
      </c>
      <c r="D198" s="513" t="s">
        <v>143</v>
      </c>
      <c r="E198" s="505" t="s">
        <v>364</v>
      </c>
      <c r="F198" s="172"/>
      <c r="G198" s="172"/>
      <c r="H198" s="89"/>
      <c r="I198" s="8"/>
      <c r="J198" s="172"/>
      <c r="K198" s="228"/>
      <c r="L198" s="826"/>
      <c r="M198" s="228"/>
    </row>
    <row r="199" spans="1:13" ht="18" customHeight="1" thickBot="1">
      <c r="A199" s="198"/>
      <c r="B199" s="92"/>
      <c r="C199" s="119"/>
      <c r="D199" s="543"/>
      <c r="E199" s="537"/>
      <c r="F199" s="321"/>
      <c r="G199" s="321"/>
      <c r="H199" s="101"/>
      <c r="I199" s="93"/>
      <c r="J199" s="226"/>
      <c r="K199" s="549"/>
      <c r="L199" s="840"/>
      <c r="M199" s="549"/>
    </row>
    <row r="200" spans="1:13" ht="15.75" thickBot="1">
      <c r="A200" s="313" t="s">
        <v>206</v>
      </c>
      <c r="B200" s="676"/>
      <c r="C200" s="675"/>
      <c r="D200" s="509"/>
      <c r="E200" s="570" t="s">
        <v>207</v>
      </c>
      <c r="F200" s="18">
        <f>SUM(F201+F203+F212+F215)</f>
        <v>67353</v>
      </c>
      <c r="G200" s="18">
        <f>SUM(G201+G203+G212+G215)</f>
        <v>179227</v>
      </c>
      <c r="H200" s="314">
        <f>H203+H212+H215+H201</f>
        <v>80000</v>
      </c>
      <c r="I200" s="139">
        <f>SUM(I201+I203+I212+I215)</f>
        <v>80000</v>
      </c>
      <c r="J200" s="18">
        <f>J201+J203+J212+J215</f>
        <v>77360</v>
      </c>
      <c r="K200" s="293">
        <f>K201+K203+K212+K215</f>
        <v>84300</v>
      </c>
      <c r="L200" s="293">
        <f>L201+L203+L212+L215</f>
        <v>76900</v>
      </c>
      <c r="M200" s="853">
        <f>M201+M203+M212+M215</f>
        <v>76870</v>
      </c>
    </row>
    <row r="201" spans="1:13" ht="15">
      <c r="A201" s="194">
        <v>632</v>
      </c>
      <c r="B201" s="116"/>
      <c r="C201" s="652"/>
      <c r="D201" s="571"/>
      <c r="E201" s="564" t="s">
        <v>86</v>
      </c>
      <c r="F201" s="573">
        <v>437</v>
      </c>
      <c r="G201" s="573">
        <v>404</v>
      </c>
      <c r="H201" s="572">
        <v>500</v>
      </c>
      <c r="I201" s="207">
        <v>500</v>
      </c>
      <c r="J201" s="574">
        <v>410</v>
      </c>
      <c r="K201" s="838">
        <f>K202</f>
        <v>500</v>
      </c>
      <c r="L201" s="838">
        <f>L202</f>
        <v>500</v>
      </c>
      <c r="M201" s="822">
        <f>M202</f>
        <v>500</v>
      </c>
    </row>
    <row r="202" spans="1:13" ht="15">
      <c r="A202" s="173">
        <v>632001</v>
      </c>
      <c r="B202" s="117">
        <v>1</v>
      </c>
      <c r="C202" s="653">
        <v>41</v>
      </c>
      <c r="D202" s="566" t="s">
        <v>208</v>
      </c>
      <c r="E202" s="506" t="s">
        <v>88</v>
      </c>
      <c r="F202" s="221">
        <v>437</v>
      </c>
      <c r="G202" s="221">
        <v>404</v>
      </c>
      <c r="H202" s="532">
        <v>500</v>
      </c>
      <c r="I202" s="90">
        <v>500</v>
      </c>
      <c r="J202" s="174">
        <v>410</v>
      </c>
      <c r="K202" s="843">
        <v>500</v>
      </c>
      <c r="L202" s="825">
        <v>500</v>
      </c>
      <c r="M202" s="214">
        <v>500</v>
      </c>
    </row>
    <row r="203" spans="1:16" ht="15">
      <c r="A203" s="194">
        <v>633</v>
      </c>
      <c r="B203" s="102"/>
      <c r="C203" s="641"/>
      <c r="D203" s="510"/>
      <c r="E203" s="503" t="s">
        <v>93</v>
      </c>
      <c r="F203" s="218">
        <f>SUM(F204:F211)</f>
        <v>6041</v>
      </c>
      <c r="G203" s="218">
        <f>SUM(G204:G211)</f>
        <v>112677</v>
      </c>
      <c r="H203" s="73">
        <v>9000</v>
      </c>
      <c r="I203" s="4">
        <f>I206+I208+I209+I211+I207+I204+I205+I210</f>
        <v>9670</v>
      </c>
      <c r="J203" s="218">
        <f>J206+J208+J209+J211+J207+J204+J205</f>
        <v>9120</v>
      </c>
      <c r="K203" s="822">
        <f>SUM(K204:K211)</f>
        <v>13300</v>
      </c>
      <c r="L203" s="822">
        <f>L206+L208+L209+L211</f>
        <v>3900</v>
      </c>
      <c r="M203" s="823">
        <f>M206+M208+M209+M211</f>
        <v>3870</v>
      </c>
      <c r="N203" s="1170"/>
      <c r="O203" s="188"/>
      <c r="P203" s="188"/>
    </row>
    <row r="204" spans="1:16" ht="15">
      <c r="A204" s="180">
        <v>633004</v>
      </c>
      <c r="B204" s="47"/>
      <c r="C204" s="650">
        <v>41</v>
      </c>
      <c r="D204" s="522" t="s">
        <v>208</v>
      </c>
      <c r="E204" s="518" t="s">
        <v>590</v>
      </c>
      <c r="F204" s="731">
        <v>18</v>
      </c>
      <c r="G204" s="731">
        <v>5385</v>
      </c>
      <c r="H204" s="52"/>
      <c r="I204" s="52">
        <v>120</v>
      </c>
      <c r="J204" s="181">
        <v>120</v>
      </c>
      <c r="K204" s="731"/>
      <c r="L204" s="731"/>
      <c r="M204" s="228"/>
      <c r="O204" s="188"/>
      <c r="P204" s="188"/>
    </row>
    <row r="205" spans="1:16" ht="15">
      <c r="A205" s="732">
        <v>633004</v>
      </c>
      <c r="B205" s="33">
        <v>2</v>
      </c>
      <c r="C205" s="85">
        <v>111</v>
      </c>
      <c r="D205" s="513" t="s">
        <v>208</v>
      </c>
      <c r="E205" s="471" t="s">
        <v>444</v>
      </c>
      <c r="F205" s="733">
        <v>1776</v>
      </c>
      <c r="G205" s="733">
        <v>102315</v>
      </c>
      <c r="H205" s="89"/>
      <c r="I205" s="89"/>
      <c r="J205" s="170"/>
      <c r="K205" s="826"/>
      <c r="L205" s="826"/>
      <c r="M205" s="228"/>
      <c r="O205" s="188"/>
      <c r="P205" s="188"/>
    </row>
    <row r="206" spans="1:13" ht="15">
      <c r="A206" s="169">
        <v>633004</v>
      </c>
      <c r="B206" s="51">
        <v>3</v>
      </c>
      <c r="C206" s="84">
        <v>41</v>
      </c>
      <c r="D206" s="523" t="s">
        <v>208</v>
      </c>
      <c r="E206" s="505" t="s">
        <v>209</v>
      </c>
      <c r="F206" s="170">
        <v>613</v>
      </c>
      <c r="G206" s="170">
        <v>1440</v>
      </c>
      <c r="H206" s="89">
        <v>1000</v>
      </c>
      <c r="I206" s="89">
        <v>1450</v>
      </c>
      <c r="J206" s="170">
        <v>1400</v>
      </c>
      <c r="K206" s="826">
        <v>800</v>
      </c>
      <c r="L206" s="826">
        <v>800</v>
      </c>
      <c r="M206" s="228">
        <v>800</v>
      </c>
    </row>
    <row r="207" spans="1:15" ht="15">
      <c r="A207" s="169">
        <v>633004</v>
      </c>
      <c r="B207" s="51">
        <v>4</v>
      </c>
      <c r="C207" s="84">
        <v>41</v>
      </c>
      <c r="D207" s="523" t="s">
        <v>208</v>
      </c>
      <c r="E207" s="505" t="s">
        <v>358</v>
      </c>
      <c r="F207" s="170"/>
      <c r="G207" s="170"/>
      <c r="H207" s="89">
        <v>500</v>
      </c>
      <c r="I207" s="89">
        <v>500</v>
      </c>
      <c r="J207" s="170">
        <v>500</v>
      </c>
      <c r="K207" s="826"/>
      <c r="L207" s="826"/>
      <c r="M207" s="228"/>
      <c r="O207" s="189"/>
    </row>
    <row r="208" spans="1:13" ht="15">
      <c r="A208" s="169">
        <v>633006</v>
      </c>
      <c r="B208" s="51">
        <v>7</v>
      </c>
      <c r="C208" s="84">
        <v>41</v>
      </c>
      <c r="D208" s="513" t="s">
        <v>208</v>
      </c>
      <c r="E208" s="505" t="s">
        <v>596</v>
      </c>
      <c r="F208" s="209"/>
      <c r="G208" s="209">
        <v>1299</v>
      </c>
      <c r="H208" s="89">
        <v>5000</v>
      </c>
      <c r="I208" s="89">
        <v>5100</v>
      </c>
      <c r="J208" s="172">
        <v>5100</v>
      </c>
      <c r="K208" s="826">
        <v>5000</v>
      </c>
      <c r="L208" s="826">
        <v>600</v>
      </c>
      <c r="M208" s="228">
        <v>570</v>
      </c>
    </row>
    <row r="209" spans="1:13" ht="15">
      <c r="A209" s="171">
        <v>633004</v>
      </c>
      <c r="B209" s="33">
        <v>5</v>
      </c>
      <c r="C209" s="85">
        <v>41</v>
      </c>
      <c r="D209" s="513" t="s">
        <v>208</v>
      </c>
      <c r="E209" s="471" t="s">
        <v>211</v>
      </c>
      <c r="F209" s="228">
        <v>943</v>
      </c>
      <c r="G209" s="228">
        <v>408</v>
      </c>
      <c r="H209" s="89">
        <v>500</v>
      </c>
      <c r="I209" s="89">
        <v>500</v>
      </c>
      <c r="J209" s="170">
        <v>500</v>
      </c>
      <c r="K209" s="826">
        <v>500</v>
      </c>
      <c r="L209" s="826">
        <v>500</v>
      </c>
      <c r="M209" s="228">
        <v>500</v>
      </c>
    </row>
    <row r="210" spans="1:13" ht="14.25" customHeight="1">
      <c r="A210" s="182">
        <v>633006</v>
      </c>
      <c r="B210" s="33">
        <v>10</v>
      </c>
      <c r="C210" s="85">
        <v>41</v>
      </c>
      <c r="D210" s="513" t="s">
        <v>208</v>
      </c>
      <c r="E210" s="471" t="s">
        <v>480</v>
      </c>
      <c r="F210" s="228">
        <v>843</v>
      </c>
      <c r="G210" s="228">
        <v>276</v>
      </c>
      <c r="H210" s="89"/>
      <c r="I210" s="8"/>
      <c r="J210" s="172"/>
      <c r="K210" s="826">
        <v>5000</v>
      </c>
      <c r="L210" s="733"/>
      <c r="M210" s="209"/>
    </row>
    <row r="211" spans="1:13" ht="15">
      <c r="A211" s="179">
        <v>633015</v>
      </c>
      <c r="B211" s="49"/>
      <c r="C211" s="114">
        <v>41</v>
      </c>
      <c r="D211" s="510" t="s">
        <v>132</v>
      </c>
      <c r="E211" s="506" t="s">
        <v>212</v>
      </c>
      <c r="F211" s="228">
        <v>1848</v>
      </c>
      <c r="G211" s="228">
        <v>1554</v>
      </c>
      <c r="H211" s="36">
        <v>2000</v>
      </c>
      <c r="I211" s="23">
        <v>2000</v>
      </c>
      <c r="J211" s="210">
        <v>1500</v>
      </c>
      <c r="K211" s="814">
        <v>2000</v>
      </c>
      <c r="L211" s="827">
        <v>2000</v>
      </c>
      <c r="M211" s="635">
        <v>2000</v>
      </c>
    </row>
    <row r="212" spans="1:13" ht="13.5" customHeight="1">
      <c r="A212" s="193">
        <v>635</v>
      </c>
      <c r="B212" s="74"/>
      <c r="C212" s="83"/>
      <c r="D212" s="515"/>
      <c r="E212" s="504" t="s">
        <v>125</v>
      </c>
      <c r="F212" s="165">
        <f>SUM(F213:F214)</f>
        <v>170</v>
      </c>
      <c r="G212" s="165">
        <f>SUM(G213:G214)</f>
        <v>2820</v>
      </c>
      <c r="H212" s="5">
        <f aca="true" t="shared" si="14" ref="H212:M212">H213+H214</f>
        <v>2500</v>
      </c>
      <c r="I212" s="4">
        <f t="shared" si="14"/>
        <v>2500</v>
      </c>
      <c r="J212" s="165">
        <f t="shared" si="14"/>
        <v>500</v>
      </c>
      <c r="K212" s="823">
        <f t="shared" si="14"/>
        <v>2500</v>
      </c>
      <c r="L212" s="823">
        <f t="shared" si="14"/>
        <v>2500</v>
      </c>
      <c r="M212" s="168">
        <f t="shared" si="14"/>
        <v>2500</v>
      </c>
    </row>
    <row r="213" spans="1:13" ht="15" customHeight="1">
      <c r="A213" s="171">
        <v>635006</v>
      </c>
      <c r="B213" s="9">
        <v>6</v>
      </c>
      <c r="C213" s="13">
        <v>41</v>
      </c>
      <c r="D213" s="513" t="s">
        <v>132</v>
      </c>
      <c r="E213" s="471" t="s">
        <v>213</v>
      </c>
      <c r="F213" s="209">
        <v>170</v>
      </c>
      <c r="G213" s="209">
        <v>2820</v>
      </c>
      <c r="H213" s="48">
        <v>2500</v>
      </c>
      <c r="I213" s="48">
        <v>2500</v>
      </c>
      <c r="J213" s="172">
        <v>500</v>
      </c>
      <c r="K213" s="733">
        <v>2500</v>
      </c>
      <c r="L213" s="733">
        <v>2500</v>
      </c>
      <c r="M213" s="209">
        <v>2500</v>
      </c>
    </row>
    <row r="214" spans="1:13" ht="15" hidden="1">
      <c r="A214" s="173">
        <v>635006</v>
      </c>
      <c r="B214" s="11">
        <v>10</v>
      </c>
      <c r="C214" s="204"/>
      <c r="D214" s="510" t="s">
        <v>132</v>
      </c>
      <c r="E214" s="506" t="s">
        <v>214</v>
      </c>
      <c r="F214" s="209"/>
      <c r="G214" s="209"/>
      <c r="H214" s="48"/>
      <c r="I214" s="48"/>
      <c r="J214" s="172"/>
      <c r="K214" s="733"/>
      <c r="L214" s="733"/>
      <c r="M214" s="209"/>
    </row>
    <row r="215" spans="1:13" ht="14.25" customHeight="1">
      <c r="A215" s="164">
        <v>637</v>
      </c>
      <c r="B215" s="3"/>
      <c r="C215" s="135"/>
      <c r="D215" s="515"/>
      <c r="E215" s="504" t="s">
        <v>136</v>
      </c>
      <c r="F215" s="165">
        <f>SUM(F216:F216)</f>
        <v>60705</v>
      </c>
      <c r="G215" s="165">
        <f>SUM(G216:G216)</f>
        <v>63326</v>
      </c>
      <c r="H215" s="5">
        <f>H216</f>
        <v>68000</v>
      </c>
      <c r="I215" s="4">
        <f>I216</f>
        <v>67330</v>
      </c>
      <c r="J215" s="165">
        <f>J216</f>
        <v>67330</v>
      </c>
      <c r="K215" s="823">
        <v>68000</v>
      </c>
      <c r="L215" s="823">
        <f>M216</f>
        <v>70000</v>
      </c>
      <c r="M215" s="168">
        <f>M216</f>
        <v>70000</v>
      </c>
    </row>
    <row r="216" spans="1:13" ht="17.25" customHeight="1">
      <c r="A216" s="169">
        <v>637004</v>
      </c>
      <c r="B216" s="7">
        <v>1</v>
      </c>
      <c r="C216" s="642">
        <v>41</v>
      </c>
      <c r="D216" s="523" t="s">
        <v>208</v>
      </c>
      <c r="E216" s="505" t="s">
        <v>215</v>
      </c>
      <c r="F216" s="167">
        <v>60705</v>
      </c>
      <c r="G216" s="167">
        <v>63326</v>
      </c>
      <c r="H216" s="89">
        <v>68000</v>
      </c>
      <c r="I216" s="89">
        <v>67330</v>
      </c>
      <c r="J216" s="170">
        <v>67330</v>
      </c>
      <c r="K216" s="826">
        <v>68000</v>
      </c>
      <c r="L216" s="825">
        <v>70000</v>
      </c>
      <c r="M216" s="228">
        <v>70000</v>
      </c>
    </row>
    <row r="217" spans="1:13" ht="15.75" thickBot="1">
      <c r="A217" s="198"/>
      <c r="B217" s="92"/>
      <c r="C217" s="647"/>
      <c r="D217" s="543"/>
      <c r="E217" s="537"/>
      <c r="F217" s="319"/>
      <c r="G217" s="319"/>
      <c r="H217" s="101"/>
      <c r="I217" s="93"/>
      <c r="J217" s="226"/>
      <c r="K217" s="840"/>
      <c r="L217" s="852"/>
      <c r="M217" s="549"/>
    </row>
    <row r="218" spans="1:13" ht="15.75" thickBot="1">
      <c r="A218" s="69" t="s">
        <v>216</v>
      </c>
      <c r="B218" s="17"/>
      <c r="C218" s="639"/>
      <c r="D218" s="509"/>
      <c r="E218" s="502" t="s">
        <v>217</v>
      </c>
      <c r="F218" s="18">
        <f>SUM(F221+F224+F219)</f>
        <v>458</v>
      </c>
      <c r="G218" s="18">
        <f>SUM(G221+G224+G219)</f>
        <v>4555</v>
      </c>
      <c r="H218" s="70">
        <f>H219+H224</f>
        <v>4150</v>
      </c>
      <c r="I218" s="68">
        <f>I219+I224</f>
        <v>4150</v>
      </c>
      <c r="J218" s="18">
        <f>J224+J219</f>
        <v>2200</v>
      </c>
      <c r="K218" s="29">
        <f>K224+K219</f>
        <v>4500</v>
      </c>
      <c r="L218" s="29">
        <f>L224+L219</f>
        <v>2500</v>
      </c>
      <c r="M218" s="58">
        <f>M224+M219</f>
        <v>2500</v>
      </c>
    </row>
    <row r="219" spans="1:13" ht="12" customHeight="1">
      <c r="A219" s="194">
        <v>633</v>
      </c>
      <c r="B219" s="3"/>
      <c r="C219" s="135"/>
      <c r="D219" s="515"/>
      <c r="E219" s="555" t="s">
        <v>93</v>
      </c>
      <c r="F219" s="165"/>
      <c r="G219" s="165">
        <v>2580</v>
      </c>
      <c r="H219" s="5">
        <v>3000</v>
      </c>
      <c r="I219" s="4">
        <v>2000</v>
      </c>
      <c r="J219" s="165">
        <v>50</v>
      </c>
      <c r="K219" s="823">
        <v>3000</v>
      </c>
      <c r="L219" s="823">
        <f>L220</f>
        <v>1000</v>
      </c>
      <c r="M219" s="168">
        <f>M220</f>
        <v>1000</v>
      </c>
    </row>
    <row r="220" spans="1:13" ht="16.5" customHeight="1">
      <c r="A220" s="166">
        <v>633006</v>
      </c>
      <c r="B220" s="75">
        <v>7</v>
      </c>
      <c r="C220" s="112">
        <v>41</v>
      </c>
      <c r="D220" s="515" t="s">
        <v>200</v>
      </c>
      <c r="E220" s="530" t="s">
        <v>474</v>
      </c>
      <c r="F220" s="167"/>
      <c r="G220" s="167">
        <v>2580</v>
      </c>
      <c r="H220" s="77">
        <v>3000</v>
      </c>
      <c r="I220" s="78">
        <v>2000</v>
      </c>
      <c r="J220" s="174">
        <v>50</v>
      </c>
      <c r="K220" s="825">
        <v>3000</v>
      </c>
      <c r="L220" s="825">
        <v>1000</v>
      </c>
      <c r="M220" s="214">
        <v>1000</v>
      </c>
    </row>
    <row r="221" spans="1:13" ht="0.75" customHeight="1" hidden="1">
      <c r="A221" s="193">
        <v>635</v>
      </c>
      <c r="B221" s="3"/>
      <c r="C221" s="141"/>
      <c r="D221" s="541"/>
      <c r="E221" s="533" t="s">
        <v>125</v>
      </c>
      <c r="F221" s="165">
        <f>F222+F223</f>
        <v>0</v>
      </c>
      <c r="G221" s="165">
        <f aca="true" t="shared" si="15" ref="G221:M221">G222+G223</f>
        <v>0</v>
      </c>
      <c r="H221" s="5">
        <f t="shared" si="15"/>
        <v>0</v>
      </c>
      <c r="I221" s="4">
        <f t="shared" si="15"/>
        <v>0</v>
      </c>
      <c r="J221" s="165">
        <f t="shared" si="15"/>
        <v>0</v>
      </c>
      <c r="K221" s="823">
        <f t="shared" si="15"/>
        <v>0</v>
      </c>
      <c r="L221" s="823">
        <f t="shared" si="15"/>
        <v>0</v>
      </c>
      <c r="M221" s="168">
        <f t="shared" si="15"/>
        <v>0</v>
      </c>
    </row>
    <row r="222" spans="1:13" ht="18" customHeight="1" hidden="1">
      <c r="A222" s="173">
        <v>635004</v>
      </c>
      <c r="B222" s="11"/>
      <c r="C222" s="204"/>
      <c r="D222" s="515" t="s">
        <v>200</v>
      </c>
      <c r="E222" s="534" t="s">
        <v>218</v>
      </c>
      <c r="F222" s="183">
        <v>0</v>
      </c>
      <c r="G222" s="183">
        <v>0</v>
      </c>
      <c r="H222" s="52">
        <v>0</v>
      </c>
      <c r="I222" s="21">
        <v>0</v>
      </c>
      <c r="J222" s="181">
        <v>0</v>
      </c>
      <c r="K222" s="731">
        <v>0</v>
      </c>
      <c r="L222" s="731">
        <v>0</v>
      </c>
      <c r="M222" s="223">
        <v>0</v>
      </c>
    </row>
    <row r="223" spans="1:13" ht="2.25" customHeight="1" hidden="1">
      <c r="A223" s="173">
        <v>635006</v>
      </c>
      <c r="B223" s="11">
        <v>1</v>
      </c>
      <c r="C223" s="204"/>
      <c r="D223" s="510" t="s">
        <v>200</v>
      </c>
      <c r="E223" s="530" t="s">
        <v>131</v>
      </c>
      <c r="F223" s="210">
        <v>0</v>
      </c>
      <c r="G223" s="210">
        <v>0</v>
      </c>
      <c r="H223" s="80">
        <v>0</v>
      </c>
      <c r="I223" s="10">
        <v>0</v>
      </c>
      <c r="J223" s="174">
        <v>0</v>
      </c>
      <c r="K223" s="824">
        <v>0</v>
      </c>
      <c r="L223" s="824">
        <v>0</v>
      </c>
      <c r="M223" s="214">
        <v>0</v>
      </c>
    </row>
    <row r="224" spans="1:13" ht="15">
      <c r="A224" s="164">
        <v>637</v>
      </c>
      <c r="B224" s="3"/>
      <c r="C224" s="135"/>
      <c r="D224" s="515"/>
      <c r="E224" s="533" t="s">
        <v>136</v>
      </c>
      <c r="F224" s="165">
        <f>SUM(F225:F227)</f>
        <v>458</v>
      </c>
      <c r="G224" s="165">
        <f>SUM(G225:G227)</f>
        <v>1975</v>
      </c>
      <c r="H224" s="5">
        <f aca="true" t="shared" si="16" ref="H224:M224">H225+H226+H227</f>
        <v>1150</v>
      </c>
      <c r="I224" s="4">
        <f t="shared" si="16"/>
        <v>2150</v>
      </c>
      <c r="J224" s="165">
        <f t="shared" si="16"/>
        <v>2150</v>
      </c>
      <c r="K224" s="823">
        <f t="shared" si="16"/>
        <v>1500</v>
      </c>
      <c r="L224" s="823">
        <f t="shared" si="16"/>
        <v>1500</v>
      </c>
      <c r="M224" s="168">
        <f t="shared" si="16"/>
        <v>1500</v>
      </c>
    </row>
    <row r="225" spans="1:13" ht="15">
      <c r="A225" s="169">
        <v>637004</v>
      </c>
      <c r="B225" s="7">
        <v>3</v>
      </c>
      <c r="C225" s="642">
        <v>41</v>
      </c>
      <c r="D225" s="523" t="s">
        <v>200</v>
      </c>
      <c r="E225" s="535" t="s">
        <v>219</v>
      </c>
      <c r="F225" s="170">
        <v>353</v>
      </c>
      <c r="G225" s="170">
        <v>1841</v>
      </c>
      <c r="H225" s="89">
        <v>1000</v>
      </c>
      <c r="I225" s="6">
        <v>2000</v>
      </c>
      <c r="J225" s="170">
        <v>2000</v>
      </c>
      <c r="K225" s="826">
        <v>1500</v>
      </c>
      <c r="L225" s="826">
        <v>1500</v>
      </c>
      <c r="M225" s="228">
        <v>1500</v>
      </c>
    </row>
    <row r="226" spans="1:13" ht="15.75" customHeight="1">
      <c r="A226" s="171">
        <v>637004</v>
      </c>
      <c r="B226" s="9">
        <v>9</v>
      </c>
      <c r="C226" s="13">
        <v>41</v>
      </c>
      <c r="D226" s="513" t="s">
        <v>200</v>
      </c>
      <c r="E226" s="329" t="s">
        <v>220</v>
      </c>
      <c r="F226" s="172">
        <v>105</v>
      </c>
      <c r="G226" s="172">
        <v>134</v>
      </c>
      <c r="H226" s="48">
        <v>150</v>
      </c>
      <c r="I226" s="8">
        <v>150</v>
      </c>
      <c r="J226" s="172">
        <v>150</v>
      </c>
      <c r="K226" s="733"/>
      <c r="L226" s="733"/>
      <c r="M226" s="209"/>
    </row>
    <row r="227" spans="1:13" ht="1.5" customHeight="1">
      <c r="A227" s="173">
        <v>637027</v>
      </c>
      <c r="B227" s="49"/>
      <c r="C227" s="114">
        <v>41</v>
      </c>
      <c r="D227" s="510" t="s">
        <v>200</v>
      </c>
      <c r="E227" s="530" t="s">
        <v>158</v>
      </c>
      <c r="F227" s="174"/>
      <c r="G227" s="174"/>
      <c r="H227" s="80"/>
      <c r="I227" s="10"/>
      <c r="J227" s="174"/>
      <c r="K227" s="824"/>
      <c r="L227" s="827"/>
      <c r="M227" s="214"/>
    </row>
    <row r="228" spans="1:13" ht="12.75" customHeight="1" thickBot="1">
      <c r="A228" s="199"/>
      <c r="B228" s="34"/>
      <c r="C228" s="128"/>
      <c r="D228" s="538"/>
      <c r="E228" s="576"/>
      <c r="F228" s="321"/>
      <c r="G228" s="321"/>
      <c r="H228" s="36"/>
      <c r="I228" s="12"/>
      <c r="J228" s="183"/>
      <c r="K228" s="814"/>
      <c r="L228" s="814"/>
      <c r="M228" s="185"/>
    </row>
    <row r="229" spans="1:13" ht="0.75" customHeight="1" thickBot="1">
      <c r="A229" s="259"/>
      <c r="B229" s="105"/>
      <c r="C229" s="649"/>
      <c r="D229" s="538"/>
      <c r="E229" s="577" t="s">
        <v>221</v>
      </c>
      <c r="F229" s="18">
        <v>0</v>
      </c>
      <c r="G229" s="18">
        <v>0</v>
      </c>
      <c r="H229" s="58">
        <f aca="true" t="shared" si="17" ref="H229:M230">H230</f>
        <v>0</v>
      </c>
      <c r="I229" s="18">
        <f t="shared" si="17"/>
        <v>0</v>
      </c>
      <c r="J229" s="18">
        <f t="shared" si="17"/>
        <v>0</v>
      </c>
      <c r="K229" s="29">
        <f t="shared" si="17"/>
        <v>0</v>
      </c>
      <c r="L229" s="29">
        <f t="shared" si="17"/>
        <v>0</v>
      </c>
      <c r="M229" s="58">
        <f t="shared" si="17"/>
        <v>0</v>
      </c>
    </row>
    <row r="230" spans="1:13" ht="16.5" customHeight="1" hidden="1" thickBot="1">
      <c r="A230" s="260">
        <v>637</v>
      </c>
      <c r="B230" s="120"/>
      <c r="C230" s="655"/>
      <c r="D230" s="571"/>
      <c r="E230" s="578" t="s">
        <v>136</v>
      </c>
      <c r="F230" s="234">
        <v>0</v>
      </c>
      <c r="G230" s="234">
        <v>0</v>
      </c>
      <c r="H230" s="73">
        <f t="shared" si="17"/>
        <v>0</v>
      </c>
      <c r="I230" s="71">
        <f t="shared" si="17"/>
        <v>0</v>
      </c>
      <c r="J230" s="218">
        <f t="shared" si="17"/>
        <v>0</v>
      </c>
      <c r="K230" s="822">
        <f t="shared" si="17"/>
        <v>0</v>
      </c>
      <c r="L230" s="822">
        <f t="shared" si="17"/>
        <v>0</v>
      </c>
      <c r="M230" s="208">
        <f t="shared" si="17"/>
        <v>0</v>
      </c>
    </row>
    <row r="231" spans="1:13" ht="16.5" customHeight="1" hidden="1" thickBot="1">
      <c r="A231" s="199">
        <v>632</v>
      </c>
      <c r="B231" s="34"/>
      <c r="C231" s="128"/>
      <c r="D231" s="538"/>
      <c r="E231" s="576" t="s">
        <v>86</v>
      </c>
      <c r="F231" s="536"/>
      <c r="G231" s="536"/>
      <c r="H231" s="36"/>
      <c r="I231" s="12"/>
      <c r="J231" s="183"/>
      <c r="K231" s="814"/>
      <c r="L231" s="814"/>
      <c r="M231" s="185"/>
    </row>
    <row r="232" spans="1:13" ht="21.75" customHeight="1" thickBot="1">
      <c r="A232" s="16" t="s">
        <v>222</v>
      </c>
      <c r="B232" s="94"/>
      <c r="C232" s="55"/>
      <c r="D232" s="509"/>
      <c r="E232" s="57" t="s">
        <v>223</v>
      </c>
      <c r="F232" s="18">
        <f>SUM(F233+F234+F237)</f>
        <v>4368</v>
      </c>
      <c r="G232" s="18">
        <f>SUM(G233+G234+G237)</f>
        <v>5059</v>
      </c>
      <c r="H232" s="70">
        <f aca="true" t="shared" si="18" ref="H232:M232">H233+H234+H237</f>
        <v>4500</v>
      </c>
      <c r="I232" s="68">
        <f t="shared" si="18"/>
        <v>7460</v>
      </c>
      <c r="J232" s="18">
        <f t="shared" si="18"/>
        <v>8700</v>
      </c>
      <c r="K232" s="29">
        <f t="shared" si="18"/>
        <v>4700</v>
      </c>
      <c r="L232" s="29">
        <f t="shared" si="18"/>
        <v>4700</v>
      </c>
      <c r="M232" s="58">
        <f t="shared" si="18"/>
        <v>4700</v>
      </c>
    </row>
    <row r="233" spans="1:13" ht="0.75" customHeight="1">
      <c r="A233" s="256">
        <v>62</v>
      </c>
      <c r="B233" s="96"/>
      <c r="C233" s="96"/>
      <c r="D233" s="97" t="s">
        <v>200</v>
      </c>
      <c r="E233" s="562" t="s">
        <v>76</v>
      </c>
      <c r="F233" s="98">
        <v>0</v>
      </c>
      <c r="G233" s="98">
        <v>0</v>
      </c>
      <c r="H233" s="98">
        <v>0</v>
      </c>
      <c r="I233" s="98">
        <v>0</v>
      </c>
      <c r="J233" s="215">
        <v>0</v>
      </c>
      <c r="K233" s="838">
        <v>0</v>
      </c>
      <c r="L233" s="838">
        <v>0</v>
      </c>
      <c r="M233" s="219">
        <v>0</v>
      </c>
    </row>
    <row r="234" spans="1:13" ht="15">
      <c r="A234" s="194">
        <v>632</v>
      </c>
      <c r="B234" s="102"/>
      <c r="C234" s="641"/>
      <c r="D234" s="515"/>
      <c r="E234" s="503" t="s">
        <v>86</v>
      </c>
      <c r="F234" s="165">
        <f>SUM(F235:F236)</f>
        <v>4368</v>
      </c>
      <c r="G234" s="165">
        <f>SUM(G235:G236)</f>
        <v>5059</v>
      </c>
      <c r="H234" s="73">
        <v>4500</v>
      </c>
      <c r="I234" s="71">
        <v>4660</v>
      </c>
      <c r="J234" s="218">
        <v>5900</v>
      </c>
      <c r="K234" s="823">
        <f>SUM(K235:K236)</f>
        <v>4700</v>
      </c>
      <c r="L234" s="822">
        <f>L235+L236</f>
        <v>4700</v>
      </c>
      <c r="M234" s="208">
        <f>M235+M236</f>
        <v>4700</v>
      </c>
    </row>
    <row r="235" spans="1:13" ht="15">
      <c r="A235" s="180">
        <v>632001</v>
      </c>
      <c r="B235" s="47">
        <v>1</v>
      </c>
      <c r="C235" s="650">
        <v>41</v>
      </c>
      <c r="D235" s="522" t="s">
        <v>200</v>
      </c>
      <c r="E235" s="518" t="s">
        <v>88</v>
      </c>
      <c r="F235" s="216">
        <v>413</v>
      </c>
      <c r="G235" s="216">
        <v>1086</v>
      </c>
      <c r="H235" s="110">
        <v>1000</v>
      </c>
      <c r="I235" s="90">
        <v>1160</v>
      </c>
      <c r="J235" s="216">
        <v>1160</v>
      </c>
      <c r="K235" s="850">
        <v>1200</v>
      </c>
      <c r="L235" s="850">
        <v>1200</v>
      </c>
      <c r="M235" s="561">
        <v>1200</v>
      </c>
    </row>
    <row r="236" spans="1:13" ht="15">
      <c r="A236" s="179">
        <v>632002</v>
      </c>
      <c r="B236" s="79"/>
      <c r="C236" s="656">
        <v>41</v>
      </c>
      <c r="D236" s="514" t="s">
        <v>200</v>
      </c>
      <c r="E236" s="516" t="s">
        <v>29</v>
      </c>
      <c r="F236" s="210">
        <v>3955</v>
      </c>
      <c r="G236" s="210">
        <v>3973</v>
      </c>
      <c r="H236" s="517">
        <v>3500</v>
      </c>
      <c r="I236" s="23">
        <v>3500</v>
      </c>
      <c r="J236" s="210">
        <v>3500</v>
      </c>
      <c r="K236" s="827">
        <v>3500</v>
      </c>
      <c r="L236" s="827">
        <v>3500</v>
      </c>
      <c r="M236" s="635">
        <v>3500</v>
      </c>
    </row>
    <row r="237" spans="1:13" ht="16.5" customHeight="1">
      <c r="A237" s="200">
        <v>635</v>
      </c>
      <c r="B237" s="72"/>
      <c r="C237" s="640"/>
      <c r="D237" s="510"/>
      <c r="E237" s="504" t="s">
        <v>125</v>
      </c>
      <c r="F237" s="218"/>
      <c r="G237" s="218"/>
      <c r="H237" s="73"/>
      <c r="I237" s="71">
        <v>2800</v>
      </c>
      <c r="J237" s="165">
        <v>2800</v>
      </c>
      <c r="K237" s="823"/>
      <c r="L237" s="822"/>
      <c r="M237" s="208"/>
    </row>
    <row r="238" spans="1:14" ht="16.5" customHeight="1">
      <c r="A238" s="173">
        <v>635002</v>
      </c>
      <c r="B238" s="11"/>
      <c r="C238" s="204">
        <v>41</v>
      </c>
      <c r="D238" s="510" t="s">
        <v>200</v>
      </c>
      <c r="E238" s="506" t="s">
        <v>510</v>
      </c>
      <c r="F238" s="174"/>
      <c r="G238" s="174"/>
      <c r="H238" s="80"/>
      <c r="I238" s="1200">
        <v>2800</v>
      </c>
      <c r="J238" s="174">
        <v>2800</v>
      </c>
      <c r="K238" s="824"/>
      <c r="L238" s="824"/>
      <c r="M238" s="185"/>
      <c r="N238" s="191"/>
    </row>
    <row r="239" spans="1:14" ht="15">
      <c r="A239" s="177"/>
      <c r="B239" s="19"/>
      <c r="C239" s="654"/>
      <c r="D239" s="511"/>
      <c r="E239" s="1198"/>
      <c r="F239" s="178"/>
      <c r="G239" s="178"/>
      <c r="H239" s="121"/>
      <c r="I239" s="1199"/>
      <c r="J239" s="178"/>
      <c r="K239" s="848"/>
      <c r="L239" s="848"/>
      <c r="M239" s="849"/>
      <c r="N239" s="188"/>
    </row>
    <row r="240" spans="1:13" ht="15.75" thickBot="1">
      <c r="A240" s="198"/>
      <c r="B240" s="92"/>
      <c r="C240" s="647"/>
      <c r="D240" s="543"/>
      <c r="E240" s="546"/>
      <c r="F240" s="321"/>
      <c r="G240" s="321"/>
      <c r="H240" s="101"/>
      <c r="I240" s="729"/>
      <c r="J240" s="226"/>
      <c r="K240" s="840"/>
      <c r="L240" s="840"/>
      <c r="M240" s="549"/>
    </row>
    <row r="241" spans="1:13" ht="13.5" customHeight="1" thickBot="1">
      <c r="A241" s="69" t="s">
        <v>224</v>
      </c>
      <c r="B241" s="17"/>
      <c r="C241" s="639"/>
      <c r="D241" s="509"/>
      <c r="E241" s="57" t="s">
        <v>225</v>
      </c>
      <c r="F241" s="18">
        <f>SUM(F242+F249+F251+F255+F253)</f>
        <v>20833</v>
      </c>
      <c r="G241" s="18">
        <f>SUM(G242+G249+G251+G255+G253)</f>
        <v>127150</v>
      </c>
      <c r="H241" s="70">
        <f aca="true" t="shared" si="19" ref="H241:M241">H242+H249+H251+H253+H255</f>
        <v>141695</v>
      </c>
      <c r="I241" s="68">
        <f t="shared" si="19"/>
        <v>101695</v>
      </c>
      <c r="J241" s="18">
        <f t="shared" si="19"/>
        <v>77164</v>
      </c>
      <c r="K241" s="29">
        <f t="shared" si="19"/>
        <v>31695</v>
      </c>
      <c r="L241" s="29">
        <f t="shared" si="19"/>
        <v>122895</v>
      </c>
      <c r="M241" s="58">
        <f t="shared" si="19"/>
        <v>132095</v>
      </c>
    </row>
    <row r="242" spans="1:13" ht="15.75" customHeight="1">
      <c r="A242" s="261">
        <v>62</v>
      </c>
      <c r="B242" s="95"/>
      <c r="C242" s="140"/>
      <c r="D242" s="539"/>
      <c r="E242" s="540" t="s">
        <v>76</v>
      </c>
      <c r="F242" s="215">
        <v>329</v>
      </c>
      <c r="G242" s="215">
        <v>38</v>
      </c>
      <c r="H242" s="106">
        <v>14</v>
      </c>
      <c r="I242" s="106">
        <f>SUM(I243:I248)</f>
        <v>14</v>
      </c>
      <c r="J242" s="215">
        <f>SUM(J243:J248)</f>
        <v>14</v>
      </c>
      <c r="K242" s="838">
        <f>SUM(K243:K248)</f>
        <v>14</v>
      </c>
      <c r="L242" s="838">
        <f>SUM(L243:L248)</f>
        <v>245</v>
      </c>
      <c r="M242" s="219">
        <f>SUM(M243:M248)</f>
        <v>245</v>
      </c>
    </row>
    <row r="243" spans="1:13" ht="0.75" customHeight="1">
      <c r="A243" s="169">
        <v>625002</v>
      </c>
      <c r="B243" s="22"/>
      <c r="C243" s="206"/>
      <c r="D243" s="511" t="s">
        <v>226</v>
      </c>
      <c r="E243" s="535" t="s">
        <v>80</v>
      </c>
      <c r="F243" s="170"/>
      <c r="G243" s="170"/>
      <c r="H243" s="52"/>
      <c r="I243" s="21"/>
      <c r="J243" s="181"/>
      <c r="K243" s="731"/>
      <c r="L243" s="731"/>
      <c r="M243" s="223"/>
    </row>
    <row r="244" spans="1:13" ht="13.5" customHeight="1" hidden="1">
      <c r="A244" s="171">
        <v>623000</v>
      </c>
      <c r="B244" s="9"/>
      <c r="C244" s="13"/>
      <c r="D244" s="513" t="s">
        <v>226</v>
      </c>
      <c r="E244" s="329" t="s">
        <v>78</v>
      </c>
      <c r="F244" s="172"/>
      <c r="G244" s="172"/>
      <c r="H244" s="48"/>
      <c r="I244" s="8"/>
      <c r="J244" s="172"/>
      <c r="K244" s="733"/>
      <c r="L244" s="733"/>
      <c r="M244" s="209"/>
    </row>
    <row r="245" spans="1:13" ht="0.75" customHeight="1" hidden="1">
      <c r="A245" s="171">
        <v>625001</v>
      </c>
      <c r="B245" s="9"/>
      <c r="C245" s="13"/>
      <c r="D245" s="513" t="s">
        <v>226</v>
      </c>
      <c r="E245" s="329" t="s">
        <v>79</v>
      </c>
      <c r="F245" s="172"/>
      <c r="G245" s="172"/>
      <c r="H245" s="48"/>
      <c r="I245" s="8"/>
      <c r="J245" s="172"/>
      <c r="K245" s="733"/>
      <c r="L245" s="733"/>
      <c r="M245" s="209"/>
    </row>
    <row r="246" spans="1:13" ht="17.25" customHeight="1">
      <c r="A246" s="171">
        <v>625002</v>
      </c>
      <c r="B246" s="9"/>
      <c r="C246" s="13">
        <v>41</v>
      </c>
      <c r="D246" s="513" t="s">
        <v>226</v>
      </c>
      <c r="E246" s="329" t="s">
        <v>80</v>
      </c>
      <c r="F246" s="172">
        <v>235</v>
      </c>
      <c r="G246" s="172">
        <v>20</v>
      </c>
      <c r="H246" s="48"/>
      <c r="I246" s="8"/>
      <c r="J246" s="172"/>
      <c r="K246" s="733"/>
      <c r="L246" s="733">
        <v>231</v>
      </c>
      <c r="M246" s="209">
        <v>231</v>
      </c>
    </row>
    <row r="247" spans="1:13" ht="15" customHeight="1">
      <c r="A247" s="169">
        <v>625003</v>
      </c>
      <c r="B247" s="7"/>
      <c r="C247" s="642">
        <v>41</v>
      </c>
      <c r="D247" s="513" t="s">
        <v>226</v>
      </c>
      <c r="E247" s="505" t="s">
        <v>81</v>
      </c>
      <c r="F247" s="172">
        <v>14</v>
      </c>
      <c r="G247" s="172">
        <v>12</v>
      </c>
      <c r="H247" s="48">
        <v>14</v>
      </c>
      <c r="I247" s="8">
        <v>14</v>
      </c>
      <c r="J247" s="172">
        <v>14</v>
      </c>
      <c r="K247" s="733">
        <v>14</v>
      </c>
      <c r="L247" s="733">
        <v>14</v>
      </c>
      <c r="M247" s="209">
        <v>14</v>
      </c>
    </row>
    <row r="248" spans="1:13" ht="15">
      <c r="A248" s="201">
        <v>625007</v>
      </c>
      <c r="B248" s="91"/>
      <c r="C248" s="323">
        <v>41</v>
      </c>
      <c r="D248" s="512" t="s">
        <v>226</v>
      </c>
      <c r="E248" s="472" t="s">
        <v>84</v>
      </c>
      <c r="F248" s="211">
        <v>79</v>
      </c>
      <c r="G248" s="211">
        <v>6</v>
      </c>
      <c r="H248" s="53"/>
      <c r="I248" s="24"/>
      <c r="J248" s="211"/>
      <c r="K248" s="828"/>
      <c r="L248" s="828"/>
      <c r="M248" s="213"/>
    </row>
    <row r="249" spans="1:13" ht="15">
      <c r="A249" s="164">
        <v>632</v>
      </c>
      <c r="B249" s="3"/>
      <c r="C249" s="135"/>
      <c r="D249" s="515"/>
      <c r="E249" s="504" t="s">
        <v>227</v>
      </c>
      <c r="F249" s="165">
        <v>18292</v>
      </c>
      <c r="G249" s="165">
        <v>19106</v>
      </c>
      <c r="H249" s="5">
        <v>20000</v>
      </c>
      <c r="I249" s="5">
        <v>20000</v>
      </c>
      <c r="J249" s="165">
        <v>20000</v>
      </c>
      <c r="K249" s="823">
        <f>K250</f>
        <v>20000</v>
      </c>
      <c r="L249" s="823">
        <f>L250</f>
        <v>20000</v>
      </c>
      <c r="M249" s="168">
        <f>M250</f>
        <v>30000</v>
      </c>
    </row>
    <row r="250" spans="1:18" ht="15">
      <c r="A250" s="173">
        <v>632001</v>
      </c>
      <c r="B250" s="11">
        <v>1</v>
      </c>
      <c r="C250" s="204">
        <v>41</v>
      </c>
      <c r="D250" s="510" t="s">
        <v>226</v>
      </c>
      <c r="E250" s="506" t="s">
        <v>88</v>
      </c>
      <c r="F250" s="174">
        <v>18292</v>
      </c>
      <c r="G250" s="174">
        <v>19106</v>
      </c>
      <c r="H250" s="80">
        <v>20000</v>
      </c>
      <c r="I250" s="80">
        <v>20000</v>
      </c>
      <c r="J250" s="174">
        <v>20000</v>
      </c>
      <c r="K250" s="824">
        <v>20000</v>
      </c>
      <c r="L250" s="824">
        <v>20000</v>
      </c>
      <c r="M250" s="214">
        <v>30000</v>
      </c>
      <c r="Q250" s="188"/>
      <c r="R250" s="188"/>
    </row>
    <row r="251" spans="1:18" ht="15">
      <c r="A251" s="200">
        <v>633</v>
      </c>
      <c r="B251" s="72"/>
      <c r="C251" s="640"/>
      <c r="D251" s="510"/>
      <c r="E251" s="503" t="s">
        <v>93</v>
      </c>
      <c r="F251" s="218">
        <v>520</v>
      </c>
      <c r="G251" s="218">
        <v>50951</v>
      </c>
      <c r="H251" s="73">
        <v>20000</v>
      </c>
      <c r="I251" s="73">
        <v>20000</v>
      </c>
      <c r="J251" s="218">
        <v>1500</v>
      </c>
      <c r="K251" s="822">
        <f>K252</f>
        <v>5000</v>
      </c>
      <c r="L251" s="823">
        <f>L252</f>
        <v>1000</v>
      </c>
      <c r="M251" s="208">
        <f>M252</f>
        <v>200</v>
      </c>
      <c r="O251" s="188"/>
      <c r="P251" s="188"/>
      <c r="Q251" s="188"/>
      <c r="R251" s="188"/>
    </row>
    <row r="252" spans="1:13" ht="15">
      <c r="A252" s="173">
        <v>633006</v>
      </c>
      <c r="B252" s="11">
        <v>7</v>
      </c>
      <c r="C252" s="204">
        <v>41</v>
      </c>
      <c r="D252" s="510" t="s">
        <v>226</v>
      </c>
      <c r="E252" s="506" t="s">
        <v>478</v>
      </c>
      <c r="F252" s="174">
        <v>520</v>
      </c>
      <c r="G252" s="174">
        <v>50951</v>
      </c>
      <c r="H252" s="80">
        <v>20000</v>
      </c>
      <c r="I252" s="80">
        <v>20000</v>
      </c>
      <c r="J252" s="174">
        <v>1500</v>
      </c>
      <c r="K252" s="854">
        <v>5000</v>
      </c>
      <c r="L252" s="854">
        <v>1000</v>
      </c>
      <c r="M252" s="312">
        <v>200</v>
      </c>
    </row>
    <row r="253" spans="1:15" ht="15">
      <c r="A253" s="193">
        <v>635</v>
      </c>
      <c r="B253" s="3"/>
      <c r="C253" s="135"/>
      <c r="D253" s="515"/>
      <c r="E253" s="504" t="s">
        <v>125</v>
      </c>
      <c r="F253" s="165"/>
      <c r="G253" s="165">
        <v>55375</v>
      </c>
      <c r="H253" s="73">
        <v>100000</v>
      </c>
      <c r="I253" s="73">
        <v>60000</v>
      </c>
      <c r="J253" s="218">
        <v>54000</v>
      </c>
      <c r="K253" s="823">
        <f>K254</f>
        <v>5000</v>
      </c>
      <c r="L253" s="822">
        <f>L254</f>
        <v>100000</v>
      </c>
      <c r="M253" s="208">
        <f>M254</f>
        <v>100000</v>
      </c>
      <c r="O253" s="190"/>
    </row>
    <row r="254" spans="1:17" ht="15">
      <c r="A254" s="173">
        <v>635006</v>
      </c>
      <c r="B254" s="11"/>
      <c r="C254" s="204">
        <v>41</v>
      </c>
      <c r="D254" s="510" t="s">
        <v>226</v>
      </c>
      <c r="E254" s="506" t="s">
        <v>477</v>
      </c>
      <c r="F254" s="174"/>
      <c r="G254" s="174">
        <v>55375</v>
      </c>
      <c r="H254" s="80">
        <v>100000</v>
      </c>
      <c r="I254" s="80">
        <v>60000</v>
      </c>
      <c r="J254" s="174">
        <v>54000</v>
      </c>
      <c r="K254" s="824">
        <v>5000</v>
      </c>
      <c r="L254" s="824">
        <v>100000</v>
      </c>
      <c r="M254" s="214">
        <v>100000</v>
      </c>
      <c r="N254" s="188"/>
      <c r="O254" s="188"/>
      <c r="P254" s="188"/>
      <c r="Q254" s="188"/>
    </row>
    <row r="255" spans="1:14" ht="15">
      <c r="A255" s="194">
        <v>637</v>
      </c>
      <c r="B255" s="72"/>
      <c r="C255" s="640"/>
      <c r="D255" s="510"/>
      <c r="E255" s="503" t="s">
        <v>136</v>
      </c>
      <c r="F255" s="218">
        <v>1692</v>
      </c>
      <c r="G255" s="218">
        <v>1680</v>
      </c>
      <c r="H255" s="73">
        <f aca="true" t="shared" si="20" ref="H255:M255">H256</f>
        <v>1681</v>
      </c>
      <c r="I255" s="71">
        <f t="shared" si="20"/>
        <v>1681</v>
      </c>
      <c r="J255" s="218">
        <f t="shared" si="20"/>
        <v>1650</v>
      </c>
      <c r="K255" s="822">
        <f t="shared" si="20"/>
        <v>1681</v>
      </c>
      <c r="L255" s="822">
        <f t="shared" si="20"/>
        <v>1650</v>
      </c>
      <c r="M255" s="168">
        <f t="shared" si="20"/>
        <v>1650</v>
      </c>
      <c r="N255" s="188"/>
    </row>
    <row r="256" spans="1:22" ht="15">
      <c r="A256" s="173">
        <v>637027</v>
      </c>
      <c r="B256" s="11"/>
      <c r="C256" s="204">
        <v>41</v>
      </c>
      <c r="D256" s="510" t="s">
        <v>226</v>
      </c>
      <c r="E256" s="506" t="s">
        <v>158</v>
      </c>
      <c r="F256" s="174">
        <v>1692</v>
      </c>
      <c r="G256" s="174">
        <v>1680</v>
      </c>
      <c r="H256" s="80">
        <v>1681</v>
      </c>
      <c r="I256" s="80">
        <v>1681</v>
      </c>
      <c r="J256" s="174">
        <v>1650</v>
      </c>
      <c r="K256" s="824">
        <v>1681</v>
      </c>
      <c r="L256" s="824">
        <v>1650</v>
      </c>
      <c r="M256" s="214">
        <v>1650</v>
      </c>
      <c r="S256" s="188"/>
      <c r="T256" s="188"/>
      <c r="U256" s="188"/>
      <c r="V256" s="161"/>
    </row>
    <row r="257" spans="1:13" ht="15.75" thickBot="1">
      <c r="A257" s="258"/>
      <c r="B257" s="104"/>
      <c r="C257" s="648"/>
      <c r="D257" s="543"/>
      <c r="E257" s="580"/>
      <c r="F257" s="321"/>
      <c r="G257" s="321"/>
      <c r="H257" s="474"/>
      <c r="I257" s="121"/>
      <c r="J257" s="178"/>
      <c r="K257" s="848"/>
      <c r="L257" s="848"/>
      <c r="M257" s="229"/>
    </row>
    <row r="258" spans="1:13" ht="15.75" thickBot="1">
      <c r="A258" s="69" t="s">
        <v>228</v>
      </c>
      <c r="B258" s="94"/>
      <c r="C258" s="55"/>
      <c r="D258" s="509"/>
      <c r="E258" s="502" t="s">
        <v>229</v>
      </c>
      <c r="F258" s="18">
        <f>F267+F271+F276+F278+F259</f>
        <v>16212</v>
      </c>
      <c r="G258" s="18">
        <f>G267+G271+G276+G278+G259</f>
        <v>15962</v>
      </c>
      <c r="H258" s="70">
        <f aca="true" t="shared" si="21" ref="H258:M258">H259+H267+H271+H276+H278</f>
        <v>22315</v>
      </c>
      <c r="I258" s="70">
        <f t="shared" si="21"/>
        <v>22315</v>
      </c>
      <c r="J258" s="18">
        <f t="shared" si="21"/>
        <v>18005</v>
      </c>
      <c r="K258" s="29">
        <f t="shared" si="21"/>
        <v>22595</v>
      </c>
      <c r="L258" s="29">
        <f t="shared" si="21"/>
        <v>22555</v>
      </c>
      <c r="M258" s="58">
        <f t="shared" si="21"/>
        <v>22765</v>
      </c>
    </row>
    <row r="259" spans="1:13" ht="14.25" customHeight="1">
      <c r="A259" s="925">
        <v>62</v>
      </c>
      <c r="B259" s="926"/>
      <c r="C259" s="657"/>
      <c r="D259" s="579"/>
      <c r="E259" s="564" t="s">
        <v>76</v>
      </c>
      <c r="F259" s="215">
        <f>SUM(F260:F266)</f>
        <v>400</v>
      </c>
      <c r="G259" s="215">
        <f aca="true" t="shared" si="22" ref="G259:M259">SUM(G260:G266)</f>
        <v>19</v>
      </c>
      <c r="H259" s="122">
        <f t="shared" si="22"/>
        <v>15</v>
      </c>
      <c r="I259" s="122">
        <f t="shared" si="22"/>
        <v>15</v>
      </c>
      <c r="J259" s="581">
        <f t="shared" si="22"/>
        <v>15</v>
      </c>
      <c r="K259" s="855">
        <f t="shared" si="22"/>
        <v>15</v>
      </c>
      <c r="L259" s="855">
        <f t="shared" si="22"/>
        <v>15</v>
      </c>
      <c r="M259" s="230">
        <f t="shared" si="22"/>
        <v>15</v>
      </c>
    </row>
    <row r="260" spans="1:13" ht="15">
      <c r="A260" s="169">
        <v>621000</v>
      </c>
      <c r="B260" s="7"/>
      <c r="C260" s="642">
        <v>41</v>
      </c>
      <c r="D260" s="523" t="s">
        <v>230</v>
      </c>
      <c r="E260" s="505" t="s">
        <v>77</v>
      </c>
      <c r="F260" s="170">
        <v>63</v>
      </c>
      <c r="G260" s="170"/>
      <c r="H260" s="52"/>
      <c r="I260" s="21"/>
      <c r="J260" s="181"/>
      <c r="K260" s="731"/>
      <c r="L260" s="731"/>
      <c r="M260" s="223"/>
    </row>
    <row r="261" spans="1:13" ht="15">
      <c r="A261" s="171">
        <v>625001</v>
      </c>
      <c r="B261" s="9"/>
      <c r="C261" s="642">
        <v>41</v>
      </c>
      <c r="D261" s="523" t="s">
        <v>230</v>
      </c>
      <c r="E261" s="471" t="s">
        <v>79</v>
      </c>
      <c r="F261" s="172">
        <v>9</v>
      </c>
      <c r="G261" s="172"/>
      <c r="H261" s="48"/>
      <c r="I261" s="8"/>
      <c r="J261" s="172"/>
      <c r="K261" s="733"/>
      <c r="L261" s="733"/>
      <c r="M261" s="209"/>
    </row>
    <row r="262" spans="1:13" ht="15">
      <c r="A262" s="171">
        <v>625002</v>
      </c>
      <c r="B262" s="9"/>
      <c r="C262" s="642">
        <v>41</v>
      </c>
      <c r="D262" s="523" t="s">
        <v>230</v>
      </c>
      <c r="E262" s="471" t="s">
        <v>80</v>
      </c>
      <c r="F262" s="172">
        <v>214</v>
      </c>
      <c r="G262" s="172">
        <v>7</v>
      </c>
      <c r="H262" s="48"/>
      <c r="I262" s="8"/>
      <c r="J262" s="172"/>
      <c r="K262" s="733"/>
      <c r="L262" s="733"/>
      <c r="M262" s="209"/>
    </row>
    <row r="263" spans="1:13" ht="15">
      <c r="A263" s="169">
        <v>625003</v>
      </c>
      <c r="B263" s="51"/>
      <c r="C263" s="84">
        <v>41</v>
      </c>
      <c r="D263" s="523" t="s">
        <v>230</v>
      </c>
      <c r="E263" s="505" t="s">
        <v>81</v>
      </c>
      <c r="F263" s="170">
        <v>17</v>
      </c>
      <c r="G263" s="170">
        <v>12</v>
      </c>
      <c r="H263" s="48">
        <v>15</v>
      </c>
      <c r="I263" s="8">
        <v>15</v>
      </c>
      <c r="J263" s="172">
        <v>15</v>
      </c>
      <c r="K263" s="733">
        <v>15</v>
      </c>
      <c r="L263" s="733">
        <v>15</v>
      </c>
      <c r="M263" s="209">
        <v>15</v>
      </c>
    </row>
    <row r="264" spans="1:13" ht="15">
      <c r="A264" s="171">
        <v>625004</v>
      </c>
      <c r="B264" s="33"/>
      <c r="C264" s="84">
        <v>41</v>
      </c>
      <c r="D264" s="523" t="s">
        <v>230</v>
      </c>
      <c r="E264" s="471" t="s">
        <v>82</v>
      </c>
      <c r="F264" s="172">
        <v>19</v>
      </c>
      <c r="G264" s="172"/>
      <c r="H264" s="48"/>
      <c r="I264" s="8"/>
      <c r="J264" s="172"/>
      <c r="K264" s="733"/>
      <c r="L264" s="733"/>
      <c r="M264" s="209"/>
    </row>
    <row r="265" spans="1:13" ht="15">
      <c r="A265" s="182">
        <v>625005</v>
      </c>
      <c r="B265" s="35"/>
      <c r="C265" s="39">
        <v>41</v>
      </c>
      <c r="D265" s="523" t="s">
        <v>230</v>
      </c>
      <c r="E265" s="41" t="s">
        <v>83</v>
      </c>
      <c r="F265" s="183">
        <v>7</v>
      </c>
      <c r="G265" s="183"/>
      <c r="H265" s="48"/>
      <c r="I265" s="8"/>
      <c r="J265" s="172"/>
      <c r="K265" s="733"/>
      <c r="L265" s="733"/>
      <c r="M265" s="209"/>
    </row>
    <row r="266" spans="1:13" ht="15">
      <c r="A266" s="201">
        <v>625007</v>
      </c>
      <c r="B266" s="81"/>
      <c r="C266" s="658">
        <v>41</v>
      </c>
      <c r="D266" s="514" t="s">
        <v>230</v>
      </c>
      <c r="E266" s="516" t="s">
        <v>84</v>
      </c>
      <c r="F266" s="210">
        <v>71</v>
      </c>
      <c r="G266" s="210"/>
      <c r="H266" s="48"/>
      <c r="I266" s="8"/>
      <c r="J266" s="210"/>
      <c r="K266" s="733"/>
      <c r="L266" s="733"/>
      <c r="M266" s="209"/>
    </row>
    <row r="267" spans="1:13" ht="15">
      <c r="A267" s="164">
        <v>632</v>
      </c>
      <c r="B267" s="3"/>
      <c r="C267" s="135"/>
      <c r="D267" s="515"/>
      <c r="E267" s="533" t="s">
        <v>227</v>
      </c>
      <c r="F267" s="165">
        <f>SUM(F268:F270)</f>
        <v>7274</v>
      </c>
      <c r="G267" s="165">
        <f>SUM(G268:G270)</f>
        <v>6228</v>
      </c>
      <c r="H267" s="5">
        <f aca="true" t="shared" si="23" ref="H267:M267">H268+H269+H270</f>
        <v>7850</v>
      </c>
      <c r="I267" s="4">
        <f t="shared" si="23"/>
        <v>7370</v>
      </c>
      <c r="J267" s="165">
        <f t="shared" si="23"/>
        <v>7370</v>
      </c>
      <c r="K267" s="823">
        <f t="shared" si="23"/>
        <v>7850</v>
      </c>
      <c r="L267" s="823">
        <f t="shared" si="23"/>
        <v>7850</v>
      </c>
      <c r="M267" s="168">
        <f t="shared" si="23"/>
        <v>7850</v>
      </c>
    </row>
    <row r="268" spans="1:17" ht="15">
      <c r="A268" s="180">
        <v>632001</v>
      </c>
      <c r="B268" s="22">
        <v>1</v>
      </c>
      <c r="C268" s="642">
        <v>41</v>
      </c>
      <c r="D268" s="523" t="s">
        <v>230</v>
      </c>
      <c r="E268" s="534" t="s">
        <v>231</v>
      </c>
      <c r="F268" s="183">
        <v>715</v>
      </c>
      <c r="G268" s="183">
        <v>656</v>
      </c>
      <c r="H268" s="52">
        <v>850</v>
      </c>
      <c r="I268" s="21">
        <v>850</v>
      </c>
      <c r="J268" s="181">
        <v>850</v>
      </c>
      <c r="K268" s="731">
        <v>850</v>
      </c>
      <c r="L268" s="731">
        <v>850</v>
      </c>
      <c r="M268" s="223">
        <v>850</v>
      </c>
      <c r="N268" s="465"/>
      <c r="O268" s="189"/>
      <c r="P268" s="189"/>
      <c r="Q268" s="189"/>
    </row>
    <row r="269" spans="1:13" ht="15">
      <c r="A269" s="169">
        <v>632001</v>
      </c>
      <c r="B269" s="7">
        <v>2</v>
      </c>
      <c r="C269" s="642">
        <v>41</v>
      </c>
      <c r="D269" s="523" t="s">
        <v>230</v>
      </c>
      <c r="E269" s="558" t="s">
        <v>232</v>
      </c>
      <c r="F269" s="172">
        <v>4491</v>
      </c>
      <c r="G269" s="172">
        <v>3178</v>
      </c>
      <c r="H269" s="53">
        <v>5000</v>
      </c>
      <c r="I269" s="24">
        <v>4520</v>
      </c>
      <c r="J269" s="211">
        <v>4520</v>
      </c>
      <c r="K269" s="828">
        <v>5000</v>
      </c>
      <c r="L269" s="828">
        <v>5000</v>
      </c>
      <c r="M269" s="213">
        <v>5000</v>
      </c>
    </row>
    <row r="270" spans="1:13" ht="15">
      <c r="A270" s="182">
        <v>632002</v>
      </c>
      <c r="B270" s="35"/>
      <c r="C270" s="39">
        <v>41</v>
      </c>
      <c r="D270" s="523" t="s">
        <v>230</v>
      </c>
      <c r="E270" s="545" t="s">
        <v>29</v>
      </c>
      <c r="F270" s="211">
        <v>2068</v>
      </c>
      <c r="G270" s="211">
        <v>2394</v>
      </c>
      <c r="H270" s="517">
        <v>2000</v>
      </c>
      <c r="I270" s="23">
        <v>2000</v>
      </c>
      <c r="J270" s="210">
        <v>2000</v>
      </c>
      <c r="K270" s="827">
        <v>2000</v>
      </c>
      <c r="L270" s="827">
        <v>2000</v>
      </c>
      <c r="M270" s="635">
        <v>2000</v>
      </c>
    </row>
    <row r="271" spans="1:13" ht="18" customHeight="1">
      <c r="A271" s="193">
        <v>633</v>
      </c>
      <c r="B271" s="75"/>
      <c r="C271" s="112"/>
      <c r="D271" s="515"/>
      <c r="E271" s="533" t="s">
        <v>93</v>
      </c>
      <c r="F271" s="165">
        <f>SUM(F272:F275)</f>
        <v>16</v>
      </c>
      <c r="G271" s="165">
        <f>SUM(G272:G275)</f>
        <v>406</v>
      </c>
      <c r="H271" s="584">
        <v>500</v>
      </c>
      <c r="I271" s="123">
        <v>500</v>
      </c>
      <c r="J271" s="231">
        <v>250</v>
      </c>
      <c r="K271" s="856">
        <f>K272+K275+K273+K274</f>
        <v>500</v>
      </c>
      <c r="L271" s="856">
        <f>L272+290+L273+L274</f>
        <v>290</v>
      </c>
      <c r="M271" s="858">
        <f>M272+M275+M273+M274</f>
        <v>500</v>
      </c>
    </row>
    <row r="272" spans="1:13" ht="20.25" customHeight="1" hidden="1">
      <c r="A272" s="180">
        <v>633006</v>
      </c>
      <c r="B272" s="22">
        <v>3</v>
      </c>
      <c r="C272" s="642">
        <v>41</v>
      </c>
      <c r="D272" s="523" t="s">
        <v>230</v>
      </c>
      <c r="E272" s="534" t="s">
        <v>469</v>
      </c>
      <c r="F272" s="181"/>
      <c r="G272" s="181"/>
      <c r="H272" s="52">
        <v>700</v>
      </c>
      <c r="I272" s="21">
        <v>700</v>
      </c>
      <c r="J272" s="181"/>
      <c r="K272" s="731"/>
      <c r="L272" s="731"/>
      <c r="M272" s="223"/>
    </row>
    <row r="273" spans="1:13" ht="15.75" customHeight="1">
      <c r="A273" s="714">
        <v>633004</v>
      </c>
      <c r="B273" s="715">
        <v>2</v>
      </c>
      <c r="C273" s="715">
        <v>41</v>
      </c>
      <c r="D273" s="582" t="s">
        <v>230</v>
      </c>
      <c r="E273" s="716" t="s">
        <v>554</v>
      </c>
      <c r="F273" s="271"/>
      <c r="G273" s="271"/>
      <c r="H273" s="714"/>
      <c r="I273" s="279">
        <v>250</v>
      </c>
      <c r="J273" s="585">
        <v>250</v>
      </c>
      <c r="K273" s="857"/>
      <c r="L273" s="860"/>
      <c r="M273" s="846"/>
    </row>
    <row r="274" spans="1:13" ht="15">
      <c r="A274" s="269">
        <v>633004</v>
      </c>
      <c r="B274" s="270"/>
      <c r="C274" s="659">
        <v>41</v>
      </c>
      <c r="D274" s="582" t="s">
        <v>230</v>
      </c>
      <c r="E274" s="583" t="s">
        <v>381</v>
      </c>
      <c r="F274" s="717"/>
      <c r="G274" s="717">
        <v>217</v>
      </c>
      <c r="H274" s="718"/>
      <c r="I274" s="279"/>
      <c r="J274" s="585"/>
      <c r="K274" s="717"/>
      <c r="L274" s="717"/>
      <c r="M274" s="859"/>
    </row>
    <row r="275" spans="1:13" ht="15">
      <c r="A275" s="179">
        <v>633006</v>
      </c>
      <c r="B275" s="11">
        <v>7</v>
      </c>
      <c r="C275" s="206">
        <v>41</v>
      </c>
      <c r="D275" s="523" t="s">
        <v>230</v>
      </c>
      <c r="E275" s="530" t="s">
        <v>93</v>
      </c>
      <c r="F275" s="210">
        <v>16</v>
      </c>
      <c r="G275" s="210">
        <v>189</v>
      </c>
      <c r="H275" s="714">
        <v>500</v>
      </c>
      <c r="I275" s="279">
        <v>250</v>
      </c>
      <c r="J275" s="210"/>
      <c r="K275" s="827">
        <v>500</v>
      </c>
      <c r="L275" s="827">
        <v>500</v>
      </c>
      <c r="M275" s="635">
        <v>500</v>
      </c>
    </row>
    <row r="276" spans="1:13" ht="15">
      <c r="A276" s="164">
        <v>635</v>
      </c>
      <c r="B276" s="75"/>
      <c r="C276" s="112"/>
      <c r="D276" s="515"/>
      <c r="E276" s="533" t="s">
        <v>233</v>
      </c>
      <c r="F276" s="218">
        <f>SUM(F277:F277)</f>
        <v>88</v>
      </c>
      <c r="G276" s="218">
        <f>SUM(G277:G277)</f>
        <v>481</v>
      </c>
      <c r="H276" s="5">
        <f aca="true" t="shared" si="24" ref="H276:M276">H277</f>
        <v>5000</v>
      </c>
      <c r="I276" s="4">
        <f t="shared" si="24"/>
        <v>5000</v>
      </c>
      <c r="J276" s="165">
        <f t="shared" si="24"/>
        <v>700</v>
      </c>
      <c r="K276" s="823">
        <f t="shared" si="24"/>
        <v>5000</v>
      </c>
      <c r="L276" s="823">
        <f t="shared" si="24"/>
        <v>5700</v>
      </c>
      <c r="M276" s="168">
        <f t="shared" si="24"/>
        <v>5700</v>
      </c>
    </row>
    <row r="277" spans="1:13" ht="15">
      <c r="A277" s="263">
        <v>635006</v>
      </c>
      <c r="B277" s="22">
        <v>1</v>
      </c>
      <c r="C277" s="642">
        <v>41</v>
      </c>
      <c r="D277" s="523" t="s">
        <v>230</v>
      </c>
      <c r="E277" s="534" t="s">
        <v>234</v>
      </c>
      <c r="F277" s="170">
        <v>88</v>
      </c>
      <c r="G277" s="170">
        <v>481</v>
      </c>
      <c r="H277" s="52">
        <v>5000</v>
      </c>
      <c r="I277" s="21">
        <v>5000</v>
      </c>
      <c r="J277" s="181">
        <v>700</v>
      </c>
      <c r="K277" s="731">
        <v>5000</v>
      </c>
      <c r="L277" s="731">
        <v>5700</v>
      </c>
      <c r="M277" s="223">
        <v>5700</v>
      </c>
    </row>
    <row r="278" spans="1:13" ht="15">
      <c r="A278" s="164">
        <v>637</v>
      </c>
      <c r="B278" s="3"/>
      <c r="C278" s="135"/>
      <c r="D278" s="515"/>
      <c r="E278" s="504" t="s">
        <v>136</v>
      </c>
      <c r="F278" s="165">
        <f aca="true" t="shared" si="25" ref="F278:K278">SUM(F279:F284)</f>
        <v>8434</v>
      </c>
      <c r="G278" s="165">
        <f t="shared" si="25"/>
        <v>8828</v>
      </c>
      <c r="H278" s="5">
        <f t="shared" si="25"/>
        <v>8950</v>
      </c>
      <c r="I278" s="4">
        <f t="shared" si="25"/>
        <v>9430</v>
      </c>
      <c r="J278" s="165">
        <f t="shared" si="25"/>
        <v>9670</v>
      </c>
      <c r="K278" s="823">
        <f t="shared" si="25"/>
        <v>9230</v>
      </c>
      <c r="L278" s="823">
        <f>L279+L280+L281+L282+L284</f>
        <v>8700</v>
      </c>
      <c r="M278" s="168">
        <f>M279+M280+M281+M282+M284</f>
        <v>8700</v>
      </c>
    </row>
    <row r="279" spans="1:24" ht="15">
      <c r="A279" s="180">
        <v>637004</v>
      </c>
      <c r="B279" s="22"/>
      <c r="C279" s="642">
        <v>41</v>
      </c>
      <c r="D279" s="523" t="s">
        <v>230</v>
      </c>
      <c r="E279" s="518" t="s">
        <v>235</v>
      </c>
      <c r="F279" s="170">
        <v>460</v>
      </c>
      <c r="G279" s="170">
        <v>1014</v>
      </c>
      <c r="H279" s="52">
        <v>1200</v>
      </c>
      <c r="I279" s="21">
        <v>1200</v>
      </c>
      <c r="J279" s="216">
        <v>1440</v>
      </c>
      <c r="K279" s="731">
        <v>1200</v>
      </c>
      <c r="L279" s="731">
        <v>1000</v>
      </c>
      <c r="M279" s="561">
        <v>1000</v>
      </c>
      <c r="U279" s="188"/>
      <c r="V279" s="188"/>
      <c r="W279" s="188"/>
      <c r="X279" s="188"/>
    </row>
    <row r="280" spans="1:13" ht="15">
      <c r="A280" s="169">
        <v>637004</v>
      </c>
      <c r="B280" s="15">
        <v>5</v>
      </c>
      <c r="C280" s="206">
        <v>41</v>
      </c>
      <c r="D280" s="511" t="s">
        <v>230</v>
      </c>
      <c r="E280" s="472" t="s">
        <v>192</v>
      </c>
      <c r="F280" s="183">
        <v>484</v>
      </c>
      <c r="G280" s="183">
        <v>125</v>
      </c>
      <c r="H280" s="48">
        <v>350</v>
      </c>
      <c r="I280" s="8">
        <v>830</v>
      </c>
      <c r="J280" s="172">
        <v>830</v>
      </c>
      <c r="K280" s="733">
        <v>630</v>
      </c>
      <c r="L280" s="733">
        <v>400</v>
      </c>
      <c r="M280" s="209">
        <v>400</v>
      </c>
    </row>
    <row r="281" spans="1:13" ht="15">
      <c r="A281" s="169">
        <v>637015</v>
      </c>
      <c r="B281" s="9"/>
      <c r="C281" s="13">
        <v>41</v>
      </c>
      <c r="D281" s="513" t="s">
        <v>230</v>
      </c>
      <c r="E281" s="471" t="s">
        <v>236</v>
      </c>
      <c r="F281" s="172"/>
      <c r="G281" s="172">
        <v>163</v>
      </c>
      <c r="H281" s="36">
        <v>200</v>
      </c>
      <c r="I281" s="36">
        <v>200</v>
      </c>
      <c r="J281" s="172">
        <v>200</v>
      </c>
      <c r="K281" s="814">
        <v>200</v>
      </c>
      <c r="L281" s="814">
        <v>200</v>
      </c>
      <c r="M281" s="209">
        <v>200</v>
      </c>
    </row>
    <row r="282" spans="1:19" ht="15">
      <c r="A282" s="171">
        <v>637012</v>
      </c>
      <c r="B282" s="9">
        <v>50</v>
      </c>
      <c r="C282" s="642">
        <v>41</v>
      </c>
      <c r="D282" s="523" t="s">
        <v>230</v>
      </c>
      <c r="E282" s="472" t="s">
        <v>237</v>
      </c>
      <c r="F282" s="172">
        <v>5292</v>
      </c>
      <c r="G282" s="172">
        <v>5559</v>
      </c>
      <c r="H282" s="48">
        <v>6000</v>
      </c>
      <c r="I282" s="8">
        <v>6000</v>
      </c>
      <c r="J282" s="172">
        <v>6000</v>
      </c>
      <c r="K282" s="733">
        <v>6000</v>
      </c>
      <c r="L282" s="733">
        <v>6000</v>
      </c>
      <c r="M282" s="209">
        <v>6000</v>
      </c>
      <c r="O282" s="188"/>
      <c r="P282" s="188"/>
      <c r="Q282" s="188"/>
      <c r="R282" s="188"/>
      <c r="S282" s="188"/>
    </row>
    <row r="283" spans="1:19" ht="15">
      <c r="A283" s="169">
        <v>637012</v>
      </c>
      <c r="B283" s="7">
        <v>1</v>
      </c>
      <c r="C283" s="642">
        <v>46</v>
      </c>
      <c r="D283" s="523" t="s">
        <v>230</v>
      </c>
      <c r="E283" s="472" t="s">
        <v>238</v>
      </c>
      <c r="F283" s="172">
        <v>38</v>
      </c>
      <c r="G283" s="172">
        <v>335</v>
      </c>
      <c r="H283" s="89">
        <v>100</v>
      </c>
      <c r="I283" s="89">
        <v>100</v>
      </c>
      <c r="J283" s="228">
        <v>100</v>
      </c>
      <c r="K283" s="826">
        <v>100</v>
      </c>
      <c r="L283" s="826">
        <v>100</v>
      </c>
      <c r="M283" s="228">
        <v>100</v>
      </c>
      <c r="O283" s="188"/>
      <c r="P283" s="188"/>
      <c r="Q283" s="188"/>
      <c r="R283" s="188"/>
      <c r="S283" s="188"/>
    </row>
    <row r="284" spans="1:13" ht="15">
      <c r="A284" s="179">
        <v>637027</v>
      </c>
      <c r="B284" s="32"/>
      <c r="C284" s="130">
        <v>41</v>
      </c>
      <c r="D284" s="514" t="s">
        <v>230</v>
      </c>
      <c r="E284" s="516" t="s">
        <v>158</v>
      </c>
      <c r="F284" s="210">
        <v>2160</v>
      </c>
      <c r="G284" s="210">
        <v>1632</v>
      </c>
      <c r="H284" s="517">
        <v>1100</v>
      </c>
      <c r="I284" s="517">
        <v>1100</v>
      </c>
      <c r="J284" s="635">
        <v>1100</v>
      </c>
      <c r="K284" s="827">
        <v>1100</v>
      </c>
      <c r="L284" s="827">
        <v>1100</v>
      </c>
      <c r="M284" s="635">
        <v>1100</v>
      </c>
    </row>
    <row r="285" spans="1:13" ht="15.75" thickBot="1">
      <c r="A285" s="262"/>
      <c r="B285" s="15"/>
      <c r="C285" s="15"/>
      <c r="D285" s="668"/>
      <c r="E285" s="41"/>
      <c r="F285" s="322"/>
      <c r="G285" s="322"/>
      <c r="H285" s="28"/>
      <c r="I285" s="36"/>
      <c r="J285" s="185"/>
      <c r="K285" s="814"/>
      <c r="L285" s="814"/>
      <c r="M285" s="185"/>
    </row>
    <row r="286" spans="1:13" ht="15.75" thickBot="1">
      <c r="A286" s="16" t="s">
        <v>239</v>
      </c>
      <c r="B286" s="94"/>
      <c r="C286" s="17"/>
      <c r="D286" s="316"/>
      <c r="E286" s="502" t="s">
        <v>240</v>
      </c>
      <c r="F286" s="18">
        <f>F287+F289+F291</f>
        <v>10000</v>
      </c>
      <c r="G286" s="18">
        <f>G287+G289+G291</f>
        <v>65358</v>
      </c>
      <c r="H286" s="727">
        <f>H287+H291</f>
        <v>60000</v>
      </c>
      <c r="I286" s="728">
        <f>I287+I291+I289</f>
        <v>60000</v>
      </c>
      <c r="J286" s="18">
        <f>J287+J291+J289</f>
        <v>50515</v>
      </c>
      <c r="K286" s="29">
        <f>K287+K289+K291+K293</f>
        <v>40100</v>
      </c>
      <c r="L286" s="29">
        <f>L287+L289+L291+L293</f>
        <v>10160</v>
      </c>
      <c r="M286" s="58">
        <f>M287+M289+M291+M293</f>
        <v>10200</v>
      </c>
    </row>
    <row r="287" spans="1:13" ht="13.5" customHeight="1">
      <c r="A287" s="194">
        <v>642</v>
      </c>
      <c r="B287" s="102"/>
      <c r="C287" s="72"/>
      <c r="D287" s="586"/>
      <c r="E287" s="540" t="s">
        <v>173</v>
      </c>
      <c r="F287" s="218">
        <f>F288</f>
        <v>10000</v>
      </c>
      <c r="G287" s="218">
        <f>G288</f>
        <v>10000</v>
      </c>
      <c r="H287" s="73">
        <f aca="true" t="shared" si="26" ref="H287:M287">SUM(H288:H288)</f>
        <v>10000</v>
      </c>
      <c r="I287" s="98">
        <f t="shared" si="26"/>
        <v>10000</v>
      </c>
      <c r="J287" s="208">
        <f t="shared" si="26"/>
        <v>10000</v>
      </c>
      <c r="K287" s="822">
        <f t="shared" si="26"/>
        <v>10000</v>
      </c>
      <c r="L287" s="822">
        <f t="shared" si="26"/>
        <v>10000</v>
      </c>
      <c r="M287" s="208">
        <f t="shared" si="26"/>
        <v>10000</v>
      </c>
    </row>
    <row r="288" spans="1:18" ht="15.75" customHeight="1">
      <c r="A288" s="166">
        <v>642002</v>
      </c>
      <c r="B288" s="76">
        <v>1</v>
      </c>
      <c r="C288" s="75">
        <v>41</v>
      </c>
      <c r="D288" s="589" t="s">
        <v>241</v>
      </c>
      <c r="E288" s="542" t="s">
        <v>242</v>
      </c>
      <c r="F288" s="167">
        <v>10000</v>
      </c>
      <c r="G288" s="167">
        <v>10000</v>
      </c>
      <c r="H288" s="77">
        <v>10000</v>
      </c>
      <c r="I288" s="78">
        <v>10000</v>
      </c>
      <c r="J288" s="225">
        <v>10000</v>
      </c>
      <c r="K288" s="825">
        <v>10000</v>
      </c>
      <c r="L288" s="825">
        <v>10000</v>
      </c>
      <c r="M288" s="225">
        <v>10000</v>
      </c>
      <c r="O288" s="189"/>
      <c r="P288" s="189"/>
      <c r="Q288" s="189"/>
      <c r="R288" s="189"/>
    </row>
    <row r="289" spans="1:13" ht="17.25" customHeight="1">
      <c r="A289" s="200">
        <v>633</v>
      </c>
      <c r="B289" s="72"/>
      <c r="C289" s="102"/>
      <c r="D289" s="586"/>
      <c r="E289" s="555" t="s">
        <v>93</v>
      </c>
      <c r="F289" s="218"/>
      <c r="G289" s="218">
        <v>5579</v>
      </c>
      <c r="H289" s="73"/>
      <c r="I289" s="71">
        <v>1000</v>
      </c>
      <c r="J289" s="218">
        <v>515</v>
      </c>
      <c r="K289" s="822">
        <v>5000</v>
      </c>
      <c r="L289" s="822"/>
      <c r="M289" s="208"/>
    </row>
    <row r="290" spans="1:13" ht="18" customHeight="1">
      <c r="A290" s="274">
        <v>633006</v>
      </c>
      <c r="B290" s="272"/>
      <c r="C290" s="331"/>
      <c r="D290" s="588" t="s">
        <v>243</v>
      </c>
      <c r="E290" s="593" t="s">
        <v>413</v>
      </c>
      <c r="F290" s="273">
        <v>301</v>
      </c>
      <c r="G290" s="273">
        <v>5579</v>
      </c>
      <c r="H290" s="591">
        <v>5555</v>
      </c>
      <c r="I290" s="275">
        <v>1000</v>
      </c>
      <c r="J290" s="595">
        <v>515</v>
      </c>
      <c r="K290" s="595">
        <v>5000</v>
      </c>
      <c r="L290" s="595"/>
      <c r="M290" s="595"/>
    </row>
    <row r="291" spans="1:13" ht="15">
      <c r="A291" s="200">
        <v>635</v>
      </c>
      <c r="B291" s="102"/>
      <c r="C291" s="102"/>
      <c r="D291" s="586"/>
      <c r="E291" s="555" t="s">
        <v>244</v>
      </c>
      <c r="F291" s="218"/>
      <c r="G291" s="218">
        <v>49779</v>
      </c>
      <c r="H291" s="73">
        <f aca="true" t="shared" si="27" ref="H291:M291">H292</f>
        <v>50000</v>
      </c>
      <c r="I291" s="71">
        <f t="shared" si="27"/>
        <v>49000</v>
      </c>
      <c r="J291" s="218">
        <f t="shared" si="27"/>
        <v>40000</v>
      </c>
      <c r="K291" s="822">
        <f t="shared" si="27"/>
        <v>25000</v>
      </c>
      <c r="L291" s="822">
        <f t="shared" si="27"/>
        <v>100</v>
      </c>
      <c r="M291" s="208">
        <f t="shared" si="27"/>
        <v>100</v>
      </c>
    </row>
    <row r="292" spans="1:13" ht="17.25" customHeight="1">
      <c r="A292" s="166">
        <v>635006</v>
      </c>
      <c r="B292" s="76">
        <v>1</v>
      </c>
      <c r="C292" s="76">
        <v>41</v>
      </c>
      <c r="D292" s="589" t="s">
        <v>243</v>
      </c>
      <c r="E292" s="542" t="s">
        <v>481</v>
      </c>
      <c r="F292" s="167"/>
      <c r="G292" s="167">
        <v>49779</v>
      </c>
      <c r="H292" s="77">
        <v>50000</v>
      </c>
      <c r="I292" s="78">
        <v>49000</v>
      </c>
      <c r="J292" s="167">
        <v>40000</v>
      </c>
      <c r="K292" s="825">
        <v>25000</v>
      </c>
      <c r="L292" s="825">
        <v>100</v>
      </c>
      <c r="M292" s="225">
        <v>100</v>
      </c>
    </row>
    <row r="293" spans="1:13" ht="17.25" customHeight="1">
      <c r="A293" s="193">
        <v>637</v>
      </c>
      <c r="B293" s="72"/>
      <c r="C293" s="640"/>
      <c r="D293" s="510"/>
      <c r="E293" s="503" t="s">
        <v>136</v>
      </c>
      <c r="F293" s="165"/>
      <c r="G293" s="165"/>
      <c r="H293" s="5"/>
      <c r="I293" s="4"/>
      <c r="J293" s="165"/>
      <c r="K293" s="823">
        <f>K294</f>
        <v>100</v>
      </c>
      <c r="L293" s="823">
        <f>L294</f>
        <v>60</v>
      </c>
      <c r="M293" s="168">
        <f>M294</f>
        <v>100</v>
      </c>
    </row>
    <row r="294" spans="1:13" ht="17.25" customHeight="1">
      <c r="A294" s="171">
        <v>637004</v>
      </c>
      <c r="B294" s="9">
        <v>5</v>
      </c>
      <c r="C294" s="13">
        <v>41</v>
      </c>
      <c r="D294" s="513" t="s">
        <v>243</v>
      </c>
      <c r="E294" s="471" t="s">
        <v>140</v>
      </c>
      <c r="F294" s="170"/>
      <c r="G294" s="170"/>
      <c r="H294" s="48"/>
      <c r="I294" s="8"/>
      <c r="J294" s="172"/>
      <c r="K294" s="733">
        <v>100</v>
      </c>
      <c r="L294" s="733">
        <v>60</v>
      </c>
      <c r="M294" s="209">
        <v>100</v>
      </c>
    </row>
    <row r="295" spans="1:13" ht="15.75" thickBot="1">
      <c r="A295" s="258"/>
      <c r="B295" s="104"/>
      <c r="C295" s="104"/>
      <c r="D295" s="590"/>
      <c r="E295" s="556"/>
      <c r="F295" s="321"/>
      <c r="G295" s="321"/>
      <c r="H295" s="474"/>
      <c r="I295" s="133"/>
      <c r="J295" s="233"/>
      <c r="K295" s="861"/>
      <c r="L295" s="861"/>
      <c r="M295" s="862"/>
    </row>
    <row r="296" spans="1:13" ht="18.75" customHeight="1" thickBot="1">
      <c r="A296" s="69" t="s">
        <v>245</v>
      </c>
      <c r="B296" s="94"/>
      <c r="C296" s="94"/>
      <c r="D296" s="316"/>
      <c r="E296" s="57" t="s">
        <v>246</v>
      </c>
      <c r="F296" s="18">
        <f>SUM(F297+F306+F310+F319+F321)</f>
        <v>69293</v>
      </c>
      <c r="G296" s="18">
        <f>SUM(G297+G306+G310+G319+G321)</f>
        <v>46473</v>
      </c>
      <c r="H296" s="70">
        <f>H297+H306+H310+H319+H321</f>
        <v>65631</v>
      </c>
      <c r="I296" s="68">
        <f>I297+I306+I310+I319+I321</f>
        <v>66131</v>
      </c>
      <c r="J296" s="18">
        <f>L297+L306+L310+L319+L321</f>
        <v>57231</v>
      </c>
      <c r="K296" s="29">
        <f>K297+K306+K310+K319+K321</f>
        <v>65331</v>
      </c>
      <c r="L296" s="29">
        <f>L297+L306+L310+L319+L321</f>
        <v>57231</v>
      </c>
      <c r="M296" s="58">
        <f>M297+M306+M310+M319+M321</f>
        <v>54731</v>
      </c>
    </row>
    <row r="297" spans="1:13" ht="15">
      <c r="A297" s="193">
        <v>62</v>
      </c>
      <c r="B297" s="3"/>
      <c r="C297" s="640"/>
      <c r="D297" s="510"/>
      <c r="E297" s="555" t="s">
        <v>76</v>
      </c>
      <c r="F297" s="241">
        <f>SUM(F298:F305)</f>
        <v>1937</v>
      </c>
      <c r="G297" s="241">
        <f aca="true" t="shared" si="28" ref="G297:M297">SUM(G298:G305)</f>
        <v>825</v>
      </c>
      <c r="H297" s="597">
        <f t="shared" si="28"/>
        <v>1281</v>
      </c>
      <c r="I297" s="126">
        <f t="shared" si="28"/>
        <v>1281</v>
      </c>
      <c r="J297" s="235">
        <f t="shared" si="28"/>
        <v>1281</v>
      </c>
      <c r="K297" s="863">
        <f t="shared" si="28"/>
        <v>1281</v>
      </c>
      <c r="L297" s="863">
        <f t="shared" si="28"/>
        <v>1281</v>
      </c>
      <c r="M297" s="864">
        <f t="shared" si="28"/>
        <v>1281</v>
      </c>
    </row>
    <row r="298" spans="1:14" ht="15">
      <c r="A298" s="169">
        <v>621000</v>
      </c>
      <c r="B298" s="7"/>
      <c r="C298" s="22">
        <v>41</v>
      </c>
      <c r="D298" s="587" t="s">
        <v>247</v>
      </c>
      <c r="E298" s="535" t="s">
        <v>248</v>
      </c>
      <c r="F298" s="220">
        <v>312</v>
      </c>
      <c r="G298" s="220"/>
      <c r="H298" s="180"/>
      <c r="I298" s="21"/>
      <c r="J298" s="181"/>
      <c r="K298" s="731"/>
      <c r="L298" s="731"/>
      <c r="M298" s="223"/>
      <c r="N298" s="320"/>
    </row>
    <row r="299" spans="1:20" ht="15">
      <c r="A299" s="169">
        <v>623000</v>
      </c>
      <c r="B299" s="7"/>
      <c r="C299" s="7">
        <v>41</v>
      </c>
      <c r="D299" s="156" t="s">
        <v>247</v>
      </c>
      <c r="E299" s="535" t="s">
        <v>78</v>
      </c>
      <c r="F299" s="475">
        <v>278</v>
      </c>
      <c r="G299" s="475">
        <v>251</v>
      </c>
      <c r="H299" s="36">
        <v>360</v>
      </c>
      <c r="I299" s="12">
        <v>360</v>
      </c>
      <c r="J299" s="183">
        <v>360</v>
      </c>
      <c r="K299" s="814">
        <v>360</v>
      </c>
      <c r="L299" s="814">
        <v>360</v>
      </c>
      <c r="M299" s="185">
        <v>360</v>
      </c>
      <c r="P299" s="320"/>
      <c r="Q299" s="320"/>
      <c r="R299" s="320"/>
      <c r="S299" s="320"/>
      <c r="T299" s="320"/>
    </row>
    <row r="300" spans="1:13" ht="15">
      <c r="A300" s="171">
        <v>625001</v>
      </c>
      <c r="B300" s="9"/>
      <c r="C300" s="323">
        <v>41</v>
      </c>
      <c r="D300" s="512" t="s">
        <v>247</v>
      </c>
      <c r="E300" s="329" t="s">
        <v>79</v>
      </c>
      <c r="F300" s="176">
        <v>6</v>
      </c>
      <c r="G300" s="176">
        <v>23</v>
      </c>
      <c r="H300" s="53">
        <v>51</v>
      </c>
      <c r="I300" s="24">
        <v>51</v>
      </c>
      <c r="J300" s="211">
        <v>51</v>
      </c>
      <c r="K300" s="828">
        <v>51</v>
      </c>
      <c r="L300" s="828">
        <v>51</v>
      </c>
      <c r="M300" s="213">
        <v>51</v>
      </c>
    </row>
    <row r="301" spans="1:18" ht="15">
      <c r="A301" s="171">
        <v>625002</v>
      </c>
      <c r="B301" s="9"/>
      <c r="C301" s="13">
        <v>41</v>
      </c>
      <c r="D301" s="513" t="s">
        <v>247</v>
      </c>
      <c r="E301" s="329" t="s">
        <v>80</v>
      </c>
      <c r="F301" s="176">
        <v>830</v>
      </c>
      <c r="G301" s="176">
        <v>352</v>
      </c>
      <c r="H301" s="48">
        <v>510</v>
      </c>
      <c r="I301" s="8">
        <v>510</v>
      </c>
      <c r="J301" s="172">
        <v>510</v>
      </c>
      <c r="K301" s="733">
        <v>510</v>
      </c>
      <c r="L301" s="733">
        <v>510</v>
      </c>
      <c r="M301" s="209">
        <v>510</v>
      </c>
      <c r="O301" s="320"/>
      <c r="P301" s="320"/>
      <c r="Q301" s="320"/>
      <c r="R301" s="320"/>
    </row>
    <row r="302" spans="1:13" ht="15">
      <c r="A302" s="171">
        <v>625003</v>
      </c>
      <c r="B302" s="9"/>
      <c r="C302" s="85">
        <v>41</v>
      </c>
      <c r="D302" s="513" t="s">
        <v>247</v>
      </c>
      <c r="E302" s="329" t="s">
        <v>81</v>
      </c>
      <c r="F302" s="475">
        <v>47</v>
      </c>
      <c r="G302" s="475">
        <v>20</v>
      </c>
      <c r="H302" s="48">
        <v>30</v>
      </c>
      <c r="I302" s="8">
        <v>30</v>
      </c>
      <c r="J302" s="172">
        <v>30</v>
      </c>
      <c r="K302" s="733">
        <v>30</v>
      </c>
      <c r="L302" s="733">
        <v>30</v>
      </c>
      <c r="M302" s="209">
        <v>30</v>
      </c>
    </row>
    <row r="303" spans="1:13" ht="15">
      <c r="A303" s="171">
        <v>625004</v>
      </c>
      <c r="B303" s="9"/>
      <c r="C303" s="85">
        <v>41</v>
      </c>
      <c r="D303" s="513" t="s">
        <v>247</v>
      </c>
      <c r="E303" s="329" t="s">
        <v>82</v>
      </c>
      <c r="F303" s="172">
        <v>178</v>
      </c>
      <c r="G303" s="172">
        <v>75</v>
      </c>
      <c r="H303" s="48">
        <v>110</v>
      </c>
      <c r="I303" s="8">
        <v>110</v>
      </c>
      <c r="J303" s="172">
        <v>110</v>
      </c>
      <c r="K303" s="733">
        <v>110</v>
      </c>
      <c r="L303" s="733">
        <v>110</v>
      </c>
      <c r="M303" s="209">
        <v>110</v>
      </c>
    </row>
    <row r="304" spans="1:13" ht="15">
      <c r="A304" s="182">
        <v>625005</v>
      </c>
      <c r="B304" s="9"/>
      <c r="C304" s="13">
        <v>41</v>
      </c>
      <c r="D304" s="513" t="s">
        <v>247</v>
      </c>
      <c r="E304" s="558" t="s">
        <v>83</v>
      </c>
      <c r="F304" s="183">
        <v>4</v>
      </c>
      <c r="G304" s="183">
        <v>15</v>
      </c>
      <c r="H304" s="48">
        <v>40</v>
      </c>
      <c r="I304" s="8">
        <v>40</v>
      </c>
      <c r="J304" s="172">
        <v>40</v>
      </c>
      <c r="K304" s="733">
        <v>40</v>
      </c>
      <c r="L304" s="733">
        <v>40</v>
      </c>
      <c r="M304" s="209">
        <v>40</v>
      </c>
    </row>
    <row r="305" spans="1:13" ht="15">
      <c r="A305" s="179">
        <v>625007</v>
      </c>
      <c r="B305" s="11"/>
      <c r="C305" s="204">
        <v>41</v>
      </c>
      <c r="D305" s="510" t="s">
        <v>247</v>
      </c>
      <c r="E305" s="545" t="s">
        <v>84</v>
      </c>
      <c r="F305" s="560">
        <v>282</v>
      </c>
      <c r="G305" s="560">
        <v>89</v>
      </c>
      <c r="H305" s="36">
        <v>180</v>
      </c>
      <c r="I305" s="12">
        <v>180</v>
      </c>
      <c r="J305" s="183">
        <v>180</v>
      </c>
      <c r="K305" s="814">
        <v>180</v>
      </c>
      <c r="L305" s="814">
        <v>180</v>
      </c>
      <c r="M305" s="185">
        <v>180</v>
      </c>
    </row>
    <row r="306" spans="1:13" ht="15">
      <c r="A306" s="193">
        <v>632</v>
      </c>
      <c r="B306" s="3"/>
      <c r="C306" s="135"/>
      <c r="D306" s="515"/>
      <c r="E306" s="533" t="s">
        <v>86</v>
      </c>
      <c r="F306" s="165">
        <f>SUM(F307:F309)</f>
        <v>25363</v>
      </c>
      <c r="G306" s="165">
        <f aca="true" t="shared" si="29" ref="G306:M306">SUM(G307:G309)</f>
        <v>20908</v>
      </c>
      <c r="H306" s="5">
        <f t="shared" si="29"/>
        <v>32000</v>
      </c>
      <c r="I306" s="4">
        <f t="shared" si="29"/>
        <v>31000</v>
      </c>
      <c r="J306" s="165">
        <f t="shared" si="29"/>
        <v>30000</v>
      </c>
      <c r="K306" s="823">
        <f t="shared" si="29"/>
        <v>32000</v>
      </c>
      <c r="L306" s="823">
        <f t="shared" si="29"/>
        <v>32000</v>
      </c>
      <c r="M306" s="168">
        <f t="shared" si="29"/>
        <v>30200</v>
      </c>
    </row>
    <row r="307" spans="1:13" ht="15">
      <c r="A307" s="169">
        <v>632001</v>
      </c>
      <c r="B307" s="7">
        <v>1</v>
      </c>
      <c r="C307" s="642">
        <v>41</v>
      </c>
      <c r="D307" s="523" t="s">
        <v>247</v>
      </c>
      <c r="E307" s="535" t="s">
        <v>88</v>
      </c>
      <c r="F307" s="170">
        <v>6732</v>
      </c>
      <c r="G307" s="170">
        <v>8697</v>
      </c>
      <c r="H307" s="89">
        <v>10000</v>
      </c>
      <c r="I307" s="6">
        <v>10000</v>
      </c>
      <c r="J307" s="170">
        <v>10000</v>
      </c>
      <c r="K307" s="826">
        <v>10000</v>
      </c>
      <c r="L307" s="826">
        <v>10000</v>
      </c>
      <c r="M307" s="228">
        <v>10000</v>
      </c>
    </row>
    <row r="308" spans="1:13" ht="15">
      <c r="A308" s="171">
        <v>632001</v>
      </c>
      <c r="B308" s="7">
        <v>2</v>
      </c>
      <c r="C308" s="206">
        <v>41</v>
      </c>
      <c r="D308" s="512" t="s">
        <v>247</v>
      </c>
      <c r="E308" s="329" t="s">
        <v>89</v>
      </c>
      <c r="F308" s="170">
        <v>15781</v>
      </c>
      <c r="G308" s="170">
        <v>10964</v>
      </c>
      <c r="H308" s="48">
        <v>20000</v>
      </c>
      <c r="I308" s="8">
        <v>19000</v>
      </c>
      <c r="J308" s="172">
        <v>19000</v>
      </c>
      <c r="K308" s="733">
        <v>20000</v>
      </c>
      <c r="L308" s="733">
        <v>20000</v>
      </c>
      <c r="M308" s="209">
        <v>20000</v>
      </c>
    </row>
    <row r="309" spans="1:13" ht="15">
      <c r="A309" s="171">
        <v>632002</v>
      </c>
      <c r="B309" s="9"/>
      <c r="C309" s="13">
        <v>41</v>
      </c>
      <c r="D309" s="513" t="s">
        <v>247</v>
      </c>
      <c r="E309" s="329" t="s">
        <v>29</v>
      </c>
      <c r="F309" s="172">
        <v>2850</v>
      </c>
      <c r="G309" s="172">
        <v>1247</v>
      </c>
      <c r="H309" s="48">
        <v>2000</v>
      </c>
      <c r="I309" s="8">
        <v>2000</v>
      </c>
      <c r="J309" s="172">
        <v>1000</v>
      </c>
      <c r="K309" s="733">
        <v>2000</v>
      </c>
      <c r="L309" s="733">
        <v>2000</v>
      </c>
      <c r="M309" s="209">
        <v>200</v>
      </c>
    </row>
    <row r="310" spans="1:13" ht="15">
      <c r="A310" s="193">
        <v>633</v>
      </c>
      <c r="B310" s="3"/>
      <c r="C310" s="135"/>
      <c r="D310" s="515"/>
      <c r="E310" s="533" t="s">
        <v>93</v>
      </c>
      <c r="F310" s="165">
        <f>SUM(F311:F318)</f>
        <v>22975</v>
      </c>
      <c r="G310" s="165">
        <f>SUM(G311:G318)</f>
        <v>13889</v>
      </c>
      <c r="H310" s="5">
        <f aca="true" t="shared" si="30" ref="H310:M310">SUM(H312:H318)</f>
        <v>9700</v>
      </c>
      <c r="I310" s="4">
        <f t="shared" si="30"/>
        <v>11490</v>
      </c>
      <c r="J310" s="165">
        <f t="shared" si="30"/>
        <v>8990</v>
      </c>
      <c r="K310" s="823">
        <f t="shared" si="30"/>
        <v>9700</v>
      </c>
      <c r="L310" s="823">
        <f t="shared" si="30"/>
        <v>9900</v>
      </c>
      <c r="M310" s="168">
        <f t="shared" si="30"/>
        <v>9900</v>
      </c>
    </row>
    <row r="311" spans="1:18" ht="15">
      <c r="A311" s="180">
        <v>633001</v>
      </c>
      <c r="B311" s="22"/>
      <c r="C311" s="632">
        <v>41</v>
      </c>
      <c r="D311" s="522" t="s">
        <v>247</v>
      </c>
      <c r="E311" s="534" t="s">
        <v>278</v>
      </c>
      <c r="F311" s="181">
        <v>2411</v>
      </c>
      <c r="G311" s="181"/>
      <c r="H311" s="52"/>
      <c r="I311" s="21"/>
      <c r="J311" s="181"/>
      <c r="K311" s="731"/>
      <c r="L311" s="731"/>
      <c r="M311" s="223"/>
      <c r="O311" s="320"/>
      <c r="P311" s="320"/>
      <c r="Q311" s="320"/>
      <c r="R311" s="320"/>
    </row>
    <row r="312" spans="1:13" ht="14.25" customHeight="1">
      <c r="A312" s="169">
        <v>633006</v>
      </c>
      <c r="B312" s="7"/>
      <c r="C312" s="642">
        <v>41</v>
      </c>
      <c r="D312" s="523" t="s">
        <v>247</v>
      </c>
      <c r="E312" s="535" t="s">
        <v>210</v>
      </c>
      <c r="F312" s="170">
        <v>11130</v>
      </c>
      <c r="G312" s="170">
        <v>6692</v>
      </c>
      <c r="H312" s="89">
        <v>1500</v>
      </c>
      <c r="I312" s="6">
        <v>3000</v>
      </c>
      <c r="J312" s="170">
        <v>3000</v>
      </c>
      <c r="K312" s="826">
        <v>1500</v>
      </c>
      <c r="L312" s="826">
        <v>1500</v>
      </c>
      <c r="M312" s="228">
        <v>1500</v>
      </c>
    </row>
    <row r="313" spans="1:13" ht="15" hidden="1">
      <c r="A313" s="169">
        <v>633006</v>
      </c>
      <c r="B313" s="7">
        <v>2</v>
      </c>
      <c r="C313" s="642">
        <v>41</v>
      </c>
      <c r="D313" s="513" t="s">
        <v>247</v>
      </c>
      <c r="E313" s="505" t="s">
        <v>401</v>
      </c>
      <c r="F313" s="170"/>
      <c r="G313" s="170"/>
      <c r="H313" s="89"/>
      <c r="I313" s="6"/>
      <c r="J313" s="170"/>
      <c r="K313" s="826"/>
      <c r="L313" s="826"/>
      <c r="M313" s="228"/>
    </row>
    <row r="314" spans="1:13" ht="15">
      <c r="A314" s="169">
        <v>633006</v>
      </c>
      <c r="B314" s="7">
        <v>3</v>
      </c>
      <c r="C314" s="642">
        <v>41</v>
      </c>
      <c r="D314" s="513" t="s">
        <v>247</v>
      </c>
      <c r="E314" s="471" t="s">
        <v>100</v>
      </c>
      <c r="F314" s="172">
        <v>221</v>
      </c>
      <c r="G314" s="172">
        <v>109</v>
      </c>
      <c r="H314" s="48">
        <v>200</v>
      </c>
      <c r="I314" s="8">
        <v>200</v>
      </c>
      <c r="J314" s="172">
        <v>200</v>
      </c>
      <c r="K314" s="733">
        <v>200</v>
      </c>
      <c r="L314" s="733">
        <v>200</v>
      </c>
      <c r="M314" s="209">
        <v>200</v>
      </c>
    </row>
    <row r="315" spans="1:23" ht="15">
      <c r="A315" s="169">
        <v>633006</v>
      </c>
      <c r="B315" s="7">
        <v>12</v>
      </c>
      <c r="C315" s="13">
        <v>41</v>
      </c>
      <c r="D315" s="513" t="s">
        <v>247</v>
      </c>
      <c r="E315" s="471" t="s">
        <v>249</v>
      </c>
      <c r="F315" s="170">
        <v>2017</v>
      </c>
      <c r="G315" s="170">
        <v>2228</v>
      </c>
      <c r="H315" s="89">
        <v>3000</v>
      </c>
      <c r="I315" s="6">
        <v>3000</v>
      </c>
      <c r="J315" s="170">
        <v>500</v>
      </c>
      <c r="K315" s="826">
        <v>3000</v>
      </c>
      <c r="L315" s="826">
        <v>3200</v>
      </c>
      <c r="M315" s="228">
        <v>3200</v>
      </c>
      <c r="S315" s="189"/>
      <c r="T315" s="189"/>
      <c r="U315" s="189"/>
      <c r="V315" s="189"/>
      <c r="W315" s="189"/>
    </row>
    <row r="316" spans="1:13" ht="15" customHeight="1">
      <c r="A316" s="182">
        <v>633006</v>
      </c>
      <c r="B316" s="15">
        <v>30</v>
      </c>
      <c r="C316" s="206">
        <v>41</v>
      </c>
      <c r="D316" s="511" t="s">
        <v>247</v>
      </c>
      <c r="E316" s="600" t="s">
        <v>585</v>
      </c>
      <c r="F316" s="211">
        <v>1150</v>
      </c>
      <c r="G316" s="211">
        <v>475</v>
      </c>
      <c r="H316" s="53"/>
      <c r="I316" s="53"/>
      <c r="J316" s="211"/>
      <c r="K316" s="828"/>
      <c r="L316" s="828"/>
      <c r="M316" s="213"/>
    </row>
    <row r="317" spans="1:13" ht="15" customHeight="1">
      <c r="A317" s="171">
        <v>633015</v>
      </c>
      <c r="B317" s="9"/>
      <c r="C317" s="13">
        <v>41</v>
      </c>
      <c r="D317" s="513" t="s">
        <v>247</v>
      </c>
      <c r="E317" s="471" t="s">
        <v>390</v>
      </c>
      <c r="F317" s="172"/>
      <c r="G317" s="172"/>
      <c r="H317" s="48"/>
      <c r="I317" s="48">
        <v>290</v>
      </c>
      <c r="J317" s="172">
        <v>290</v>
      </c>
      <c r="K317" s="733"/>
      <c r="L317" s="733"/>
      <c r="M317" s="733"/>
    </row>
    <row r="318" spans="1:13" ht="15">
      <c r="A318" s="179">
        <v>633016</v>
      </c>
      <c r="B318" s="32"/>
      <c r="C318" s="130">
        <v>41</v>
      </c>
      <c r="D318" s="514" t="s">
        <v>250</v>
      </c>
      <c r="E318" s="506" t="s">
        <v>251</v>
      </c>
      <c r="F318" s="174">
        <v>6046</v>
      </c>
      <c r="G318" s="174">
        <v>4385</v>
      </c>
      <c r="H318" s="80">
        <v>5000</v>
      </c>
      <c r="I318" s="80">
        <v>5000</v>
      </c>
      <c r="J318" s="174">
        <v>5000</v>
      </c>
      <c r="K318" s="824">
        <v>5000</v>
      </c>
      <c r="L318" s="824">
        <v>5000</v>
      </c>
      <c r="M318" s="824">
        <v>5000</v>
      </c>
    </row>
    <row r="319" spans="1:13" ht="15" customHeight="1">
      <c r="A319" s="193">
        <v>635</v>
      </c>
      <c r="B319" s="3"/>
      <c r="C319" s="135"/>
      <c r="D319" s="515"/>
      <c r="E319" s="504" t="s">
        <v>125</v>
      </c>
      <c r="F319" s="165">
        <f>SUM(F320:F320)</f>
        <v>1200</v>
      </c>
      <c r="G319" s="165">
        <f>SUM(G320:G320)</f>
        <v>1663</v>
      </c>
      <c r="H319" s="5">
        <f aca="true" t="shared" si="31" ref="H319:M319">H320</f>
        <v>10000</v>
      </c>
      <c r="I319" s="4">
        <f t="shared" si="31"/>
        <v>5710</v>
      </c>
      <c r="J319" s="165">
        <f t="shared" si="31"/>
        <v>500</v>
      </c>
      <c r="K319" s="823">
        <f t="shared" si="31"/>
        <v>10000</v>
      </c>
      <c r="L319" s="823">
        <f t="shared" si="31"/>
        <v>1000</v>
      </c>
      <c r="M319" s="168">
        <f t="shared" si="31"/>
        <v>1000</v>
      </c>
    </row>
    <row r="320" spans="1:13" ht="15" customHeight="1">
      <c r="A320" s="169">
        <v>635006</v>
      </c>
      <c r="B320" s="75">
        <v>1</v>
      </c>
      <c r="C320" s="112">
        <v>41</v>
      </c>
      <c r="D320" s="515" t="s">
        <v>247</v>
      </c>
      <c r="E320" s="507" t="s">
        <v>482</v>
      </c>
      <c r="F320" s="170">
        <v>1200</v>
      </c>
      <c r="G320" s="170">
        <v>1663</v>
      </c>
      <c r="H320" s="89">
        <v>10000</v>
      </c>
      <c r="I320" s="89">
        <v>5710</v>
      </c>
      <c r="J320" s="170">
        <v>500</v>
      </c>
      <c r="K320" s="826">
        <v>10000</v>
      </c>
      <c r="L320" s="826">
        <v>1000</v>
      </c>
      <c r="M320" s="228">
        <v>1000</v>
      </c>
    </row>
    <row r="321" spans="1:13" ht="15" customHeight="1">
      <c r="A321" s="193">
        <v>637</v>
      </c>
      <c r="B321" s="72"/>
      <c r="C321" s="640"/>
      <c r="D321" s="510"/>
      <c r="E321" s="503" t="s">
        <v>136</v>
      </c>
      <c r="F321" s="165">
        <f>SUM(F322:F329)</f>
        <v>17818</v>
      </c>
      <c r="G321" s="165">
        <f>SUM(G322:G329)</f>
        <v>9188</v>
      </c>
      <c r="H321" s="5">
        <f aca="true" t="shared" si="32" ref="H321:M321">SUM(H323:H329)</f>
        <v>12650</v>
      </c>
      <c r="I321" s="4">
        <f t="shared" si="32"/>
        <v>16650</v>
      </c>
      <c r="J321" s="165">
        <f t="shared" si="32"/>
        <v>11050</v>
      </c>
      <c r="K321" s="823">
        <f t="shared" si="32"/>
        <v>12350</v>
      </c>
      <c r="L321" s="823">
        <f t="shared" si="32"/>
        <v>13050</v>
      </c>
      <c r="M321" s="168">
        <f t="shared" si="32"/>
        <v>12350</v>
      </c>
    </row>
    <row r="322" spans="1:23" ht="16.5" customHeight="1">
      <c r="A322" s="180">
        <v>637005</v>
      </c>
      <c r="B322" s="22">
        <v>30</v>
      </c>
      <c r="C322" s="632">
        <v>41</v>
      </c>
      <c r="D322" s="522" t="s">
        <v>247</v>
      </c>
      <c r="E322" s="518" t="s">
        <v>253</v>
      </c>
      <c r="F322" s="181">
        <v>3817</v>
      </c>
      <c r="G322" s="181"/>
      <c r="H322" s="52"/>
      <c r="I322" s="21"/>
      <c r="J322" s="181"/>
      <c r="K322" s="731"/>
      <c r="L322" s="731"/>
      <c r="M322" s="223"/>
      <c r="P322" s="188"/>
      <c r="Q322" s="188"/>
      <c r="R322" s="188"/>
      <c r="S322" s="189"/>
      <c r="T322" s="189"/>
      <c r="U322" s="189"/>
      <c r="V322" s="189"/>
      <c r="W322" s="189"/>
    </row>
    <row r="323" spans="1:19" ht="15">
      <c r="A323" s="169">
        <v>637002</v>
      </c>
      <c r="B323" s="7">
        <v>1</v>
      </c>
      <c r="C323" s="642">
        <v>41</v>
      </c>
      <c r="D323" s="523" t="s">
        <v>247</v>
      </c>
      <c r="E323" s="505" t="s">
        <v>254</v>
      </c>
      <c r="F323" s="170">
        <v>1244</v>
      </c>
      <c r="G323" s="170">
        <v>1000</v>
      </c>
      <c r="H323" s="89">
        <v>1000</v>
      </c>
      <c r="I323" s="6">
        <v>1000</v>
      </c>
      <c r="J323" s="170">
        <v>1000</v>
      </c>
      <c r="K323" s="826">
        <v>1000</v>
      </c>
      <c r="L323" s="826">
        <v>1000</v>
      </c>
      <c r="M323" s="228">
        <v>1000</v>
      </c>
      <c r="P323" s="188"/>
      <c r="Q323" s="188"/>
      <c r="R323" s="188"/>
      <c r="S323" s="188"/>
    </row>
    <row r="324" spans="1:13" ht="15">
      <c r="A324" s="169">
        <v>637002</v>
      </c>
      <c r="B324" s="7">
        <v>2</v>
      </c>
      <c r="C324" s="642">
        <v>41</v>
      </c>
      <c r="D324" s="523" t="s">
        <v>247</v>
      </c>
      <c r="E324" s="505" t="s">
        <v>402</v>
      </c>
      <c r="F324" s="170">
        <v>5123</v>
      </c>
      <c r="G324" s="170">
        <v>3936</v>
      </c>
      <c r="H324" s="89">
        <v>6000</v>
      </c>
      <c r="I324" s="6">
        <v>6000</v>
      </c>
      <c r="J324" s="170">
        <v>2000</v>
      </c>
      <c r="K324" s="826">
        <v>6000</v>
      </c>
      <c r="L324" s="826">
        <v>6000</v>
      </c>
      <c r="M324" s="228">
        <v>6000</v>
      </c>
    </row>
    <row r="325" spans="1:13" ht="15">
      <c r="A325" s="169">
        <v>637004</v>
      </c>
      <c r="B325" s="7"/>
      <c r="C325" s="642">
        <v>41</v>
      </c>
      <c r="D325" s="523" t="s">
        <v>247</v>
      </c>
      <c r="E325" s="505" t="s">
        <v>255</v>
      </c>
      <c r="F325" s="170">
        <v>115</v>
      </c>
      <c r="G325" s="170">
        <v>247</v>
      </c>
      <c r="H325" s="48">
        <v>200</v>
      </c>
      <c r="I325" s="8">
        <v>200</v>
      </c>
      <c r="J325" s="172">
        <v>200</v>
      </c>
      <c r="K325" s="733">
        <v>200</v>
      </c>
      <c r="L325" s="733">
        <v>200</v>
      </c>
      <c r="M325" s="209">
        <v>200</v>
      </c>
    </row>
    <row r="326" spans="1:13" ht="13.5" customHeight="1">
      <c r="A326" s="171">
        <v>637004</v>
      </c>
      <c r="B326" s="9">
        <v>5</v>
      </c>
      <c r="C326" s="13">
        <v>41</v>
      </c>
      <c r="D326" s="513" t="s">
        <v>247</v>
      </c>
      <c r="E326" s="471" t="s">
        <v>140</v>
      </c>
      <c r="F326" s="170">
        <v>730</v>
      </c>
      <c r="G326" s="170">
        <v>1357</v>
      </c>
      <c r="H326" s="48">
        <v>1000</v>
      </c>
      <c r="I326" s="8">
        <v>4700</v>
      </c>
      <c r="J326" s="172">
        <v>4700</v>
      </c>
      <c r="K326" s="733">
        <v>700</v>
      </c>
      <c r="L326" s="733">
        <v>1400</v>
      </c>
      <c r="M326" s="209">
        <v>700</v>
      </c>
    </row>
    <row r="327" spans="1:16" ht="15" customHeight="1">
      <c r="A327" s="169">
        <v>637013</v>
      </c>
      <c r="B327" s="7"/>
      <c r="C327" s="642">
        <v>41</v>
      </c>
      <c r="D327" s="513" t="s">
        <v>250</v>
      </c>
      <c r="E327" s="471" t="s">
        <v>256</v>
      </c>
      <c r="F327" s="172">
        <v>470</v>
      </c>
      <c r="G327" s="172">
        <v>320</v>
      </c>
      <c r="H327" s="89">
        <v>350</v>
      </c>
      <c r="I327" s="6">
        <v>350</v>
      </c>
      <c r="J327" s="170">
        <v>350</v>
      </c>
      <c r="K327" s="733">
        <v>350</v>
      </c>
      <c r="L327" s="733">
        <v>350</v>
      </c>
      <c r="M327" s="228">
        <v>350</v>
      </c>
      <c r="P327" s="188"/>
    </row>
    <row r="328" spans="1:13" ht="15">
      <c r="A328" s="171">
        <v>637015</v>
      </c>
      <c r="B328" s="9"/>
      <c r="C328" s="13">
        <v>41</v>
      </c>
      <c r="D328" s="513" t="s">
        <v>74</v>
      </c>
      <c r="E328" s="471" t="s">
        <v>153</v>
      </c>
      <c r="F328" s="172">
        <v>212</v>
      </c>
      <c r="G328" s="172">
        <v>286</v>
      </c>
      <c r="H328" s="89">
        <v>500</v>
      </c>
      <c r="I328" s="6">
        <v>800</v>
      </c>
      <c r="J328" s="170">
        <v>800</v>
      </c>
      <c r="K328" s="826">
        <v>500</v>
      </c>
      <c r="L328" s="826">
        <v>500</v>
      </c>
      <c r="M328" s="228">
        <v>500</v>
      </c>
    </row>
    <row r="329" spans="1:19" ht="15">
      <c r="A329" s="179">
        <v>637027</v>
      </c>
      <c r="B329" s="32"/>
      <c r="C329" s="130">
        <v>41</v>
      </c>
      <c r="D329" s="514" t="s">
        <v>247</v>
      </c>
      <c r="E329" s="516" t="s">
        <v>158</v>
      </c>
      <c r="F329" s="174">
        <v>6107</v>
      </c>
      <c r="G329" s="174">
        <v>2042</v>
      </c>
      <c r="H329" s="80">
        <v>3600</v>
      </c>
      <c r="I329" s="10">
        <v>3600</v>
      </c>
      <c r="J329" s="174">
        <v>2000</v>
      </c>
      <c r="K329" s="824">
        <v>3600</v>
      </c>
      <c r="L329" s="824">
        <v>3600</v>
      </c>
      <c r="M329" s="214">
        <v>3600</v>
      </c>
      <c r="N329" s="188"/>
      <c r="S329" s="188"/>
    </row>
    <row r="330" spans="1:13" ht="15.75" thickBot="1">
      <c r="A330" s="199"/>
      <c r="B330" s="27"/>
      <c r="C330" s="644"/>
      <c r="D330" s="538"/>
      <c r="E330" s="563"/>
      <c r="F330" s="321"/>
      <c r="G330" s="321"/>
      <c r="H330" s="101"/>
      <c r="I330" s="93"/>
      <c r="J330" s="226"/>
      <c r="K330" s="840"/>
      <c r="L330" s="840"/>
      <c r="M330" s="549"/>
    </row>
    <row r="331" spans="1:13" ht="18.75" customHeight="1" thickBot="1">
      <c r="A331" s="186" t="s">
        <v>344</v>
      </c>
      <c r="B331" s="17"/>
      <c r="C331" s="639"/>
      <c r="D331" s="509"/>
      <c r="E331" s="502" t="s">
        <v>257</v>
      </c>
      <c r="F331" s="18">
        <f>SUM(F332+F340+F344)</f>
        <v>1458</v>
      </c>
      <c r="G331" s="18">
        <f>SUM(G332+G340+G344)</f>
        <v>1535</v>
      </c>
      <c r="H331" s="70">
        <f aca="true" t="shared" si="33" ref="H331:M331">H332+H340+H344</f>
        <v>1685</v>
      </c>
      <c r="I331" s="68">
        <f t="shared" si="33"/>
        <v>1685</v>
      </c>
      <c r="J331" s="18">
        <f t="shared" si="33"/>
        <v>1515</v>
      </c>
      <c r="K331" s="29">
        <f t="shared" si="33"/>
        <v>1685</v>
      </c>
      <c r="L331" s="29">
        <f t="shared" si="33"/>
        <v>1685</v>
      </c>
      <c r="M331" s="58">
        <f t="shared" si="33"/>
        <v>1685</v>
      </c>
    </row>
    <row r="332" spans="1:13" ht="15">
      <c r="A332" s="164">
        <v>62</v>
      </c>
      <c r="B332" s="3"/>
      <c r="C332" s="141"/>
      <c r="D332" s="541"/>
      <c r="E332" s="533" t="s">
        <v>76</v>
      </c>
      <c r="F332" s="236">
        <f>SUM(F333:F339)</f>
        <v>379</v>
      </c>
      <c r="G332" s="236">
        <f aca="true" t="shared" si="34" ref="G332:M332">SUM(G333:G339)</f>
        <v>379</v>
      </c>
      <c r="H332" s="598">
        <f t="shared" si="34"/>
        <v>395</v>
      </c>
      <c r="I332" s="129">
        <f t="shared" si="34"/>
        <v>395</v>
      </c>
      <c r="J332" s="236">
        <f t="shared" si="34"/>
        <v>395</v>
      </c>
      <c r="K332" s="1212">
        <f t="shared" si="34"/>
        <v>395</v>
      </c>
      <c r="L332" s="1212">
        <f t="shared" si="34"/>
        <v>395</v>
      </c>
      <c r="M332" s="1213">
        <f t="shared" si="34"/>
        <v>395</v>
      </c>
    </row>
    <row r="333" spans="1:13" ht="15">
      <c r="A333" s="180">
        <v>621000</v>
      </c>
      <c r="B333" s="22">
        <v>1</v>
      </c>
      <c r="C333" s="632">
        <v>41</v>
      </c>
      <c r="D333" s="522" t="s">
        <v>247</v>
      </c>
      <c r="E333" s="534" t="s">
        <v>258</v>
      </c>
      <c r="F333" s="220">
        <v>108</v>
      </c>
      <c r="G333" s="220">
        <v>108</v>
      </c>
      <c r="H333" s="553">
        <v>110</v>
      </c>
      <c r="I333" s="107">
        <v>110</v>
      </c>
      <c r="J333" s="220">
        <v>110</v>
      </c>
      <c r="K333" s="842">
        <v>110</v>
      </c>
      <c r="L333" s="842">
        <v>110</v>
      </c>
      <c r="M333" s="845">
        <v>110</v>
      </c>
    </row>
    <row r="334" spans="1:13" ht="15">
      <c r="A334" s="171">
        <v>625001</v>
      </c>
      <c r="B334" s="9">
        <v>1</v>
      </c>
      <c r="C334" s="206">
        <v>41</v>
      </c>
      <c r="D334" s="511" t="s">
        <v>247</v>
      </c>
      <c r="E334" s="600" t="s">
        <v>79</v>
      </c>
      <c r="F334" s="176">
        <v>15</v>
      </c>
      <c r="G334" s="176">
        <v>15</v>
      </c>
      <c r="H334" s="525">
        <v>16</v>
      </c>
      <c r="I334" s="54">
        <v>16</v>
      </c>
      <c r="J334" s="176">
        <v>16</v>
      </c>
      <c r="K334" s="829">
        <v>16</v>
      </c>
      <c r="L334" s="829">
        <v>16</v>
      </c>
      <c r="M334" s="832">
        <v>16</v>
      </c>
    </row>
    <row r="335" spans="1:13" ht="15">
      <c r="A335" s="169">
        <v>625002</v>
      </c>
      <c r="B335" s="7">
        <v>1</v>
      </c>
      <c r="C335" s="13">
        <v>41</v>
      </c>
      <c r="D335" s="513" t="s">
        <v>247</v>
      </c>
      <c r="E335" s="329" t="s">
        <v>80</v>
      </c>
      <c r="F335" s="176">
        <v>151</v>
      </c>
      <c r="G335" s="176">
        <v>151</v>
      </c>
      <c r="H335" s="525">
        <v>160</v>
      </c>
      <c r="I335" s="54">
        <v>160</v>
      </c>
      <c r="J335" s="176">
        <v>160</v>
      </c>
      <c r="K335" s="829">
        <v>160</v>
      </c>
      <c r="L335" s="829">
        <v>160</v>
      </c>
      <c r="M335" s="832">
        <v>160</v>
      </c>
    </row>
    <row r="336" spans="1:13" ht="15">
      <c r="A336" s="171">
        <v>625003</v>
      </c>
      <c r="B336" s="9">
        <v>1</v>
      </c>
      <c r="C336" s="13">
        <v>41</v>
      </c>
      <c r="D336" s="513" t="s">
        <v>247</v>
      </c>
      <c r="E336" s="329" t="s">
        <v>81</v>
      </c>
      <c r="F336" s="176">
        <v>9</v>
      </c>
      <c r="G336" s="176">
        <v>9</v>
      </c>
      <c r="H336" s="525">
        <v>10</v>
      </c>
      <c r="I336" s="54">
        <v>10</v>
      </c>
      <c r="J336" s="176">
        <v>10</v>
      </c>
      <c r="K336" s="829">
        <v>10</v>
      </c>
      <c r="L336" s="829">
        <v>10</v>
      </c>
      <c r="M336" s="832">
        <v>10</v>
      </c>
    </row>
    <row r="337" spans="1:13" ht="15">
      <c r="A337" s="171">
        <v>625004</v>
      </c>
      <c r="B337" s="33">
        <v>1</v>
      </c>
      <c r="C337" s="85">
        <v>41</v>
      </c>
      <c r="D337" s="513" t="s">
        <v>247</v>
      </c>
      <c r="E337" s="329" t="s">
        <v>82</v>
      </c>
      <c r="F337" s="172">
        <v>33</v>
      </c>
      <c r="G337" s="172">
        <v>33</v>
      </c>
      <c r="H337" s="48">
        <v>35</v>
      </c>
      <c r="I337" s="8">
        <v>35</v>
      </c>
      <c r="J337" s="172">
        <v>35</v>
      </c>
      <c r="K337" s="733">
        <v>35</v>
      </c>
      <c r="L337" s="733">
        <v>35</v>
      </c>
      <c r="M337" s="209">
        <v>35</v>
      </c>
    </row>
    <row r="338" spans="1:13" ht="15">
      <c r="A338" s="171">
        <v>625005</v>
      </c>
      <c r="B338" s="33">
        <v>1</v>
      </c>
      <c r="C338" s="85">
        <v>41</v>
      </c>
      <c r="D338" s="513" t="s">
        <v>247</v>
      </c>
      <c r="E338" s="329" t="s">
        <v>83</v>
      </c>
      <c r="F338" s="172">
        <v>10</v>
      </c>
      <c r="G338" s="172">
        <v>10</v>
      </c>
      <c r="H338" s="48">
        <v>11</v>
      </c>
      <c r="I338" s="8">
        <v>11</v>
      </c>
      <c r="J338" s="172">
        <v>11</v>
      </c>
      <c r="K338" s="733">
        <v>11</v>
      </c>
      <c r="L338" s="733">
        <v>11</v>
      </c>
      <c r="M338" s="209">
        <v>11</v>
      </c>
    </row>
    <row r="339" spans="1:13" ht="15">
      <c r="A339" s="173">
        <v>625007</v>
      </c>
      <c r="B339" s="11">
        <v>1</v>
      </c>
      <c r="C339" s="204">
        <v>41</v>
      </c>
      <c r="D339" s="514" t="s">
        <v>247</v>
      </c>
      <c r="E339" s="530" t="s">
        <v>259</v>
      </c>
      <c r="F339" s="221">
        <v>53</v>
      </c>
      <c r="G339" s="221">
        <v>53</v>
      </c>
      <c r="H339" s="532">
        <v>53</v>
      </c>
      <c r="I339" s="86">
        <v>53</v>
      </c>
      <c r="J339" s="221">
        <v>53</v>
      </c>
      <c r="K339" s="843">
        <v>53</v>
      </c>
      <c r="L339" s="843">
        <v>53</v>
      </c>
      <c r="M339" s="835">
        <v>53</v>
      </c>
    </row>
    <row r="340" spans="1:13" ht="15">
      <c r="A340" s="164">
        <v>633</v>
      </c>
      <c r="B340" s="74"/>
      <c r="C340" s="83"/>
      <c r="D340" s="515"/>
      <c r="E340" s="533" t="s">
        <v>93</v>
      </c>
      <c r="F340" s="165">
        <f>SUM(F341:F343)</f>
        <v>0</v>
      </c>
      <c r="G340" s="165">
        <f>SUM(G341:G343)</f>
        <v>76</v>
      </c>
      <c r="H340" s="5">
        <v>190</v>
      </c>
      <c r="I340" s="4">
        <f>SUM(I341:I343)</f>
        <v>190</v>
      </c>
      <c r="J340" s="165">
        <f>SUM(J341:J343)</f>
        <v>20</v>
      </c>
      <c r="K340" s="823">
        <f>SUM(K341:K343)</f>
        <v>190</v>
      </c>
      <c r="L340" s="823">
        <f>SUM(L341:L343)</f>
        <v>190</v>
      </c>
      <c r="M340" s="168">
        <f>SUM(M341:M343)</f>
        <v>190</v>
      </c>
    </row>
    <row r="341" spans="1:13" ht="14.25" customHeight="1">
      <c r="A341" s="169">
        <v>633009</v>
      </c>
      <c r="B341" s="51">
        <v>1</v>
      </c>
      <c r="C341" s="84">
        <v>41</v>
      </c>
      <c r="D341" s="523" t="s">
        <v>247</v>
      </c>
      <c r="E341" s="535" t="s">
        <v>169</v>
      </c>
      <c r="F341" s="170"/>
      <c r="G341" s="170"/>
      <c r="H341" s="89">
        <v>150</v>
      </c>
      <c r="I341" s="6">
        <v>150</v>
      </c>
      <c r="J341" s="170"/>
      <c r="K341" s="826">
        <v>150</v>
      </c>
      <c r="L341" s="826">
        <v>150</v>
      </c>
      <c r="M341" s="228">
        <v>150</v>
      </c>
    </row>
    <row r="342" spans="1:13" ht="15.75" customHeight="1">
      <c r="A342" s="171">
        <v>633006</v>
      </c>
      <c r="B342" s="9">
        <v>1</v>
      </c>
      <c r="C342" s="13"/>
      <c r="D342" s="513" t="s">
        <v>247</v>
      </c>
      <c r="E342" s="329" t="s">
        <v>98</v>
      </c>
      <c r="F342" s="172"/>
      <c r="G342" s="172">
        <v>76</v>
      </c>
      <c r="H342" s="48">
        <v>20</v>
      </c>
      <c r="I342" s="8">
        <v>20</v>
      </c>
      <c r="J342" s="172"/>
      <c r="K342" s="733">
        <v>20</v>
      </c>
      <c r="L342" s="733">
        <v>20</v>
      </c>
      <c r="M342" s="209">
        <v>20</v>
      </c>
    </row>
    <row r="343" spans="1:13" ht="16.5" customHeight="1">
      <c r="A343" s="179">
        <v>633006</v>
      </c>
      <c r="B343" s="32">
        <v>1</v>
      </c>
      <c r="C343" s="204">
        <v>41</v>
      </c>
      <c r="D343" s="510" t="s">
        <v>247</v>
      </c>
      <c r="E343" s="545" t="s">
        <v>101</v>
      </c>
      <c r="F343" s="210"/>
      <c r="G343" s="210"/>
      <c r="H343" s="517">
        <v>20</v>
      </c>
      <c r="I343" s="23">
        <v>20</v>
      </c>
      <c r="J343" s="210">
        <v>20</v>
      </c>
      <c r="K343" s="827">
        <v>20</v>
      </c>
      <c r="L343" s="827">
        <v>20</v>
      </c>
      <c r="M343" s="635">
        <v>20</v>
      </c>
    </row>
    <row r="344" spans="1:20" ht="16.5" customHeight="1">
      <c r="A344" s="200">
        <v>637</v>
      </c>
      <c r="B344" s="72"/>
      <c r="C344" s="640"/>
      <c r="D344" s="515"/>
      <c r="E344" s="533" t="s">
        <v>136</v>
      </c>
      <c r="F344" s="165">
        <f>SUM(F345:F345)</f>
        <v>1079</v>
      </c>
      <c r="G344" s="165">
        <f>SUM(G345:G345)</f>
        <v>1080</v>
      </c>
      <c r="H344" s="73">
        <f aca="true" t="shared" si="35" ref="H344:M344">H345</f>
        <v>1100</v>
      </c>
      <c r="I344" s="71">
        <f t="shared" si="35"/>
        <v>1100</v>
      </c>
      <c r="J344" s="165">
        <f t="shared" si="35"/>
        <v>1100</v>
      </c>
      <c r="K344" s="822">
        <f t="shared" si="35"/>
        <v>1100</v>
      </c>
      <c r="L344" s="822">
        <f t="shared" si="35"/>
        <v>1100</v>
      </c>
      <c r="M344" s="208">
        <f t="shared" si="35"/>
        <v>1100</v>
      </c>
      <c r="Q344" s="188"/>
      <c r="R344" s="188"/>
      <c r="S344" s="188"/>
      <c r="T344" s="188"/>
    </row>
    <row r="345" spans="1:20" ht="15">
      <c r="A345" s="179">
        <v>637027</v>
      </c>
      <c r="B345" s="130">
        <v>1</v>
      </c>
      <c r="C345" s="130">
        <v>41</v>
      </c>
      <c r="D345" s="514" t="s">
        <v>247</v>
      </c>
      <c r="E345" s="545" t="s">
        <v>158</v>
      </c>
      <c r="F345" s="210">
        <v>1079</v>
      </c>
      <c r="G345" s="210">
        <v>1080</v>
      </c>
      <c r="H345" s="517">
        <v>1100</v>
      </c>
      <c r="I345" s="23">
        <v>1100</v>
      </c>
      <c r="J345" s="210">
        <v>1100</v>
      </c>
      <c r="K345" s="825">
        <v>1100</v>
      </c>
      <c r="L345" s="825">
        <v>1100</v>
      </c>
      <c r="M345" s="635">
        <v>1100</v>
      </c>
      <c r="Q345" s="188"/>
      <c r="R345" s="188"/>
      <c r="S345" s="188"/>
      <c r="T345" s="188"/>
    </row>
    <row r="346" spans="1:13" ht="15.75" thickBot="1">
      <c r="A346" s="182"/>
      <c r="B346" s="206"/>
      <c r="C346" s="206"/>
      <c r="D346" s="511"/>
      <c r="E346" s="558"/>
      <c r="F346" s="183"/>
      <c r="G346" s="183"/>
      <c r="H346" s="36"/>
      <c r="I346" s="12"/>
      <c r="J346" s="183"/>
      <c r="K346" s="814"/>
      <c r="L346" s="814"/>
      <c r="M346" s="185"/>
    </row>
    <row r="347" spans="1:16" ht="14.25" customHeight="1" thickBot="1">
      <c r="A347" s="69" t="s">
        <v>260</v>
      </c>
      <c r="B347" s="17"/>
      <c r="C347" s="639"/>
      <c r="D347" s="509"/>
      <c r="E347" s="57" t="s">
        <v>261</v>
      </c>
      <c r="F347" s="18">
        <f>SUM(F348+F352+F355+F360+F362+F366)</f>
        <v>8855</v>
      </c>
      <c r="G347" s="18">
        <f>SUM(G348+G352+G355+G360+G362+G366)</f>
        <v>6258</v>
      </c>
      <c r="H347" s="70">
        <f aca="true" t="shared" si="36" ref="H347:M347">H348+H352+H355+H360+H362+H366</f>
        <v>11635</v>
      </c>
      <c r="I347" s="68">
        <f t="shared" si="36"/>
        <v>11635</v>
      </c>
      <c r="J347" s="18">
        <f t="shared" si="36"/>
        <v>6370</v>
      </c>
      <c r="K347" s="29">
        <f t="shared" si="36"/>
        <v>27225</v>
      </c>
      <c r="L347" s="29">
        <f t="shared" si="36"/>
        <v>17075</v>
      </c>
      <c r="M347" s="58">
        <f t="shared" si="36"/>
        <v>10225.05</v>
      </c>
      <c r="P347" s="188"/>
    </row>
    <row r="348" spans="1:16" ht="15.75" customHeight="1">
      <c r="A348" s="261">
        <v>62</v>
      </c>
      <c r="B348" s="95"/>
      <c r="C348" s="140"/>
      <c r="D348" s="539"/>
      <c r="E348" s="540" t="s">
        <v>76</v>
      </c>
      <c r="F348" s="215">
        <f>SUM(F349+F350+F351)</f>
        <v>500</v>
      </c>
      <c r="G348" s="215">
        <f>SUM(G349+G350+G351)</f>
        <v>30</v>
      </c>
      <c r="H348" s="106">
        <f aca="true" t="shared" si="37" ref="H348:M348">SUM(H349:H351)</f>
        <v>20</v>
      </c>
      <c r="I348" s="98">
        <f t="shared" si="37"/>
        <v>20</v>
      </c>
      <c r="J348" s="215">
        <f t="shared" si="37"/>
        <v>20</v>
      </c>
      <c r="K348" s="838">
        <f t="shared" si="37"/>
        <v>20</v>
      </c>
      <c r="L348" s="838">
        <f t="shared" si="37"/>
        <v>20</v>
      </c>
      <c r="M348" s="219">
        <f t="shared" si="37"/>
        <v>20</v>
      </c>
      <c r="P348" s="188"/>
    </row>
    <row r="349" spans="1:13" ht="15">
      <c r="A349" s="171">
        <v>625002</v>
      </c>
      <c r="B349" s="9"/>
      <c r="C349" s="9">
        <v>41</v>
      </c>
      <c r="D349" s="511" t="s">
        <v>262</v>
      </c>
      <c r="E349" s="329" t="s">
        <v>80</v>
      </c>
      <c r="F349" s="172">
        <v>357</v>
      </c>
      <c r="G349" s="172">
        <v>10</v>
      </c>
      <c r="H349" s="48"/>
      <c r="I349" s="8"/>
      <c r="J349" s="172"/>
      <c r="K349" s="733"/>
      <c r="L349" s="733"/>
      <c r="M349" s="209"/>
    </row>
    <row r="350" spans="1:13" ht="17.25" customHeight="1">
      <c r="A350" s="169">
        <v>625003</v>
      </c>
      <c r="B350" s="7"/>
      <c r="C350" s="642">
        <v>41</v>
      </c>
      <c r="D350" s="513" t="s">
        <v>262</v>
      </c>
      <c r="E350" s="535" t="s">
        <v>81</v>
      </c>
      <c r="F350" s="170">
        <v>22</v>
      </c>
      <c r="G350" s="170">
        <v>16</v>
      </c>
      <c r="H350" s="48">
        <v>20</v>
      </c>
      <c r="I350" s="8">
        <v>20</v>
      </c>
      <c r="J350" s="172">
        <v>20</v>
      </c>
      <c r="K350" s="733">
        <v>20</v>
      </c>
      <c r="L350" s="733">
        <v>20</v>
      </c>
      <c r="M350" s="209">
        <v>20</v>
      </c>
    </row>
    <row r="351" spans="1:13" ht="15">
      <c r="A351" s="171">
        <v>625007</v>
      </c>
      <c r="B351" s="32"/>
      <c r="C351" s="206">
        <v>41</v>
      </c>
      <c r="D351" s="511" t="s">
        <v>262</v>
      </c>
      <c r="E351" s="329" t="s">
        <v>84</v>
      </c>
      <c r="F351" s="172">
        <v>121</v>
      </c>
      <c r="G351" s="172">
        <v>4</v>
      </c>
      <c r="H351" s="48"/>
      <c r="I351" s="8"/>
      <c r="J351" s="172"/>
      <c r="K351" s="733"/>
      <c r="L351" s="733"/>
      <c r="M351" s="209"/>
    </row>
    <row r="352" spans="1:13" ht="15">
      <c r="A352" s="164">
        <v>632</v>
      </c>
      <c r="B352" s="3"/>
      <c r="C352" s="135"/>
      <c r="D352" s="515"/>
      <c r="E352" s="533" t="s">
        <v>86</v>
      </c>
      <c r="F352" s="165">
        <f>SUM(F353:F354)</f>
        <v>1440</v>
      </c>
      <c r="G352" s="165">
        <f>SUM(G353:G354)</f>
        <v>1373</v>
      </c>
      <c r="H352" s="5">
        <f aca="true" t="shared" si="38" ref="H352:M352">H353+H354</f>
        <v>1900</v>
      </c>
      <c r="I352" s="4">
        <f t="shared" si="38"/>
        <v>2700</v>
      </c>
      <c r="J352" s="165">
        <f t="shared" si="38"/>
        <v>2200</v>
      </c>
      <c r="K352" s="823">
        <f t="shared" si="38"/>
        <v>3000</v>
      </c>
      <c r="L352" s="823">
        <f t="shared" si="38"/>
        <v>3000</v>
      </c>
      <c r="M352" s="168">
        <f t="shared" si="38"/>
        <v>3000</v>
      </c>
    </row>
    <row r="353" spans="1:13" ht="15">
      <c r="A353" s="169">
        <v>632001</v>
      </c>
      <c r="B353" s="7">
        <v>1</v>
      </c>
      <c r="C353" s="642">
        <v>41</v>
      </c>
      <c r="D353" s="522" t="s">
        <v>262</v>
      </c>
      <c r="E353" s="534" t="s">
        <v>263</v>
      </c>
      <c r="F353" s="181">
        <v>288</v>
      </c>
      <c r="G353" s="181">
        <v>353</v>
      </c>
      <c r="H353" s="89">
        <v>400</v>
      </c>
      <c r="I353" s="6">
        <v>1200</v>
      </c>
      <c r="J353" s="181">
        <v>1200</v>
      </c>
      <c r="K353" s="826">
        <v>1500</v>
      </c>
      <c r="L353" s="826">
        <v>1500</v>
      </c>
      <c r="M353" s="228">
        <v>1500</v>
      </c>
    </row>
    <row r="354" spans="1:13" ht="15.75" customHeight="1">
      <c r="A354" s="173">
        <v>632001</v>
      </c>
      <c r="B354" s="11">
        <v>2</v>
      </c>
      <c r="C354" s="206">
        <v>41</v>
      </c>
      <c r="D354" s="523" t="s">
        <v>262</v>
      </c>
      <c r="E354" s="530" t="s">
        <v>89</v>
      </c>
      <c r="F354" s="170">
        <v>1152</v>
      </c>
      <c r="G354" s="170">
        <v>1020</v>
      </c>
      <c r="H354" s="89">
        <v>1500</v>
      </c>
      <c r="I354" s="6">
        <v>1500</v>
      </c>
      <c r="J354" s="170">
        <v>1000</v>
      </c>
      <c r="K354" s="826">
        <v>1500</v>
      </c>
      <c r="L354" s="826">
        <v>1500</v>
      </c>
      <c r="M354" s="228">
        <v>1500</v>
      </c>
    </row>
    <row r="355" spans="1:14" ht="16.5" customHeight="1">
      <c r="A355" s="193">
        <v>633</v>
      </c>
      <c r="B355" s="3"/>
      <c r="C355" s="135"/>
      <c r="D355" s="515"/>
      <c r="E355" s="533" t="s">
        <v>93</v>
      </c>
      <c r="F355" s="165">
        <f>SUM(F356:F359)</f>
        <v>1285</v>
      </c>
      <c r="G355" s="165">
        <f aca="true" t="shared" si="39" ref="G355:M355">SUM(G356:G359)</f>
        <v>186</v>
      </c>
      <c r="H355" s="5">
        <f t="shared" si="39"/>
        <v>5535</v>
      </c>
      <c r="I355" s="5">
        <f t="shared" si="39"/>
        <v>4585</v>
      </c>
      <c r="J355" s="165">
        <f t="shared" si="39"/>
        <v>1090</v>
      </c>
      <c r="K355" s="823">
        <f t="shared" si="39"/>
        <v>20035</v>
      </c>
      <c r="L355" s="823">
        <f t="shared" si="39"/>
        <v>10035</v>
      </c>
      <c r="M355" s="168">
        <f t="shared" si="39"/>
        <v>3235.05</v>
      </c>
      <c r="N355" s="188"/>
    </row>
    <row r="356" spans="1:14" ht="15" customHeight="1" hidden="1">
      <c r="A356" s="264">
        <v>633003</v>
      </c>
      <c r="B356" s="7"/>
      <c r="C356" s="642">
        <v>41</v>
      </c>
      <c r="D356" s="523" t="s">
        <v>262</v>
      </c>
      <c r="E356" s="600" t="s">
        <v>359</v>
      </c>
      <c r="F356" s="211"/>
      <c r="G356" s="211"/>
      <c r="H356" s="48"/>
      <c r="I356" s="24"/>
      <c r="J356" s="211"/>
      <c r="K356" s="733"/>
      <c r="L356" s="733"/>
      <c r="M356" s="209"/>
      <c r="N356" s="188"/>
    </row>
    <row r="357" spans="1:14" ht="15">
      <c r="A357" s="264">
        <v>633006</v>
      </c>
      <c r="B357" s="7">
        <v>12</v>
      </c>
      <c r="C357" s="642">
        <v>41</v>
      </c>
      <c r="D357" s="523" t="s">
        <v>262</v>
      </c>
      <c r="E357" s="600" t="s">
        <v>591</v>
      </c>
      <c r="F357" s="211"/>
      <c r="G357" s="211"/>
      <c r="H357" s="283"/>
      <c r="I357" s="324">
        <v>60</v>
      </c>
      <c r="J357" s="211">
        <v>60</v>
      </c>
      <c r="K357" s="733"/>
      <c r="L357" s="733"/>
      <c r="M357" s="185"/>
      <c r="N357" s="188"/>
    </row>
    <row r="358" spans="1:13" ht="15">
      <c r="A358" s="171">
        <v>633006</v>
      </c>
      <c r="B358" s="9">
        <v>7</v>
      </c>
      <c r="C358" s="642">
        <v>41</v>
      </c>
      <c r="D358" s="523" t="s">
        <v>262</v>
      </c>
      <c r="E358" s="329" t="s">
        <v>456</v>
      </c>
      <c r="F358" s="172">
        <v>1285</v>
      </c>
      <c r="G358" s="172">
        <v>180</v>
      </c>
      <c r="H358" s="599">
        <v>5500</v>
      </c>
      <c r="I358" s="131">
        <v>4490</v>
      </c>
      <c r="J358" s="172">
        <v>1000</v>
      </c>
      <c r="K358" s="733">
        <v>20000</v>
      </c>
      <c r="L358" s="733">
        <v>10000</v>
      </c>
      <c r="M358" s="209">
        <v>3200</v>
      </c>
    </row>
    <row r="359" spans="1:13" ht="15">
      <c r="A359" s="169">
        <v>633006</v>
      </c>
      <c r="B359" s="7">
        <v>3</v>
      </c>
      <c r="C359" s="642">
        <v>41</v>
      </c>
      <c r="D359" s="523" t="s">
        <v>262</v>
      </c>
      <c r="E359" s="535" t="s">
        <v>100</v>
      </c>
      <c r="F359" s="170"/>
      <c r="G359" s="170">
        <v>6</v>
      </c>
      <c r="H359" s="89">
        <v>35</v>
      </c>
      <c r="I359" s="6">
        <v>35</v>
      </c>
      <c r="J359" s="170">
        <v>30</v>
      </c>
      <c r="K359" s="733">
        <v>35</v>
      </c>
      <c r="L359" s="733">
        <v>35</v>
      </c>
      <c r="M359" s="228">
        <v>35.05</v>
      </c>
    </row>
    <row r="360" spans="1:13" ht="15">
      <c r="A360" s="193">
        <v>635</v>
      </c>
      <c r="B360" s="3"/>
      <c r="C360" s="135"/>
      <c r="D360" s="515"/>
      <c r="E360" s="533" t="s">
        <v>264</v>
      </c>
      <c r="F360" s="165">
        <v>300</v>
      </c>
      <c r="G360" s="165">
        <v>50</v>
      </c>
      <c r="H360" s="5">
        <v>200</v>
      </c>
      <c r="I360" s="4">
        <v>300</v>
      </c>
      <c r="J360" s="165">
        <v>50</v>
      </c>
      <c r="K360" s="823">
        <f>K361</f>
        <v>200</v>
      </c>
      <c r="L360" s="823">
        <f>L361</f>
        <v>50</v>
      </c>
      <c r="M360" s="168">
        <f>M361</f>
        <v>50</v>
      </c>
    </row>
    <row r="361" spans="1:13" ht="15">
      <c r="A361" s="166">
        <v>635006</v>
      </c>
      <c r="B361" s="75">
        <v>4</v>
      </c>
      <c r="C361" s="112">
        <v>41</v>
      </c>
      <c r="D361" s="515" t="s">
        <v>262</v>
      </c>
      <c r="E361" s="542" t="s">
        <v>265</v>
      </c>
      <c r="F361" s="167">
        <v>300</v>
      </c>
      <c r="G361" s="167">
        <v>50</v>
      </c>
      <c r="H361" s="77">
        <v>200</v>
      </c>
      <c r="I361" s="78">
        <v>300</v>
      </c>
      <c r="J361" s="167">
        <v>300</v>
      </c>
      <c r="K361" s="825">
        <v>200</v>
      </c>
      <c r="L361" s="825">
        <v>50</v>
      </c>
      <c r="M361" s="225">
        <v>50</v>
      </c>
    </row>
    <row r="362" spans="1:15" ht="15">
      <c r="A362" s="164">
        <v>637</v>
      </c>
      <c r="B362" s="3"/>
      <c r="C362" s="135"/>
      <c r="D362" s="515"/>
      <c r="E362" s="533" t="s">
        <v>136</v>
      </c>
      <c r="F362" s="165">
        <f>SUM(F363:F365)</f>
        <v>2503</v>
      </c>
      <c r="G362" s="165">
        <f>SUM(G363:G365)</f>
        <v>2421</v>
      </c>
      <c r="H362" s="5">
        <v>2070</v>
      </c>
      <c r="I362" s="4">
        <v>2120</v>
      </c>
      <c r="J362" s="165">
        <f>SUM(J363:J363)</f>
        <v>1900</v>
      </c>
      <c r="K362" s="823">
        <f>SUM(K363:K365)</f>
        <v>2120</v>
      </c>
      <c r="L362" s="823">
        <f>SUM(L363:L365)</f>
        <v>2120</v>
      </c>
      <c r="M362" s="168">
        <f>SUM(M363:M365)</f>
        <v>2070</v>
      </c>
      <c r="O362" s="188"/>
    </row>
    <row r="363" spans="1:15" ht="15">
      <c r="A363" s="179">
        <v>637027</v>
      </c>
      <c r="B363" s="130"/>
      <c r="C363" s="130">
        <v>41</v>
      </c>
      <c r="D363" s="514" t="s">
        <v>262</v>
      </c>
      <c r="E363" s="545" t="s">
        <v>158</v>
      </c>
      <c r="F363" s="210">
        <v>2328</v>
      </c>
      <c r="G363" s="210">
        <v>1941</v>
      </c>
      <c r="H363" s="517">
        <v>1900</v>
      </c>
      <c r="I363" s="23">
        <v>1900</v>
      </c>
      <c r="J363" s="210">
        <v>1900</v>
      </c>
      <c r="K363" s="827">
        <v>1900</v>
      </c>
      <c r="L363" s="827">
        <v>1900</v>
      </c>
      <c r="M363" s="635">
        <v>1900</v>
      </c>
      <c r="O363" s="188"/>
    </row>
    <row r="364" spans="1:15" ht="15">
      <c r="A364" s="166">
        <v>637004</v>
      </c>
      <c r="B364" s="75">
        <v>5</v>
      </c>
      <c r="C364" s="112">
        <v>41</v>
      </c>
      <c r="D364" s="515" t="s">
        <v>262</v>
      </c>
      <c r="E364" s="542" t="s">
        <v>192</v>
      </c>
      <c r="F364" s="216">
        <v>56</v>
      </c>
      <c r="G364" s="216">
        <v>351</v>
      </c>
      <c r="H364" s="52">
        <v>50</v>
      </c>
      <c r="I364" s="36">
        <v>90</v>
      </c>
      <c r="J364" s="183">
        <v>90</v>
      </c>
      <c r="K364" s="731">
        <v>100</v>
      </c>
      <c r="L364" s="731">
        <v>100</v>
      </c>
      <c r="M364" s="223">
        <v>50</v>
      </c>
      <c r="O364" s="188"/>
    </row>
    <row r="365" spans="1:13" ht="15">
      <c r="A365" s="166">
        <v>637015</v>
      </c>
      <c r="B365" s="75"/>
      <c r="C365" s="112"/>
      <c r="D365" s="515" t="s">
        <v>74</v>
      </c>
      <c r="E365" s="542" t="s">
        <v>153</v>
      </c>
      <c r="F365" s="167">
        <v>119</v>
      </c>
      <c r="G365" s="167">
        <v>129</v>
      </c>
      <c r="H365" s="77">
        <v>120</v>
      </c>
      <c r="I365" s="78">
        <v>130</v>
      </c>
      <c r="J365" s="167">
        <v>130</v>
      </c>
      <c r="K365" s="825">
        <v>120</v>
      </c>
      <c r="L365" s="825">
        <v>120</v>
      </c>
      <c r="M365" s="225">
        <v>120</v>
      </c>
    </row>
    <row r="366" spans="1:13" ht="15">
      <c r="A366" s="164">
        <v>642</v>
      </c>
      <c r="B366" s="3"/>
      <c r="C366" s="135"/>
      <c r="D366" s="515"/>
      <c r="E366" s="533" t="s">
        <v>267</v>
      </c>
      <c r="F366" s="165">
        <f>SUM(F368:F371)</f>
        <v>2827</v>
      </c>
      <c r="G366" s="165">
        <f>SUM(G367:G371)</f>
        <v>2198</v>
      </c>
      <c r="H366" s="5">
        <f aca="true" t="shared" si="40" ref="H366:M366">SUM(H368:H371)</f>
        <v>1910</v>
      </c>
      <c r="I366" s="4">
        <f>SUM(I367:I371)</f>
        <v>1910</v>
      </c>
      <c r="J366" s="165">
        <f t="shared" si="40"/>
        <v>1110</v>
      </c>
      <c r="K366" s="823">
        <f t="shared" si="40"/>
        <v>1850</v>
      </c>
      <c r="L366" s="823">
        <f t="shared" si="40"/>
        <v>1850</v>
      </c>
      <c r="M366" s="168">
        <f t="shared" si="40"/>
        <v>1850</v>
      </c>
    </row>
    <row r="367" spans="1:13" ht="15">
      <c r="A367" s="180">
        <v>6410036</v>
      </c>
      <c r="B367" s="22"/>
      <c r="C367" s="632">
        <v>41</v>
      </c>
      <c r="D367" s="522" t="s">
        <v>172</v>
      </c>
      <c r="E367" s="518" t="s">
        <v>586</v>
      </c>
      <c r="F367" s="181"/>
      <c r="G367" s="181">
        <v>500</v>
      </c>
      <c r="H367" s="52"/>
      <c r="I367" s="52"/>
      <c r="J367" s="181"/>
      <c r="K367" s="731"/>
      <c r="L367" s="731"/>
      <c r="M367" s="223"/>
    </row>
    <row r="368" spans="1:13" ht="15">
      <c r="A368" s="169">
        <v>642002</v>
      </c>
      <c r="B368" s="7">
        <v>3</v>
      </c>
      <c r="C368" s="642">
        <v>41</v>
      </c>
      <c r="D368" s="523" t="s">
        <v>172</v>
      </c>
      <c r="E368" s="505" t="s">
        <v>268</v>
      </c>
      <c r="F368" s="183">
        <v>777</v>
      </c>
      <c r="G368" s="183">
        <v>783</v>
      </c>
      <c r="H368" s="36">
        <v>800</v>
      </c>
      <c r="I368" s="36">
        <v>830</v>
      </c>
      <c r="J368" s="183">
        <v>830</v>
      </c>
      <c r="K368" s="814">
        <v>800</v>
      </c>
      <c r="L368" s="814">
        <v>800</v>
      </c>
      <c r="M368" s="185">
        <v>800</v>
      </c>
    </row>
    <row r="369" spans="1:16" ht="15">
      <c r="A369" s="171">
        <v>642006</v>
      </c>
      <c r="B369" s="9"/>
      <c r="C369" s="642">
        <v>41</v>
      </c>
      <c r="D369" s="523" t="s">
        <v>172</v>
      </c>
      <c r="E369" s="329" t="s">
        <v>269</v>
      </c>
      <c r="F369" s="172">
        <v>700</v>
      </c>
      <c r="G369" s="172">
        <v>600</v>
      </c>
      <c r="H369" s="48">
        <v>650</v>
      </c>
      <c r="I369" s="8">
        <v>650</v>
      </c>
      <c r="J369" s="172"/>
      <c r="K369" s="733">
        <v>650</v>
      </c>
      <c r="L369" s="733">
        <v>650</v>
      </c>
      <c r="M369" s="209">
        <v>650</v>
      </c>
      <c r="P369" s="188"/>
    </row>
    <row r="370" spans="1:13" ht="15">
      <c r="A370" s="171">
        <v>642011</v>
      </c>
      <c r="B370" s="9"/>
      <c r="C370" s="642">
        <v>41</v>
      </c>
      <c r="D370" s="523" t="s">
        <v>172</v>
      </c>
      <c r="E370" s="329" t="s">
        <v>270</v>
      </c>
      <c r="F370" s="172">
        <v>350</v>
      </c>
      <c r="G370" s="172">
        <v>315</v>
      </c>
      <c r="H370" s="48">
        <v>460</v>
      </c>
      <c r="I370" s="8">
        <v>430</v>
      </c>
      <c r="J370" s="172">
        <v>280</v>
      </c>
      <c r="K370" s="733">
        <v>400</v>
      </c>
      <c r="L370" s="733">
        <v>400</v>
      </c>
      <c r="M370" s="209">
        <v>400</v>
      </c>
    </row>
    <row r="371" spans="1:13" ht="15">
      <c r="A371" s="182">
        <v>642007</v>
      </c>
      <c r="B371" s="15"/>
      <c r="C371" s="206">
        <v>41</v>
      </c>
      <c r="D371" s="523" t="s">
        <v>172</v>
      </c>
      <c r="E371" s="530" t="s">
        <v>271</v>
      </c>
      <c r="F371" s="210">
        <v>1000</v>
      </c>
      <c r="G371" s="210"/>
      <c r="H371" s="36"/>
      <c r="I371" s="36"/>
      <c r="J371" s="183"/>
      <c r="K371" s="831"/>
      <c r="L371" s="814"/>
      <c r="M371" s="185"/>
    </row>
    <row r="372" spans="1:17" ht="15.75" thickBot="1">
      <c r="A372" s="258"/>
      <c r="B372" s="103"/>
      <c r="C372" s="660"/>
      <c r="D372" s="543"/>
      <c r="E372" s="556"/>
      <c r="F372" s="321"/>
      <c r="G372" s="321"/>
      <c r="H372" s="474"/>
      <c r="I372" s="132"/>
      <c r="J372" s="233"/>
      <c r="K372" s="849"/>
      <c r="L372" s="849"/>
      <c r="M372" s="237"/>
      <c r="Q372" s="188"/>
    </row>
    <row r="373" spans="1:13" ht="12" customHeight="1" thickBot="1">
      <c r="A373" s="69" t="s">
        <v>272</v>
      </c>
      <c r="B373" s="17"/>
      <c r="C373" s="639"/>
      <c r="D373" s="509"/>
      <c r="E373" s="57" t="s">
        <v>273</v>
      </c>
      <c r="F373" s="18">
        <f>SUM(F374+F376+F377+F379)</f>
        <v>7698</v>
      </c>
      <c r="G373" s="18">
        <f>SUM(G374+G376+G377+G379)</f>
        <v>682</v>
      </c>
      <c r="H373" s="70">
        <f>H374+H376+H377</f>
        <v>725</v>
      </c>
      <c r="I373" s="68">
        <f>I374+I376+I377</f>
        <v>725</v>
      </c>
      <c r="J373" s="18">
        <f>J374+J376+J377</f>
        <v>721.8</v>
      </c>
      <c r="K373" s="29">
        <f aca="true" t="shared" si="41" ref="K373:M374">K374+K377</f>
        <v>800</v>
      </c>
      <c r="L373" s="29">
        <f t="shared" si="41"/>
        <v>800</v>
      </c>
      <c r="M373" s="58">
        <f t="shared" si="41"/>
        <v>794</v>
      </c>
    </row>
    <row r="374" spans="1:13" ht="14.25" customHeight="1">
      <c r="A374" s="261">
        <v>632</v>
      </c>
      <c r="B374" s="95"/>
      <c r="C374" s="140"/>
      <c r="D374" s="539"/>
      <c r="E374" s="540" t="s">
        <v>227</v>
      </c>
      <c r="F374" s="215">
        <v>248</v>
      </c>
      <c r="G374" s="215">
        <v>632</v>
      </c>
      <c r="H374" s="106">
        <v>650</v>
      </c>
      <c r="I374" s="98">
        <v>650</v>
      </c>
      <c r="J374" s="215">
        <v>650</v>
      </c>
      <c r="K374" s="838">
        <f t="shared" si="41"/>
        <v>725</v>
      </c>
      <c r="L374" s="838">
        <f t="shared" si="41"/>
        <v>725</v>
      </c>
      <c r="M374" s="219">
        <f t="shared" si="41"/>
        <v>722</v>
      </c>
    </row>
    <row r="375" spans="1:13" ht="14.25" customHeight="1">
      <c r="A375" s="173">
        <v>632001</v>
      </c>
      <c r="B375" s="11">
        <v>1</v>
      </c>
      <c r="C375" s="204">
        <v>41</v>
      </c>
      <c r="D375" s="515" t="s">
        <v>262</v>
      </c>
      <c r="E375" s="530" t="s">
        <v>88</v>
      </c>
      <c r="F375" s="174">
        <v>248</v>
      </c>
      <c r="G375" s="174">
        <v>248</v>
      </c>
      <c r="H375" s="80">
        <v>650</v>
      </c>
      <c r="I375" s="10">
        <v>650</v>
      </c>
      <c r="J375" s="174">
        <v>650</v>
      </c>
      <c r="K375" s="824">
        <v>650</v>
      </c>
      <c r="L375" s="824">
        <v>650</v>
      </c>
      <c r="M375" s="214">
        <v>650</v>
      </c>
    </row>
    <row r="376" spans="1:13" ht="0.75" customHeight="1">
      <c r="A376" s="164">
        <v>635</v>
      </c>
      <c r="B376" s="3"/>
      <c r="C376" s="135"/>
      <c r="D376" s="515"/>
      <c r="E376" s="533" t="s">
        <v>274</v>
      </c>
      <c r="F376" s="165">
        <v>0</v>
      </c>
      <c r="G376" s="165">
        <v>0</v>
      </c>
      <c r="H376" s="5">
        <v>0</v>
      </c>
      <c r="I376" s="4">
        <v>0</v>
      </c>
      <c r="J376" s="165">
        <v>0</v>
      </c>
      <c r="K376" s="823" t="e">
        <f>#REF!</f>
        <v>#REF!</v>
      </c>
      <c r="L376" s="823" t="e">
        <f>#REF!</f>
        <v>#REF!</v>
      </c>
      <c r="M376" s="168" t="e">
        <f>#REF!</f>
        <v>#REF!</v>
      </c>
    </row>
    <row r="377" spans="1:13" ht="15">
      <c r="A377" s="193">
        <v>633</v>
      </c>
      <c r="B377" s="3"/>
      <c r="C377" s="135"/>
      <c r="D377" s="515"/>
      <c r="E377" s="533" t="s">
        <v>93</v>
      </c>
      <c r="F377" s="165">
        <v>50</v>
      </c>
      <c r="G377" s="165">
        <v>50</v>
      </c>
      <c r="H377" s="5">
        <v>75</v>
      </c>
      <c r="I377" s="5">
        <v>75</v>
      </c>
      <c r="J377" s="165">
        <v>71.8</v>
      </c>
      <c r="K377" s="823">
        <f>K378</f>
        <v>75</v>
      </c>
      <c r="L377" s="823">
        <f>L378</f>
        <v>75</v>
      </c>
      <c r="M377" s="168">
        <f>M378</f>
        <v>72</v>
      </c>
    </row>
    <row r="378" spans="1:13" ht="15">
      <c r="A378" s="166">
        <v>633006</v>
      </c>
      <c r="B378" s="76">
        <v>7</v>
      </c>
      <c r="C378" s="75">
        <v>41</v>
      </c>
      <c r="D378" s="515" t="s">
        <v>262</v>
      </c>
      <c r="E378" s="542" t="s">
        <v>210</v>
      </c>
      <c r="F378" s="167">
        <v>50</v>
      </c>
      <c r="G378" s="167">
        <v>50</v>
      </c>
      <c r="H378" s="166">
        <v>75</v>
      </c>
      <c r="I378" s="77">
        <v>75</v>
      </c>
      <c r="J378" s="167">
        <v>72</v>
      </c>
      <c r="K378" s="825">
        <v>75</v>
      </c>
      <c r="L378" s="825">
        <v>75</v>
      </c>
      <c r="M378" s="225">
        <v>72</v>
      </c>
    </row>
    <row r="379" spans="1:13" ht="15">
      <c r="A379" s="200">
        <v>637</v>
      </c>
      <c r="B379" s="72"/>
      <c r="C379" s="640"/>
      <c r="D379" s="515"/>
      <c r="E379" s="533" t="s">
        <v>136</v>
      </c>
      <c r="F379" s="165">
        <v>7400</v>
      </c>
      <c r="G379" s="165"/>
      <c r="H379" s="73"/>
      <c r="I379" s="71"/>
      <c r="J379" s="165"/>
      <c r="K379" s="822"/>
      <c r="L379" s="822"/>
      <c r="M379" s="208"/>
    </row>
    <row r="380" spans="1:13" ht="14.25" customHeight="1">
      <c r="A380" s="180">
        <v>637005</v>
      </c>
      <c r="B380" s="47"/>
      <c r="C380" s="632">
        <v>41</v>
      </c>
      <c r="D380" s="522" t="s">
        <v>262</v>
      </c>
      <c r="E380" s="534" t="s">
        <v>486</v>
      </c>
      <c r="F380" s="181">
        <v>2600</v>
      </c>
      <c r="G380" s="181"/>
      <c r="H380" s="52"/>
      <c r="I380" s="52"/>
      <c r="J380" s="181"/>
      <c r="K380" s="731"/>
      <c r="L380" s="731"/>
      <c r="M380" s="223"/>
    </row>
    <row r="381" spans="1:13" ht="15">
      <c r="A381" s="182">
        <v>637011</v>
      </c>
      <c r="B381" s="35"/>
      <c r="C381" s="206">
        <v>41</v>
      </c>
      <c r="D381" s="511" t="s">
        <v>262</v>
      </c>
      <c r="E381" s="558" t="s">
        <v>326</v>
      </c>
      <c r="F381" s="183">
        <v>4800</v>
      </c>
      <c r="G381" s="183"/>
      <c r="H381" s="36"/>
      <c r="I381" s="36"/>
      <c r="J381" s="183"/>
      <c r="K381" s="814"/>
      <c r="L381" s="828"/>
      <c r="M381" s="213"/>
    </row>
    <row r="382" spans="1:13" ht="15.75" thickBot="1">
      <c r="A382" s="265"/>
      <c r="B382" s="103"/>
      <c r="C382" s="660"/>
      <c r="D382" s="543"/>
      <c r="E382" s="556"/>
      <c r="F382" s="321"/>
      <c r="G382" s="321"/>
      <c r="H382" s="474"/>
      <c r="I382" s="133"/>
      <c r="J382" s="233"/>
      <c r="K382" s="861"/>
      <c r="L382" s="861"/>
      <c r="M382" s="862"/>
    </row>
    <row r="383" spans="1:13" ht="15.75" thickBot="1">
      <c r="A383" s="186" t="s">
        <v>385</v>
      </c>
      <c r="B383" s="94"/>
      <c r="C383" s="649"/>
      <c r="D383" s="538"/>
      <c r="E383" s="557" t="s">
        <v>331</v>
      </c>
      <c r="F383" s="227">
        <f>F384+F385+F396+F402+F426+F428+F441+F424+F394</f>
        <v>217625</v>
      </c>
      <c r="G383" s="227">
        <f>G384+G385+G396+G402+G426+G428+G441+G424+G394</f>
        <v>240557</v>
      </c>
      <c r="H383" s="865">
        <f>H384+H385+H396+H402+H424+H426+H428+H441+H394</f>
        <v>273720</v>
      </c>
      <c r="I383" s="866">
        <f>I384+I385+I396+I402+I424+I426+I428+I441+I394</f>
        <v>273720</v>
      </c>
      <c r="J383" s="227">
        <f>J384+J385+J396+J402+J424+J426+J428+J441</f>
        <v>267850</v>
      </c>
      <c r="K383" s="29">
        <f>K384+K385+K396+K394+K402+K424+K426+K428+K441</f>
        <v>273020</v>
      </c>
      <c r="L383" s="867">
        <f>L384+L385+L396+L402+L424+L426+L428+L441</f>
        <v>273270</v>
      </c>
      <c r="M383" s="853">
        <f>M384+M385+M396+M402+M424+M426+M428+M441</f>
        <v>273920</v>
      </c>
    </row>
    <row r="384" spans="1:13" ht="15">
      <c r="A384" s="261">
        <v>611000</v>
      </c>
      <c r="B384" s="140"/>
      <c r="C384" s="140">
        <v>41</v>
      </c>
      <c r="D384" s="539" t="s">
        <v>275</v>
      </c>
      <c r="E384" s="540" t="s">
        <v>75</v>
      </c>
      <c r="F384" s="215">
        <v>125932</v>
      </c>
      <c r="G384" s="215">
        <v>136292</v>
      </c>
      <c r="H384" s="106">
        <v>163000</v>
      </c>
      <c r="I384" s="98">
        <v>163000</v>
      </c>
      <c r="J384" s="215">
        <v>163000</v>
      </c>
      <c r="K384" s="838">
        <v>163000</v>
      </c>
      <c r="L384" s="838">
        <v>163000</v>
      </c>
      <c r="M384" s="219">
        <v>163000</v>
      </c>
    </row>
    <row r="385" spans="1:13" ht="15">
      <c r="A385" s="200">
        <v>62</v>
      </c>
      <c r="B385" s="102"/>
      <c r="C385" s="144"/>
      <c r="D385" s="511"/>
      <c r="E385" s="555" t="s">
        <v>76</v>
      </c>
      <c r="F385" s="218">
        <f>SUM(F386:F393)</f>
        <v>43744</v>
      </c>
      <c r="G385" s="218">
        <f aca="true" t="shared" si="42" ref="G385:M385">SUM(G386:G393)</f>
        <v>50332</v>
      </c>
      <c r="H385" s="73">
        <f t="shared" si="42"/>
        <v>56990</v>
      </c>
      <c r="I385" s="73">
        <f t="shared" si="42"/>
        <v>56990</v>
      </c>
      <c r="J385" s="218">
        <f t="shared" si="42"/>
        <v>56990</v>
      </c>
      <c r="K385" s="822">
        <f t="shared" si="42"/>
        <v>56990</v>
      </c>
      <c r="L385" s="822">
        <f t="shared" si="42"/>
        <v>56990</v>
      </c>
      <c r="M385" s="208">
        <f t="shared" si="42"/>
        <v>56990</v>
      </c>
    </row>
    <row r="386" spans="1:13" ht="15">
      <c r="A386" s="180">
        <v>621000</v>
      </c>
      <c r="B386" s="22"/>
      <c r="C386" s="632">
        <v>41</v>
      </c>
      <c r="D386" s="522" t="s">
        <v>275</v>
      </c>
      <c r="E386" s="534" t="s">
        <v>77</v>
      </c>
      <c r="F386" s="181">
        <v>3216</v>
      </c>
      <c r="G386" s="181">
        <v>2980</v>
      </c>
      <c r="H386" s="52">
        <v>6000</v>
      </c>
      <c r="I386" s="21">
        <v>6000</v>
      </c>
      <c r="J386" s="181">
        <v>6000</v>
      </c>
      <c r="K386" s="731">
        <v>6000</v>
      </c>
      <c r="L386" s="731">
        <v>6000</v>
      </c>
      <c r="M386" s="223">
        <v>6000</v>
      </c>
    </row>
    <row r="387" spans="1:13" ht="15">
      <c r="A387" s="169">
        <v>623000</v>
      </c>
      <c r="B387" s="51"/>
      <c r="C387" s="84">
        <v>41</v>
      </c>
      <c r="D387" s="523" t="s">
        <v>275</v>
      </c>
      <c r="E387" s="535" t="s">
        <v>78</v>
      </c>
      <c r="F387" s="172">
        <v>9253</v>
      </c>
      <c r="G387" s="172">
        <v>11188</v>
      </c>
      <c r="H387" s="48">
        <v>10300</v>
      </c>
      <c r="I387" s="8">
        <v>10300</v>
      </c>
      <c r="J387" s="172">
        <v>10300</v>
      </c>
      <c r="K387" s="733">
        <v>10300</v>
      </c>
      <c r="L387" s="733">
        <v>10300</v>
      </c>
      <c r="M387" s="209">
        <v>10300</v>
      </c>
    </row>
    <row r="388" spans="1:13" ht="15">
      <c r="A388" s="171">
        <v>625001</v>
      </c>
      <c r="B388" s="9"/>
      <c r="C388" s="13">
        <v>41</v>
      </c>
      <c r="D388" s="513" t="s">
        <v>275</v>
      </c>
      <c r="E388" s="329" t="s">
        <v>79</v>
      </c>
      <c r="F388" s="172">
        <v>1765</v>
      </c>
      <c r="G388" s="172">
        <v>2029</v>
      </c>
      <c r="H388" s="36">
        <v>2290</v>
      </c>
      <c r="I388" s="12">
        <v>2290</v>
      </c>
      <c r="J388" s="183">
        <v>2290</v>
      </c>
      <c r="K388" s="814">
        <v>2290</v>
      </c>
      <c r="L388" s="814">
        <v>2290</v>
      </c>
      <c r="M388" s="185">
        <v>2290</v>
      </c>
    </row>
    <row r="389" spans="1:13" ht="15">
      <c r="A389" s="171">
        <v>625002</v>
      </c>
      <c r="B389" s="9"/>
      <c r="C389" s="13">
        <v>41</v>
      </c>
      <c r="D389" s="513" t="s">
        <v>275</v>
      </c>
      <c r="E389" s="329" t="s">
        <v>80</v>
      </c>
      <c r="F389" s="183">
        <v>17654</v>
      </c>
      <c r="G389" s="183">
        <v>20294</v>
      </c>
      <c r="H389" s="53">
        <v>22820</v>
      </c>
      <c r="I389" s="24">
        <v>22820</v>
      </c>
      <c r="J389" s="211">
        <v>22820</v>
      </c>
      <c r="K389" s="828">
        <v>22820</v>
      </c>
      <c r="L389" s="828">
        <v>22820</v>
      </c>
      <c r="M389" s="213">
        <v>22820</v>
      </c>
    </row>
    <row r="390" spans="1:13" ht="15">
      <c r="A390" s="171">
        <v>625003</v>
      </c>
      <c r="B390" s="9"/>
      <c r="C390" s="13">
        <v>41</v>
      </c>
      <c r="D390" s="513" t="s">
        <v>275</v>
      </c>
      <c r="E390" s="329" t="s">
        <v>81</v>
      </c>
      <c r="F390" s="172">
        <v>1009</v>
      </c>
      <c r="G390" s="172">
        <v>1159</v>
      </c>
      <c r="H390" s="53">
        <v>1310</v>
      </c>
      <c r="I390" s="24">
        <v>1310</v>
      </c>
      <c r="J390" s="211">
        <v>1310</v>
      </c>
      <c r="K390" s="828">
        <v>1310</v>
      </c>
      <c r="L390" s="828">
        <v>1310</v>
      </c>
      <c r="M390" s="213">
        <v>1310</v>
      </c>
    </row>
    <row r="391" spans="1:13" ht="12.75" customHeight="1">
      <c r="A391" s="171">
        <v>625004</v>
      </c>
      <c r="B391" s="9"/>
      <c r="C391" s="13">
        <v>41</v>
      </c>
      <c r="D391" s="513" t="s">
        <v>275</v>
      </c>
      <c r="E391" s="329" t="s">
        <v>82</v>
      </c>
      <c r="F391" s="172">
        <v>3644</v>
      </c>
      <c r="G391" s="172">
        <v>4348</v>
      </c>
      <c r="H391" s="53">
        <v>4890</v>
      </c>
      <c r="I391" s="24">
        <v>4890</v>
      </c>
      <c r="J391" s="211">
        <v>4890</v>
      </c>
      <c r="K391" s="828">
        <v>4890</v>
      </c>
      <c r="L391" s="828">
        <v>4890</v>
      </c>
      <c r="M391" s="213">
        <v>4890</v>
      </c>
    </row>
    <row r="392" spans="1:19" ht="12" customHeight="1">
      <c r="A392" s="171">
        <v>625005</v>
      </c>
      <c r="B392" s="9"/>
      <c r="C392" s="13">
        <v>41</v>
      </c>
      <c r="D392" s="513" t="s">
        <v>275</v>
      </c>
      <c r="E392" s="329" t="s">
        <v>83</v>
      </c>
      <c r="F392" s="172">
        <v>1214</v>
      </c>
      <c r="G392" s="172">
        <v>1449</v>
      </c>
      <c r="H392" s="48">
        <v>1630</v>
      </c>
      <c r="I392" s="8">
        <v>1630</v>
      </c>
      <c r="J392" s="172">
        <v>1630</v>
      </c>
      <c r="K392" s="733">
        <v>1630</v>
      </c>
      <c r="L392" s="733">
        <v>1630</v>
      </c>
      <c r="M392" s="209">
        <v>1630</v>
      </c>
      <c r="S392" s="720"/>
    </row>
    <row r="393" spans="1:13" ht="14.25" customHeight="1">
      <c r="A393" s="179">
        <v>625007</v>
      </c>
      <c r="B393" s="11"/>
      <c r="C393" s="204">
        <v>41</v>
      </c>
      <c r="D393" s="514" t="s">
        <v>275</v>
      </c>
      <c r="E393" s="530" t="s">
        <v>84</v>
      </c>
      <c r="F393" s="827">
        <v>5989</v>
      </c>
      <c r="G393" s="210">
        <v>6885</v>
      </c>
      <c r="H393" s="517">
        <v>7750</v>
      </c>
      <c r="I393" s="23">
        <v>7750</v>
      </c>
      <c r="J393" s="210">
        <v>7750</v>
      </c>
      <c r="K393" s="827">
        <v>7750</v>
      </c>
      <c r="L393" s="827">
        <v>7750</v>
      </c>
      <c r="M393" s="635">
        <v>7750</v>
      </c>
    </row>
    <row r="394" spans="1:16" ht="16.5" customHeight="1">
      <c r="A394" s="193">
        <v>631</v>
      </c>
      <c r="B394" s="74"/>
      <c r="C394" s="641"/>
      <c r="D394" s="510"/>
      <c r="E394" s="533" t="s">
        <v>339</v>
      </c>
      <c r="F394" s="165">
        <v>23</v>
      </c>
      <c r="G394" s="165">
        <v>11</v>
      </c>
      <c r="H394" s="5">
        <v>50</v>
      </c>
      <c r="I394" s="4">
        <v>50</v>
      </c>
      <c r="J394" s="165">
        <v>50</v>
      </c>
      <c r="K394" s="823">
        <f>K395</f>
        <v>50</v>
      </c>
      <c r="L394" s="823">
        <f>L395</f>
        <v>50</v>
      </c>
      <c r="M394" s="168">
        <f>M395</f>
        <v>50</v>
      </c>
      <c r="P394" s="188"/>
    </row>
    <row r="395" spans="1:16" ht="15">
      <c r="A395" s="166">
        <v>631001</v>
      </c>
      <c r="B395" s="76"/>
      <c r="C395" s="114">
        <v>41</v>
      </c>
      <c r="D395" s="510" t="s">
        <v>275</v>
      </c>
      <c r="E395" s="542" t="s">
        <v>340</v>
      </c>
      <c r="F395" s="167">
        <v>23</v>
      </c>
      <c r="G395" s="167">
        <v>11</v>
      </c>
      <c r="H395" s="77">
        <v>50</v>
      </c>
      <c r="I395" s="78">
        <v>50</v>
      </c>
      <c r="J395" s="167">
        <v>50</v>
      </c>
      <c r="K395" s="825">
        <v>50</v>
      </c>
      <c r="L395" s="825">
        <v>50</v>
      </c>
      <c r="M395" s="225">
        <v>50</v>
      </c>
      <c r="P395" s="188"/>
    </row>
    <row r="396" spans="1:16" ht="15">
      <c r="A396" s="193">
        <v>632</v>
      </c>
      <c r="B396" s="74"/>
      <c r="C396" s="83"/>
      <c r="D396" s="515"/>
      <c r="E396" s="533" t="s">
        <v>86</v>
      </c>
      <c r="F396" s="165">
        <f>SUM(F397:F401)</f>
        <v>19844</v>
      </c>
      <c r="G396" s="165">
        <f aca="true" t="shared" si="43" ref="G396:M396">SUM(G397:G401)</f>
        <v>28008</v>
      </c>
      <c r="H396" s="5">
        <f t="shared" si="43"/>
        <v>30020</v>
      </c>
      <c r="I396" s="4">
        <f t="shared" si="43"/>
        <v>29490</v>
      </c>
      <c r="J396" s="165">
        <f t="shared" si="43"/>
        <v>28020</v>
      </c>
      <c r="K396" s="823">
        <f t="shared" si="43"/>
        <v>30020</v>
      </c>
      <c r="L396" s="823">
        <f t="shared" si="43"/>
        <v>30020</v>
      </c>
      <c r="M396" s="168">
        <f t="shared" si="43"/>
        <v>30020</v>
      </c>
      <c r="P396" s="188"/>
    </row>
    <row r="397" spans="1:16" ht="13.5" customHeight="1">
      <c r="A397" s="180">
        <v>632001</v>
      </c>
      <c r="B397" s="22">
        <v>1</v>
      </c>
      <c r="C397" s="632">
        <v>41</v>
      </c>
      <c r="D397" s="523" t="s">
        <v>275</v>
      </c>
      <c r="E397" s="534" t="s">
        <v>88</v>
      </c>
      <c r="F397" s="181">
        <v>3723</v>
      </c>
      <c r="G397" s="181">
        <v>7115</v>
      </c>
      <c r="H397" s="110">
        <v>7500</v>
      </c>
      <c r="I397" s="90">
        <v>7500</v>
      </c>
      <c r="J397" s="216">
        <v>7500</v>
      </c>
      <c r="K397" s="850">
        <v>7500</v>
      </c>
      <c r="L397" s="731">
        <v>7500</v>
      </c>
      <c r="M397" s="561">
        <v>7500</v>
      </c>
      <c r="P397" s="188"/>
    </row>
    <row r="398" spans="1:13" ht="16.5" customHeight="1">
      <c r="A398" s="171">
        <v>632001</v>
      </c>
      <c r="B398" s="9">
        <v>3</v>
      </c>
      <c r="C398" s="84">
        <v>41</v>
      </c>
      <c r="D398" s="513" t="s">
        <v>275</v>
      </c>
      <c r="E398" s="329" t="s">
        <v>190</v>
      </c>
      <c r="F398" s="172">
        <v>14352</v>
      </c>
      <c r="G398" s="172">
        <v>17899</v>
      </c>
      <c r="H398" s="53">
        <v>20000</v>
      </c>
      <c r="I398" s="24">
        <v>19470</v>
      </c>
      <c r="J398" s="211">
        <v>18000</v>
      </c>
      <c r="K398" s="733">
        <v>20000</v>
      </c>
      <c r="L398" s="213">
        <v>20000</v>
      </c>
      <c r="M398" s="213">
        <v>20000</v>
      </c>
    </row>
    <row r="399" spans="1:16" ht="15">
      <c r="A399" s="171">
        <v>632002</v>
      </c>
      <c r="B399" s="9"/>
      <c r="C399" s="13">
        <v>41</v>
      </c>
      <c r="D399" s="513" t="s">
        <v>275</v>
      </c>
      <c r="E399" s="329" t="s">
        <v>276</v>
      </c>
      <c r="F399" s="170">
        <v>1567</v>
      </c>
      <c r="G399" s="170">
        <v>2379</v>
      </c>
      <c r="H399" s="48">
        <v>2000</v>
      </c>
      <c r="I399" s="8">
        <v>2000</v>
      </c>
      <c r="J399" s="172">
        <v>2000</v>
      </c>
      <c r="K399" s="733">
        <v>2000</v>
      </c>
      <c r="L399" s="209">
        <v>2000</v>
      </c>
      <c r="M399" s="209">
        <v>2000</v>
      </c>
      <c r="P399" s="188"/>
    </row>
    <row r="400" spans="1:13" ht="15">
      <c r="A400" s="171">
        <v>632003</v>
      </c>
      <c r="B400" s="9">
        <v>2</v>
      </c>
      <c r="C400" s="13">
        <v>41</v>
      </c>
      <c r="D400" s="511" t="s">
        <v>275</v>
      </c>
      <c r="E400" s="329" t="s">
        <v>277</v>
      </c>
      <c r="F400" s="172">
        <v>15</v>
      </c>
      <c r="G400" s="172">
        <v>21</v>
      </c>
      <c r="H400" s="48">
        <v>20</v>
      </c>
      <c r="I400" s="8">
        <v>20</v>
      </c>
      <c r="J400" s="172">
        <v>20</v>
      </c>
      <c r="K400" s="733">
        <v>20</v>
      </c>
      <c r="L400" s="209">
        <v>20</v>
      </c>
      <c r="M400" s="209">
        <v>20</v>
      </c>
    </row>
    <row r="401" spans="1:13" ht="15">
      <c r="A401" s="173">
        <v>632003</v>
      </c>
      <c r="B401" s="49">
        <v>1</v>
      </c>
      <c r="C401" s="130">
        <v>41</v>
      </c>
      <c r="D401" s="514" t="s">
        <v>275</v>
      </c>
      <c r="E401" s="545" t="s">
        <v>90</v>
      </c>
      <c r="F401" s="221">
        <v>187</v>
      </c>
      <c r="G401" s="221">
        <v>594</v>
      </c>
      <c r="H401" s="80">
        <v>500</v>
      </c>
      <c r="I401" s="80">
        <v>500</v>
      </c>
      <c r="J401" s="174">
        <v>500</v>
      </c>
      <c r="K401" s="824">
        <v>500</v>
      </c>
      <c r="L401" s="214">
        <v>500</v>
      </c>
      <c r="M401" s="214">
        <v>500</v>
      </c>
    </row>
    <row r="402" spans="1:16" ht="15">
      <c r="A402" s="193">
        <v>633</v>
      </c>
      <c r="B402" s="74"/>
      <c r="C402" s="642"/>
      <c r="D402" s="511"/>
      <c r="E402" s="555" t="s">
        <v>93</v>
      </c>
      <c r="F402" s="222">
        <f>SUM(F403:F423)</f>
        <v>9955</v>
      </c>
      <c r="G402" s="222">
        <f aca="true" t="shared" si="44" ref="G402:M402">SUM(G403:G423)</f>
        <v>11228</v>
      </c>
      <c r="H402" s="5">
        <f t="shared" si="44"/>
        <v>5140</v>
      </c>
      <c r="I402" s="4">
        <f t="shared" si="44"/>
        <v>7410</v>
      </c>
      <c r="J402" s="165">
        <f t="shared" si="44"/>
        <v>7090</v>
      </c>
      <c r="K402" s="823">
        <f t="shared" si="44"/>
        <v>5140</v>
      </c>
      <c r="L402" s="168">
        <f t="shared" si="44"/>
        <v>5140</v>
      </c>
      <c r="M402" s="168">
        <f t="shared" si="44"/>
        <v>5090</v>
      </c>
      <c r="P402" s="188"/>
    </row>
    <row r="403" spans="1:16" ht="15">
      <c r="A403" s="180">
        <v>633001</v>
      </c>
      <c r="B403" s="22">
        <v>16</v>
      </c>
      <c r="C403" s="632">
        <v>41</v>
      </c>
      <c r="D403" s="522" t="s">
        <v>275</v>
      </c>
      <c r="E403" s="534" t="s">
        <v>278</v>
      </c>
      <c r="F403" s="181">
        <v>2690</v>
      </c>
      <c r="G403" s="181">
        <v>6022</v>
      </c>
      <c r="H403" s="52"/>
      <c r="I403" s="21">
        <v>500</v>
      </c>
      <c r="J403" s="181">
        <v>400</v>
      </c>
      <c r="K403" s="731"/>
      <c r="L403" s="223"/>
      <c r="M403" s="223"/>
      <c r="P403" s="188"/>
    </row>
    <row r="404" spans="1:16" ht="15">
      <c r="A404" s="169">
        <v>633002</v>
      </c>
      <c r="B404" s="7"/>
      <c r="C404" s="206">
        <v>41</v>
      </c>
      <c r="D404" s="511" t="s">
        <v>275</v>
      </c>
      <c r="E404" s="558" t="s">
        <v>445</v>
      </c>
      <c r="F404" s="170">
        <v>692</v>
      </c>
      <c r="G404" s="170">
        <v>370</v>
      </c>
      <c r="H404" s="89"/>
      <c r="I404" s="6"/>
      <c r="J404" s="170"/>
      <c r="K404" s="826"/>
      <c r="L404" s="228"/>
      <c r="M404" s="228"/>
      <c r="P404" s="188"/>
    </row>
    <row r="405" spans="1:13" ht="15">
      <c r="A405" s="169">
        <v>633004</v>
      </c>
      <c r="B405" s="7">
        <v>2</v>
      </c>
      <c r="C405" s="13">
        <v>41</v>
      </c>
      <c r="D405" s="513" t="s">
        <v>275</v>
      </c>
      <c r="E405" s="329" t="s">
        <v>279</v>
      </c>
      <c r="F405" s="172">
        <v>10</v>
      </c>
      <c r="G405" s="172">
        <v>220</v>
      </c>
      <c r="H405" s="48">
        <v>200</v>
      </c>
      <c r="I405" s="8">
        <v>500</v>
      </c>
      <c r="J405" s="172">
        <v>500</v>
      </c>
      <c r="K405" s="733">
        <v>200</v>
      </c>
      <c r="L405" s="209">
        <v>200</v>
      </c>
      <c r="M405" s="209">
        <v>200</v>
      </c>
    </row>
    <row r="406" spans="1:13" ht="15">
      <c r="A406" s="169">
        <v>633004</v>
      </c>
      <c r="B406" s="7">
        <v>3</v>
      </c>
      <c r="C406" s="84">
        <v>41</v>
      </c>
      <c r="D406" s="513" t="s">
        <v>275</v>
      </c>
      <c r="E406" s="329" t="s">
        <v>280</v>
      </c>
      <c r="F406" s="172"/>
      <c r="G406" s="172">
        <v>405</v>
      </c>
      <c r="H406" s="48">
        <v>150</v>
      </c>
      <c r="I406" s="8">
        <v>150</v>
      </c>
      <c r="J406" s="172">
        <v>150</v>
      </c>
      <c r="K406" s="733">
        <v>150</v>
      </c>
      <c r="L406" s="209">
        <v>150</v>
      </c>
      <c r="M406" s="209">
        <v>100</v>
      </c>
    </row>
    <row r="407" spans="1:13" ht="15">
      <c r="A407" s="171">
        <v>633006</v>
      </c>
      <c r="B407" s="9">
        <v>1</v>
      </c>
      <c r="C407" s="13">
        <v>41</v>
      </c>
      <c r="D407" s="513" t="s">
        <v>275</v>
      </c>
      <c r="E407" s="329" t="s">
        <v>281</v>
      </c>
      <c r="F407" s="172">
        <v>283</v>
      </c>
      <c r="G407" s="172">
        <v>294</v>
      </c>
      <c r="H407" s="48">
        <v>300</v>
      </c>
      <c r="I407" s="8">
        <v>500</v>
      </c>
      <c r="J407" s="172">
        <v>500</v>
      </c>
      <c r="K407" s="733">
        <v>300</v>
      </c>
      <c r="L407" s="209">
        <v>300</v>
      </c>
      <c r="M407" s="209">
        <v>300</v>
      </c>
    </row>
    <row r="408" spans="1:13" ht="15">
      <c r="A408" s="171">
        <v>633006</v>
      </c>
      <c r="B408" s="9">
        <v>2</v>
      </c>
      <c r="C408" s="13">
        <v>41</v>
      </c>
      <c r="D408" s="513" t="s">
        <v>275</v>
      </c>
      <c r="E408" s="329" t="s">
        <v>99</v>
      </c>
      <c r="F408" s="172"/>
      <c r="G408" s="172"/>
      <c r="H408" s="48">
        <v>30</v>
      </c>
      <c r="I408" s="8">
        <v>30</v>
      </c>
      <c r="J408" s="172">
        <v>20</v>
      </c>
      <c r="K408" s="733">
        <v>30</v>
      </c>
      <c r="L408" s="209">
        <v>30</v>
      </c>
      <c r="M408" s="209">
        <v>30</v>
      </c>
    </row>
    <row r="409" spans="1:15" ht="15">
      <c r="A409" s="171">
        <v>633006</v>
      </c>
      <c r="B409" s="9">
        <v>3</v>
      </c>
      <c r="C409" s="13">
        <v>41</v>
      </c>
      <c r="D409" s="513" t="s">
        <v>275</v>
      </c>
      <c r="E409" s="329" t="s">
        <v>360</v>
      </c>
      <c r="F409" s="172">
        <v>580</v>
      </c>
      <c r="G409" s="172">
        <v>567</v>
      </c>
      <c r="H409" s="48">
        <v>500</v>
      </c>
      <c r="I409" s="8">
        <v>600</v>
      </c>
      <c r="J409" s="172">
        <v>600</v>
      </c>
      <c r="K409" s="733">
        <v>500</v>
      </c>
      <c r="L409" s="209">
        <v>500</v>
      </c>
      <c r="M409" s="209">
        <v>500</v>
      </c>
      <c r="N409" s="188"/>
      <c r="O409" s="188"/>
    </row>
    <row r="410" spans="1:13" ht="15">
      <c r="A410" s="171">
        <v>633006</v>
      </c>
      <c r="B410" s="9">
        <v>4</v>
      </c>
      <c r="C410" s="13">
        <v>41</v>
      </c>
      <c r="D410" s="513" t="s">
        <v>275</v>
      </c>
      <c r="E410" s="329" t="s">
        <v>101</v>
      </c>
      <c r="F410" s="172">
        <v>92</v>
      </c>
      <c r="G410" s="172">
        <v>10</v>
      </c>
      <c r="H410" s="48">
        <v>50</v>
      </c>
      <c r="I410" s="8">
        <v>100</v>
      </c>
      <c r="J410" s="172">
        <v>100</v>
      </c>
      <c r="K410" s="733">
        <v>50</v>
      </c>
      <c r="L410" s="209">
        <v>50</v>
      </c>
      <c r="M410" s="209">
        <v>50</v>
      </c>
    </row>
    <row r="411" spans="1:13" ht="15">
      <c r="A411" s="171">
        <v>633006</v>
      </c>
      <c r="B411" s="9">
        <v>5</v>
      </c>
      <c r="C411" s="13">
        <v>41</v>
      </c>
      <c r="D411" s="513" t="s">
        <v>275</v>
      </c>
      <c r="E411" s="329" t="s">
        <v>102</v>
      </c>
      <c r="F411" s="176">
        <v>80</v>
      </c>
      <c r="G411" s="176"/>
      <c r="H411" s="525">
        <v>50</v>
      </c>
      <c r="I411" s="54">
        <v>50</v>
      </c>
      <c r="J411" s="602"/>
      <c r="K411" s="829">
        <v>50</v>
      </c>
      <c r="L411" s="832">
        <v>50</v>
      </c>
      <c r="M411" s="238">
        <v>50</v>
      </c>
    </row>
    <row r="412" spans="1:18" ht="15">
      <c r="A412" s="171">
        <v>633006</v>
      </c>
      <c r="B412" s="9">
        <v>7</v>
      </c>
      <c r="C412" s="13">
        <v>41</v>
      </c>
      <c r="D412" s="513" t="s">
        <v>275</v>
      </c>
      <c r="E412" s="329" t="s">
        <v>283</v>
      </c>
      <c r="F412" s="172">
        <v>893</v>
      </c>
      <c r="G412" s="172">
        <v>783</v>
      </c>
      <c r="H412" s="525">
        <v>500</v>
      </c>
      <c r="I412" s="54">
        <v>650</v>
      </c>
      <c r="J412" s="176">
        <v>650</v>
      </c>
      <c r="K412" s="829">
        <v>500</v>
      </c>
      <c r="L412" s="832">
        <v>500</v>
      </c>
      <c r="M412" s="832">
        <v>500</v>
      </c>
      <c r="O412" s="189"/>
      <c r="P412" s="189"/>
      <c r="Q412" s="189"/>
      <c r="R412" s="189"/>
    </row>
    <row r="413" spans="1:13" ht="15">
      <c r="A413" s="171">
        <v>633006</v>
      </c>
      <c r="B413" s="9">
        <v>8</v>
      </c>
      <c r="C413" s="13">
        <v>41</v>
      </c>
      <c r="D413" s="513" t="s">
        <v>275</v>
      </c>
      <c r="E413" s="329" t="s">
        <v>352</v>
      </c>
      <c r="F413" s="172">
        <v>160</v>
      </c>
      <c r="G413" s="172"/>
      <c r="H413" s="525">
        <v>250</v>
      </c>
      <c r="I413" s="54">
        <v>500</v>
      </c>
      <c r="J413" s="176">
        <v>500</v>
      </c>
      <c r="K413" s="829">
        <v>250</v>
      </c>
      <c r="L413" s="832">
        <v>250</v>
      </c>
      <c r="M413" s="832">
        <v>250</v>
      </c>
    </row>
    <row r="414" spans="1:13" ht="15">
      <c r="A414" s="171">
        <v>633006</v>
      </c>
      <c r="B414" s="9">
        <v>10</v>
      </c>
      <c r="C414" s="13">
        <v>41</v>
      </c>
      <c r="D414" s="513" t="s">
        <v>275</v>
      </c>
      <c r="E414" s="329" t="s">
        <v>361</v>
      </c>
      <c r="F414" s="172">
        <v>60</v>
      </c>
      <c r="G414" s="172">
        <v>101</v>
      </c>
      <c r="H414" s="525">
        <v>500</v>
      </c>
      <c r="I414" s="54">
        <v>500</v>
      </c>
      <c r="J414" s="176">
        <v>500</v>
      </c>
      <c r="K414" s="829">
        <v>500</v>
      </c>
      <c r="L414" s="832">
        <v>500</v>
      </c>
      <c r="M414" s="832">
        <v>500</v>
      </c>
    </row>
    <row r="415" spans="1:13" ht="15">
      <c r="A415" s="171">
        <v>633009</v>
      </c>
      <c r="B415" s="9">
        <v>1</v>
      </c>
      <c r="C415" s="13">
        <v>111</v>
      </c>
      <c r="D415" s="513" t="s">
        <v>275</v>
      </c>
      <c r="E415" s="329" t="s">
        <v>284</v>
      </c>
      <c r="F415" s="172">
        <v>280</v>
      </c>
      <c r="G415" s="172">
        <v>161</v>
      </c>
      <c r="H415" s="48">
        <v>180</v>
      </c>
      <c r="I415" s="8">
        <v>180</v>
      </c>
      <c r="J415" s="172">
        <v>180</v>
      </c>
      <c r="K415" s="733">
        <v>180</v>
      </c>
      <c r="L415" s="733">
        <v>180</v>
      </c>
      <c r="M415" s="209">
        <v>180</v>
      </c>
    </row>
    <row r="416" spans="1:14" ht="15">
      <c r="A416" s="171">
        <v>633009</v>
      </c>
      <c r="B416" s="9">
        <v>16</v>
      </c>
      <c r="C416" s="13">
        <v>111</v>
      </c>
      <c r="D416" s="513" t="s">
        <v>275</v>
      </c>
      <c r="E416" s="329" t="s">
        <v>285</v>
      </c>
      <c r="F416" s="172">
        <v>3984</v>
      </c>
      <c r="G416" s="172">
        <v>2163</v>
      </c>
      <c r="H416" s="48">
        <v>2000</v>
      </c>
      <c r="I416" s="8">
        <v>1800</v>
      </c>
      <c r="J416" s="172">
        <v>1800</v>
      </c>
      <c r="K416" s="733">
        <v>2000</v>
      </c>
      <c r="L416" s="733">
        <v>2000</v>
      </c>
      <c r="M416" s="209">
        <v>2000</v>
      </c>
      <c r="N416" s="188"/>
    </row>
    <row r="417" spans="1:14" ht="15">
      <c r="A417" s="201">
        <v>633009</v>
      </c>
      <c r="B417" s="91">
        <v>16</v>
      </c>
      <c r="C417" s="323">
        <v>41</v>
      </c>
      <c r="D417" s="512" t="s">
        <v>275</v>
      </c>
      <c r="E417" s="329" t="s">
        <v>285</v>
      </c>
      <c r="F417" s="172"/>
      <c r="G417" s="172"/>
      <c r="H417" s="53"/>
      <c r="I417" s="24">
        <v>700</v>
      </c>
      <c r="J417" s="211">
        <v>700</v>
      </c>
      <c r="K417" s="828"/>
      <c r="L417" s="828"/>
      <c r="M417" s="213"/>
      <c r="N417" s="188"/>
    </row>
    <row r="418" spans="1:14" ht="15">
      <c r="A418" s="201">
        <v>633009</v>
      </c>
      <c r="B418" s="91">
        <v>16</v>
      </c>
      <c r="C418" s="323" t="s">
        <v>500</v>
      </c>
      <c r="D418" s="512" t="s">
        <v>275</v>
      </c>
      <c r="E418" s="329" t="s">
        <v>285</v>
      </c>
      <c r="F418" s="172"/>
      <c r="G418" s="172"/>
      <c r="H418" s="53"/>
      <c r="I418" s="24">
        <v>50</v>
      </c>
      <c r="J418" s="211">
        <v>50</v>
      </c>
      <c r="K418" s="828"/>
      <c r="L418" s="828"/>
      <c r="M418" s="213"/>
      <c r="N418" s="188"/>
    </row>
    <row r="419" spans="1:13" ht="15">
      <c r="A419" s="201">
        <v>633010</v>
      </c>
      <c r="B419" s="91">
        <v>16</v>
      </c>
      <c r="C419" s="323">
        <v>111</v>
      </c>
      <c r="D419" s="512" t="s">
        <v>275</v>
      </c>
      <c r="E419" s="600" t="s">
        <v>286</v>
      </c>
      <c r="F419" s="172">
        <v>41</v>
      </c>
      <c r="G419" s="172">
        <v>113</v>
      </c>
      <c r="H419" s="53">
        <v>300</v>
      </c>
      <c r="I419" s="24">
        <v>300</v>
      </c>
      <c r="J419" s="211">
        <v>200</v>
      </c>
      <c r="K419" s="828">
        <v>300</v>
      </c>
      <c r="L419" s="828">
        <v>300</v>
      </c>
      <c r="M419" s="213">
        <v>300</v>
      </c>
    </row>
    <row r="420" spans="1:20" ht="15">
      <c r="A420" s="201">
        <v>633010</v>
      </c>
      <c r="B420" s="81"/>
      <c r="C420" s="658">
        <v>111</v>
      </c>
      <c r="D420" s="512" t="s">
        <v>275</v>
      </c>
      <c r="E420" s="600" t="s">
        <v>487</v>
      </c>
      <c r="F420" s="172">
        <v>110</v>
      </c>
      <c r="G420" s="172"/>
      <c r="H420" s="53"/>
      <c r="I420" s="24">
        <v>150</v>
      </c>
      <c r="J420" s="211">
        <v>150</v>
      </c>
      <c r="K420" s="828"/>
      <c r="L420" s="828"/>
      <c r="M420" s="213"/>
      <c r="Q420" s="188"/>
      <c r="R420" s="188"/>
      <c r="S420" s="188"/>
      <c r="T420" s="188"/>
    </row>
    <row r="421" spans="1:16" ht="15">
      <c r="A421" s="171">
        <v>633011</v>
      </c>
      <c r="B421" s="33"/>
      <c r="C421" s="85">
        <v>41</v>
      </c>
      <c r="D421" s="513" t="s">
        <v>275</v>
      </c>
      <c r="E421" s="329" t="s">
        <v>287</v>
      </c>
      <c r="F421" s="172"/>
      <c r="G421" s="172">
        <v>19</v>
      </c>
      <c r="H421" s="48">
        <v>50</v>
      </c>
      <c r="I421" s="8">
        <v>50</v>
      </c>
      <c r="J421" s="244">
        <v>50</v>
      </c>
      <c r="K421" s="733">
        <v>50</v>
      </c>
      <c r="L421" s="733">
        <v>50</v>
      </c>
      <c r="M421" s="790">
        <v>50</v>
      </c>
      <c r="P421" s="188"/>
    </row>
    <row r="422" spans="1:16" ht="15">
      <c r="A422" s="171">
        <v>633013</v>
      </c>
      <c r="B422" s="33"/>
      <c r="C422" s="658">
        <v>41</v>
      </c>
      <c r="D422" s="512" t="s">
        <v>275</v>
      </c>
      <c r="E422" s="329" t="s">
        <v>592</v>
      </c>
      <c r="F422" s="172"/>
      <c r="G422" s="172"/>
      <c r="H422" s="48"/>
      <c r="I422" s="8">
        <v>20</v>
      </c>
      <c r="J422" s="244">
        <v>20</v>
      </c>
      <c r="K422" s="733"/>
      <c r="L422" s="733"/>
      <c r="M422" s="790"/>
      <c r="P422" s="188"/>
    </row>
    <row r="423" spans="1:13" ht="15">
      <c r="A423" s="171">
        <v>633015</v>
      </c>
      <c r="B423" s="33"/>
      <c r="C423" s="130">
        <v>41</v>
      </c>
      <c r="D423" s="514" t="s">
        <v>275</v>
      </c>
      <c r="E423" s="329" t="s">
        <v>288</v>
      </c>
      <c r="F423" s="172"/>
      <c r="G423" s="172"/>
      <c r="H423" s="48">
        <v>80</v>
      </c>
      <c r="I423" s="8">
        <v>80</v>
      </c>
      <c r="J423" s="172">
        <v>20</v>
      </c>
      <c r="K423" s="733">
        <v>80</v>
      </c>
      <c r="L423" s="733">
        <v>80</v>
      </c>
      <c r="M423" s="209">
        <v>80</v>
      </c>
    </row>
    <row r="424" spans="1:13" ht="15">
      <c r="A424" s="193">
        <v>634</v>
      </c>
      <c r="B424" s="3"/>
      <c r="C424" s="640"/>
      <c r="D424" s="510"/>
      <c r="E424" s="533" t="s">
        <v>289</v>
      </c>
      <c r="F424" s="165"/>
      <c r="G424" s="165"/>
      <c r="H424" s="5">
        <v>10</v>
      </c>
      <c r="I424" s="4">
        <v>10</v>
      </c>
      <c r="J424" s="165">
        <v>10</v>
      </c>
      <c r="K424" s="823">
        <f>K425</f>
        <v>10</v>
      </c>
      <c r="L424" s="823">
        <f>L425</f>
        <v>10</v>
      </c>
      <c r="M424" s="168">
        <f>M425</f>
        <v>10</v>
      </c>
    </row>
    <row r="425" spans="1:13" ht="15">
      <c r="A425" s="166">
        <v>634005</v>
      </c>
      <c r="B425" s="75">
        <v>16</v>
      </c>
      <c r="C425" s="112">
        <v>41</v>
      </c>
      <c r="D425" s="515" t="s">
        <v>275</v>
      </c>
      <c r="E425" s="542" t="s">
        <v>290</v>
      </c>
      <c r="F425" s="167"/>
      <c r="G425" s="167"/>
      <c r="H425" s="77">
        <v>10</v>
      </c>
      <c r="I425" s="77">
        <v>10</v>
      </c>
      <c r="J425" s="167">
        <v>10</v>
      </c>
      <c r="K425" s="825">
        <v>10</v>
      </c>
      <c r="L425" s="825">
        <v>10</v>
      </c>
      <c r="M425" s="225">
        <v>10</v>
      </c>
    </row>
    <row r="426" spans="1:13" ht="15">
      <c r="A426" s="193">
        <v>635</v>
      </c>
      <c r="B426" s="3"/>
      <c r="C426" s="135"/>
      <c r="D426" s="515"/>
      <c r="E426" s="533" t="s">
        <v>125</v>
      </c>
      <c r="F426" s="165">
        <f>SUM(F427:F427)</f>
        <v>3443</v>
      </c>
      <c r="G426" s="165">
        <f>SUM(G427:G427)</f>
        <v>6612</v>
      </c>
      <c r="H426" s="5">
        <f>SUM(H427:H427)</f>
        <v>10000</v>
      </c>
      <c r="I426" s="5">
        <f>SUM(I427:I427)</f>
        <v>8130</v>
      </c>
      <c r="J426" s="165">
        <v>7000</v>
      </c>
      <c r="K426" s="823">
        <f>SUM(K427:K427)</f>
        <v>10000</v>
      </c>
      <c r="L426" s="823">
        <f>SUM(L427:L427)</f>
        <v>10300</v>
      </c>
      <c r="M426" s="168">
        <f>M427</f>
        <v>10300</v>
      </c>
    </row>
    <row r="427" spans="1:13" ht="15">
      <c r="A427" s="173">
        <v>635006</v>
      </c>
      <c r="B427" s="11">
        <v>3</v>
      </c>
      <c r="C427" s="204">
        <v>41</v>
      </c>
      <c r="D427" s="510" t="s">
        <v>275</v>
      </c>
      <c r="E427" s="530" t="s">
        <v>291</v>
      </c>
      <c r="F427" s="174">
        <v>3443</v>
      </c>
      <c r="G427" s="174">
        <v>6612</v>
      </c>
      <c r="H427" s="80">
        <v>10000</v>
      </c>
      <c r="I427" s="10">
        <v>8130</v>
      </c>
      <c r="J427" s="170">
        <v>7000</v>
      </c>
      <c r="K427" s="824">
        <v>10000</v>
      </c>
      <c r="L427" s="225">
        <v>10300</v>
      </c>
      <c r="M427" s="228">
        <v>10300</v>
      </c>
    </row>
    <row r="428" spans="1:13" ht="15">
      <c r="A428" s="193">
        <v>637</v>
      </c>
      <c r="B428" s="3"/>
      <c r="C428" s="141"/>
      <c r="D428" s="541"/>
      <c r="E428" s="677" t="s">
        <v>136</v>
      </c>
      <c r="F428" s="165">
        <f>SUM(F429:F440)</f>
        <v>14334</v>
      </c>
      <c r="G428" s="165">
        <f aca="true" t="shared" si="45" ref="G428:M428">SUM(G429:G440)</f>
        <v>7689</v>
      </c>
      <c r="H428" s="5">
        <f t="shared" si="45"/>
        <v>8120</v>
      </c>
      <c r="I428" s="4">
        <f t="shared" si="45"/>
        <v>8220</v>
      </c>
      <c r="J428" s="165">
        <f t="shared" si="45"/>
        <v>5320</v>
      </c>
      <c r="K428" s="823">
        <f t="shared" si="45"/>
        <v>7420</v>
      </c>
      <c r="L428" s="168">
        <f t="shared" si="45"/>
        <v>7420</v>
      </c>
      <c r="M428" s="168">
        <f t="shared" si="45"/>
        <v>8120</v>
      </c>
    </row>
    <row r="429" spans="1:13" ht="14.25" customHeight="1">
      <c r="A429" s="169">
        <v>637002</v>
      </c>
      <c r="B429" s="7">
        <v>16</v>
      </c>
      <c r="C429" s="632">
        <v>41</v>
      </c>
      <c r="D429" s="522" t="s">
        <v>275</v>
      </c>
      <c r="E429" s="534" t="s">
        <v>292</v>
      </c>
      <c r="F429" s="170">
        <v>533</v>
      </c>
      <c r="G429" s="170">
        <v>1098</v>
      </c>
      <c r="H429" s="52">
        <v>600</v>
      </c>
      <c r="I429" s="21">
        <v>600</v>
      </c>
      <c r="J429" s="181">
        <v>500</v>
      </c>
      <c r="K429" s="731">
        <v>600</v>
      </c>
      <c r="L429" s="223">
        <v>600</v>
      </c>
      <c r="M429" s="223">
        <v>600</v>
      </c>
    </row>
    <row r="430" spans="1:13" ht="14.25" customHeight="1">
      <c r="A430" s="169">
        <v>637002</v>
      </c>
      <c r="B430" s="7"/>
      <c r="C430" s="642">
        <v>41</v>
      </c>
      <c r="D430" s="513" t="s">
        <v>275</v>
      </c>
      <c r="E430" s="535" t="s">
        <v>293</v>
      </c>
      <c r="F430" s="170">
        <v>335</v>
      </c>
      <c r="G430" s="170">
        <v>206</v>
      </c>
      <c r="H430" s="48">
        <v>300</v>
      </c>
      <c r="I430" s="8">
        <v>300</v>
      </c>
      <c r="J430" s="172">
        <v>150</v>
      </c>
      <c r="K430" s="733">
        <v>300</v>
      </c>
      <c r="L430" s="209">
        <v>300</v>
      </c>
      <c r="M430" s="209">
        <v>300</v>
      </c>
    </row>
    <row r="431" spans="1:13" ht="0.75" customHeight="1">
      <c r="A431" s="169">
        <v>637002</v>
      </c>
      <c r="B431" s="7"/>
      <c r="C431" s="642">
        <v>41</v>
      </c>
      <c r="D431" s="513" t="s">
        <v>275</v>
      </c>
      <c r="E431" s="535" t="s">
        <v>293</v>
      </c>
      <c r="F431" s="170"/>
      <c r="G431" s="170"/>
      <c r="H431" s="48"/>
      <c r="I431" s="8"/>
      <c r="J431" s="172"/>
      <c r="K431" s="733"/>
      <c r="L431" s="209"/>
      <c r="M431" s="209"/>
    </row>
    <row r="432" spans="1:16" ht="15">
      <c r="A432" s="169">
        <v>637001</v>
      </c>
      <c r="B432" s="7"/>
      <c r="C432" s="642">
        <v>41</v>
      </c>
      <c r="D432" s="513" t="s">
        <v>275</v>
      </c>
      <c r="E432" s="535" t="s">
        <v>294</v>
      </c>
      <c r="F432" s="170">
        <v>160</v>
      </c>
      <c r="G432" s="170"/>
      <c r="H432" s="48">
        <v>20</v>
      </c>
      <c r="I432" s="8">
        <v>20</v>
      </c>
      <c r="J432" s="172">
        <v>20</v>
      </c>
      <c r="K432" s="733">
        <v>20</v>
      </c>
      <c r="L432" s="209">
        <v>20</v>
      </c>
      <c r="M432" s="209">
        <v>20</v>
      </c>
      <c r="P432" s="188"/>
    </row>
    <row r="433" spans="1:13" ht="15">
      <c r="A433" s="171">
        <v>637004</v>
      </c>
      <c r="B433" s="9">
        <v>1</v>
      </c>
      <c r="C433" s="206">
        <v>41</v>
      </c>
      <c r="D433" s="512" t="s">
        <v>275</v>
      </c>
      <c r="E433" s="471" t="s">
        <v>295</v>
      </c>
      <c r="F433" s="170"/>
      <c r="G433" s="170">
        <v>500</v>
      </c>
      <c r="H433" s="89">
        <v>400</v>
      </c>
      <c r="I433" s="6">
        <v>400</v>
      </c>
      <c r="J433" s="170">
        <v>300</v>
      </c>
      <c r="K433" s="826">
        <v>400</v>
      </c>
      <c r="L433" s="228">
        <v>400</v>
      </c>
      <c r="M433" s="228">
        <v>400</v>
      </c>
    </row>
    <row r="434" spans="1:22" ht="15.75" thickBot="1">
      <c r="A434" s="171">
        <v>637004</v>
      </c>
      <c r="B434" s="9">
        <v>3</v>
      </c>
      <c r="C434" s="85">
        <v>41</v>
      </c>
      <c r="D434" s="513" t="s">
        <v>275</v>
      </c>
      <c r="E434" s="471" t="s">
        <v>470</v>
      </c>
      <c r="F434" s="170"/>
      <c r="G434" s="170">
        <v>1056</v>
      </c>
      <c r="H434" s="36">
        <v>1100</v>
      </c>
      <c r="I434" s="12">
        <v>1100</v>
      </c>
      <c r="J434" s="183"/>
      <c r="K434" s="828">
        <v>1100</v>
      </c>
      <c r="L434" s="828">
        <v>1100</v>
      </c>
      <c r="M434" s="185">
        <v>1100</v>
      </c>
      <c r="P434" s="189"/>
      <c r="Q434" s="189"/>
      <c r="R434" s="189"/>
      <c r="S434" s="189"/>
      <c r="T434" s="189"/>
      <c r="U434" s="188"/>
      <c r="V434" s="730"/>
    </row>
    <row r="435" spans="1:13" ht="14.25" customHeight="1">
      <c r="A435" s="171">
        <v>637004</v>
      </c>
      <c r="B435" s="9">
        <v>5</v>
      </c>
      <c r="C435" s="85">
        <v>41</v>
      </c>
      <c r="D435" s="513" t="s">
        <v>152</v>
      </c>
      <c r="E435" s="471" t="s">
        <v>140</v>
      </c>
      <c r="F435" s="172">
        <v>272</v>
      </c>
      <c r="G435" s="172">
        <v>517</v>
      </c>
      <c r="H435" s="53">
        <v>900</v>
      </c>
      <c r="I435" s="24">
        <v>900</v>
      </c>
      <c r="J435" s="211">
        <v>100</v>
      </c>
      <c r="K435" s="828">
        <v>200</v>
      </c>
      <c r="L435" s="828">
        <v>200</v>
      </c>
      <c r="M435" s="213">
        <v>900</v>
      </c>
    </row>
    <row r="436" spans="1:13" ht="14.25" customHeight="1">
      <c r="A436" s="171">
        <v>637006</v>
      </c>
      <c r="B436" s="9"/>
      <c r="C436" s="85">
        <v>41</v>
      </c>
      <c r="D436" s="513" t="s">
        <v>275</v>
      </c>
      <c r="E436" s="471" t="s">
        <v>398</v>
      </c>
      <c r="F436" s="172"/>
      <c r="G436" s="172"/>
      <c r="H436" s="53"/>
      <c r="I436" s="24">
        <v>50</v>
      </c>
      <c r="J436" s="211">
        <v>50</v>
      </c>
      <c r="K436" s="828"/>
      <c r="L436" s="828"/>
      <c r="M436" s="213"/>
    </row>
    <row r="437" spans="1:13" ht="14.25" customHeight="1">
      <c r="A437" s="171">
        <v>637014</v>
      </c>
      <c r="B437" s="9"/>
      <c r="C437" s="13">
        <v>41</v>
      </c>
      <c r="D437" s="513" t="s">
        <v>275</v>
      </c>
      <c r="E437" s="471" t="s">
        <v>151</v>
      </c>
      <c r="F437" s="172">
        <v>11081</v>
      </c>
      <c r="G437" s="172">
        <v>2191</v>
      </c>
      <c r="H437" s="53">
        <v>2000</v>
      </c>
      <c r="I437" s="24">
        <v>2000</v>
      </c>
      <c r="J437" s="211">
        <v>2000</v>
      </c>
      <c r="K437" s="828">
        <v>2000</v>
      </c>
      <c r="L437" s="828">
        <v>2000</v>
      </c>
      <c r="M437" s="213">
        <v>2000</v>
      </c>
    </row>
    <row r="438" spans="1:14" ht="15">
      <c r="A438" s="171">
        <v>637015</v>
      </c>
      <c r="B438" s="9"/>
      <c r="C438" s="13">
        <v>41</v>
      </c>
      <c r="D438" s="513" t="s">
        <v>275</v>
      </c>
      <c r="E438" s="329" t="s">
        <v>153</v>
      </c>
      <c r="F438" s="172">
        <v>372</v>
      </c>
      <c r="G438" s="172">
        <v>399</v>
      </c>
      <c r="H438" s="48">
        <v>350</v>
      </c>
      <c r="I438" s="8">
        <v>400</v>
      </c>
      <c r="J438" s="172">
        <v>400</v>
      </c>
      <c r="K438" s="733">
        <v>350</v>
      </c>
      <c r="L438" s="733">
        <v>350</v>
      </c>
      <c r="M438" s="209">
        <v>350</v>
      </c>
      <c r="N438" s="188"/>
    </row>
    <row r="439" spans="1:13" ht="15">
      <c r="A439" s="171">
        <v>637006</v>
      </c>
      <c r="B439" s="9"/>
      <c r="C439" s="13">
        <v>41</v>
      </c>
      <c r="D439" s="513" t="s">
        <v>275</v>
      </c>
      <c r="E439" s="329" t="s">
        <v>488</v>
      </c>
      <c r="F439" s="172">
        <v>55</v>
      </c>
      <c r="G439" s="172">
        <v>24</v>
      </c>
      <c r="H439" s="48"/>
      <c r="I439" s="8"/>
      <c r="J439" s="172"/>
      <c r="K439" s="733"/>
      <c r="L439" s="733"/>
      <c r="M439" s="209"/>
    </row>
    <row r="440" spans="1:13" ht="15">
      <c r="A440" s="171">
        <v>637016</v>
      </c>
      <c r="B440" s="9"/>
      <c r="C440" s="13">
        <v>41</v>
      </c>
      <c r="D440" s="513" t="s">
        <v>275</v>
      </c>
      <c r="E440" s="329" t="s">
        <v>154</v>
      </c>
      <c r="F440" s="172">
        <v>1526</v>
      </c>
      <c r="G440" s="172">
        <v>1698</v>
      </c>
      <c r="H440" s="48">
        <v>2450</v>
      </c>
      <c r="I440" s="12">
        <v>2450</v>
      </c>
      <c r="J440" s="475">
        <v>1800</v>
      </c>
      <c r="K440" s="826">
        <v>2450</v>
      </c>
      <c r="L440" s="814">
        <v>2450</v>
      </c>
      <c r="M440" s="833">
        <v>2450</v>
      </c>
    </row>
    <row r="441" spans="1:13" ht="15">
      <c r="A441" s="164">
        <v>642</v>
      </c>
      <c r="B441" s="3"/>
      <c r="C441" s="135"/>
      <c r="D441" s="515"/>
      <c r="E441" s="533" t="s">
        <v>267</v>
      </c>
      <c r="F441" s="165">
        <v>350</v>
      </c>
      <c r="G441" s="165">
        <v>385</v>
      </c>
      <c r="H441" s="596">
        <v>390</v>
      </c>
      <c r="I441" s="125">
        <v>420</v>
      </c>
      <c r="J441" s="241">
        <v>420</v>
      </c>
      <c r="K441" s="868">
        <f>K442</f>
        <v>390</v>
      </c>
      <c r="L441" s="868">
        <f>L442</f>
        <v>390</v>
      </c>
      <c r="M441" s="869">
        <f>M442</f>
        <v>390</v>
      </c>
    </row>
    <row r="442" spans="1:13" ht="15.75" thickBot="1">
      <c r="A442" s="202">
        <v>642011</v>
      </c>
      <c r="B442" s="99"/>
      <c r="C442" s="645">
        <v>41</v>
      </c>
      <c r="D442" s="515" t="s">
        <v>275</v>
      </c>
      <c r="E442" s="545" t="s">
        <v>270</v>
      </c>
      <c r="F442" s="840">
        <v>350</v>
      </c>
      <c r="G442" s="840">
        <v>385</v>
      </c>
      <c r="H442" s="604">
        <v>390</v>
      </c>
      <c r="I442" s="14">
        <v>420</v>
      </c>
      <c r="J442" s="250">
        <v>420</v>
      </c>
      <c r="K442" s="831">
        <v>390</v>
      </c>
      <c r="L442" s="831">
        <v>390</v>
      </c>
      <c r="M442" s="242">
        <v>390</v>
      </c>
    </row>
    <row r="443" spans="1:13" ht="15.75" thickBot="1">
      <c r="A443" s="198"/>
      <c r="B443" s="92"/>
      <c r="C443" s="647"/>
      <c r="D443" s="543"/>
      <c r="E443" s="546"/>
      <c r="F443" s="322"/>
      <c r="G443" s="322"/>
      <c r="H443" s="121"/>
      <c r="I443" s="133"/>
      <c r="J443" s="243"/>
      <c r="K443" s="861"/>
      <c r="L443" s="861"/>
      <c r="M443" s="870"/>
    </row>
    <row r="444" spans="1:13" ht="15.75" thickBot="1">
      <c r="A444" s="186" t="s">
        <v>375</v>
      </c>
      <c r="B444" s="17"/>
      <c r="C444" s="639"/>
      <c r="D444" s="509"/>
      <c r="E444" s="57" t="s">
        <v>332</v>
      </c>
      <c r="F444" s="18">
        <f>F445+F446+F455+F465+F468+F474</f>
        <v>53453</v>
      </c>
      <c r="G444" s="18">
        <f aca="true" t="shared" si="46" ref="G444:M444">G445+G446+G455+G465+G468+G474</f>
        <v>74126</v>
      </c>
      <c r="H444" s="70">
        <f t="shared" si="46"/>
        <v>68105</v>
      </c>
      <c r="I444" s="70">
        <f t="shared" si="46"/>
        <v>68105</v>
      </c>
      <c r="J444" s="18">
        <f t="shared" si="46"/>
        <v>59340</v>
      </c>
      <c r="K444" s="29">
        <f t="shared" si="46"/>
        <v>67605</v>
      </c>
      <c r="L444" s="29">
        <f t="shared" si="46"/>
        <v>61605</v>
      </c>
      <c r="M444" s="58">
        <f t="shared" si="46"/>
        <v>61605</v>
      </c>
    </row>
    <row r="445" spans="1:13" ht="15">
      <c r="A445" s="200">
        <v>611000</v>
      </c>
      <c r="B445" s="72"/>
      <c r="C445" s="640"/>
      <c r="D445" s="510" t="s">
        <v>296</v>
      </c>
      <c r="E445" s="555" t="s">
        <v>75</v>
      </c>
      <c r="F445" s="218">
        <v>22287</v>
      </c>
      <c r="G445" s="218">
        <v>35173</v>
      </c>
      <c r="H445" s="73">
        <v>31200</v>
      </c>
      <c r="I445" s="71">
        <v>31200</v>
      </c>
      <c r="J445" s="218">
        <v>31200</v>
      </c>
      <c r="K445" s="822">
        <v>31200</v>
      </c>
      <c r="L445" s="822">
        <v>31200</v>
      </c>
      <c r="M445" s="208">
        <v>31200</v>
      </c>
    </row>
    <row r="446" spans="1:13" ht="15">
      <c r="A446" s="193">
        <v>62</v>
      </c>
      <c r="B446" s="3"/>
      <c r="C446" s="135"/>
      <c r="D446" s="515"/>
      <c r="E446" s="533" t="s">
        <v>76</v>
      </c>
      <c r="F446" s="165">
        <f>SUM(F447:F454)</f>
        <v>7781</v>
      </c>
      <c r="G446" s="165">
        <f aca="true" t="shared" si="47" ref="G446:M446">SUM(G447:G454)</f>
        <v>9407</v>
      </c>
      <c r="H446" s="5">
        <f t="shared" si="47"/>
        <v>11000</v>
      </c>
      <c r="I446" s="5">
        <f t="shared" si="47"/>
        <v>11000</v>
      </c>
      <c r="J446" s="165">
        <f>SUM(J447:J454)</f>
        <v>11000</v>
      </c>
      <c r="K446" s="823">
        <f t="shared" si="47"/>
        <v>11000</v>
      </c>
      <c r="L446" s="823">
        <f t="shared" si="47"/>
        <v>11000</v>
      </c>
      <c r="M446" s="168">
        <f t="shared" si="47"/>
        <v>11000</v>
      </c>
    </row>
    <row r="447" spans="1:13" ht="15">
      <c r="A447" s="180">
        <v>621000</v>
      </c>
      <c r="B447" s="22"/>
      <c r="C447" s="632">
        <v>41</v>
      </c>
      <c r="D447" s="522" t="s">
        <v>296</v>
      </c>
      <c r="E447" s="518" t="s">
        <v>77</v>
      </c>
      <c r="F447" s="181">
        <v>1068</v>
      </c>
      <c r="G447" s="181">
        <v>1223</v>
      </c>
      <c r="H447" s="110">
        <v>1560</v>
      </c>
      <c r="I447" s="90">
        <v>1560</v>
      </c>
      <c r="J447" s="181">
        <v>1560</v>
      </c>
      <c r="K447" s="850">
        <v>1560</v>
      </c>
      <c r="L447" s="850">
        <v>1560</v>
      </c>
      <c r="M447" s="561">
        <v>1560</v>
      </c>
    </row>
    <row r="448" spans="1:13" ht="15">
      <c r="A448" s="169">
        <v>623000</v>
      </c>
      <c r="B448" s="7"/>
      <c r="C448" s="206">
        <v>41</v>
      </c>
      <c r="D448" s="512" t="s">
        <v>296</v>
      </c>
      <c r="E448" s="329" t="s">
        <v>78</v>
      </c>
      <c r="F448" s="172">
        <v>1159</v>
      </c>
      <c r="G448" s="172">
        <v>1429</v>
      </c>
      <c r="H448" s="53">
        <v>1560</v>
      </c>
      <c r="I448" s="24">
        <v>1560</v>
      </c>
      <c r="J448" s="211">
        <v>1560</v>
      </c>
      <c r="K448" s="828">
        <v>1560</v>
      </c>
      <c r="L448" s="828">
        <v>1560</v>
      </c>
      <c r="M448" s="213">
        <v>1560</v>
      </c>
    </row>
    <row r="449" spans="1:13" ht="15">
      <c r="A449" s="171">
        <v>625001</v>
      </c>
      <c r="B449" s="9"/>
      <c r="C449" s="13">
        <v>41</v>
      </c>
      <c r="D449" s="513" t="s">
        <v>296</v>
      </c>
      <c r="E449" s="329" t="s">
        <v>79</v>
      </c>
      <c r="F449" s="605">
        <v>312</v>
      </c>
      <c r="G449" s="605">
        <v>379</v>
      </c>
      <c r="H449" s="53">
        <v>450</v>
      </c>
      <c r="I449" s="24">
        <v>450</v>
      </c>
      <c r="J449" s="211">
        <v>450</v>
      </c>
      <c r="K449" s="828">
        <v>450</v>
      </c>
      <c r="L449" s="828">
        <v>450</v>
      </c>
      <c r="M449" s="213">
        <v>450</v>
      </c>
    </row>
    <row r="450" spans="1:13" ht="15">
      <c r="A450" s="169">
        <v>625002</v>
      </c>
      <c r="B450" s="7"/>
      <c r="C450" s="642">
        <v>41</v>
      </c>
      <c r="D450" s="523" t="s">
        <v>296</v>
      </c>
      <c r="E450" s="329" t="s">
        <v>80</v>
      </c>
      <c r="F450" s="172">
        <v>3118</v>
      </c>
      <c r="G450" s="172">
        <v>3791</v>
      </c>
      <c r="H450" s="48">
        <v>4400</v>
      </c>
      <c r="I450" s="8">
        <v>4400</v>
      </c>
      <c r="J450" s="172">
        <v>4400</v>
      </c>
      <c r="K450" s="733">
        <v>4400</v>
      </c>
      <c r="L450" s="733">
        <v>4400</v>
      </c>
      <c r="M450" s="209">
        <v>4400</v>
      </c>
    </row>
    <row r="451" spans="1:13" ht="15">
      <c r="A451" s="171">
        <v>625003</v>
      </c>
      <c r="B451" s="33"/>
      <c r="C451" s="658">
        <v>41</v>
      </c>
      <c r="D451" s="512" t="s">
        <v>296</v>
      </c>
      <c r="E451" s="329" t="s">
        <v>81</v>
      </c>
      <c r="F451" s="211">
        <v>178</v>
      </c>
      <c r="G451" s="211">
        <v>216</v>
      </c>
      <c r="H451" s="48">
        <v>250</v>
      </c>
      <c r="I451" s="8">
        <v>250</v>
      </c>
      <c r="J451" s="172">
        <v>250</v>
      </c>
      <c r="K451" s="733">
        <v>250</v>
      </c>
      <c r="L451" s="733">
        <v>250</v>
      </c>
      <c r="M451" s="209">
        <v>250</v>
      </c>
    </row>
    <row r="452" spans="1:13" ht="15">
      <c r="A452" s="171">
        <v>625004</v>
      </c>
      <c r="B452" s="33"/>
      <c r="C452" s="85">
        <v>41</v>
      </c>
      <c r="D452" s="513" t="s">
        <v>296</v>
      </c>
      <c r="E452" s="329" t="s">
        <v>82</v>
      </c>
      <c r="F452" s="172">
        <v>668</v>
      </c>
      <c r="G452" s="172">
        <v>812</v>
      </c>
      <c r="H452" s="48">
        <v>950</v>
      </c>
      <c r="I452" s="8">
        <v>950</v>
      </c>
      <c r="J452" s="172">
        <v>950</v>
      </c>
      <c r="K452" s="733">
        <v>950</v>
      </c>
      <c r="L452" s="733">
        <v>950</v>
      </c>
      <c r="M452" s="209">
        <v>950</v>
      </c>
    </row>
    <row r="453" spans="1:13" ht="15">
      <c r="A453" s="169">
        <v>625005</v>
      </c>
      <c r="B453" s="51"/>
      <c r="C453" s="39">
        <v>41</v>
      </c>
      <c r="D453" s="511" t="s">
        <v>296</v>
      </c>
      <c r="E453" s="535" t="s">
        <v>83</v>
      </c>
      <c r="F453" s="183">
        <v>220</v>
      </c>
      <c r="G453" s="183">
        <v>271</v>
      </c>
      <c r="H453" s="36">
        <v>330</v>
      </c>
      <c r="I453" s="12">
        <v>330</v>
      </c>
      <c r="J453" s="183">
        <v>330</v>
      </c>
      <c r="K453" s="814">
        <v>330</v>
      </c>
      <c r="L453" s="814">
        <v>330</v>
      </c>
      <c r="M453" s="185">
        <v>330</v>
      </c>
    </row>
    <row r="454" spans="1:20" ht="15">
      <c r="A454" s="179">
        <v>625007</v>
      </c>
      <c r="B454" s="32"/>
      <c r="C454" s="130">
        <v>41</v>
      </c>
      <c r="D454" s="514" t="s">
        <v>296</v>
      </c>
      <c r="E454" s="600" t="s">
        <v>84</v>
      </c>
      <c r="F454" s="210">
        <v>1058</v>
      </c>
      <c r="G454" s="210">
        <v>1286</v>
      </c>
      <c r="H454" s="517">
        <v>1500</v>
      </c>
      <c r="I454" s="23">
        <v>1500</v>
      </c>
      <c r="J454" s="210">
        <v>1500</v>
      </c>
      <c r="K454" s="827">
        <v>1500</v>
      </c>
      <c r="L454" s="827">
        <v>1500</v>
      </c>
      <c r="M454" s="635">
        <v>1500</v>
      </c>
      <c r="Q454" s="188"/>
      <c r="R454" s="188"/>
      <c r="S454" s="188"/>
      <c r="T454" s="188"/>
    </row>
    <row r="455" spans="1:20" ht="15">
      <c r="A455" s="164">
        <v>633</v>
      </c>
      <c r="B455" s="135"/>
      <c r="C455" s="135"/>
      <c r="D455" s="515"/>
      <c r="E455" s="533" t="s">
        <v>93</v>
      </c>
      <c r="F455" s="165">
        <f>SUM(F456:F464)</f>
        <v>20719</v>
      </c>
      <c r="G455" s="165">
        <f>SUM(G456:G464)</f>
        <v>27698</v>
      </c>
      <c r="H455" s="5">
        <f>SUM(H456:H464)</f>
        <v>23445</v>
      </c>
      <c r="I455" s="4">
        <f>SUM(I456:I464)</f>
        <v>23445</v>
      </c>
      <c r="J455" s="165">
        <f>SUM(J457:J465)</f>
        <v>15920</v>
      </c>
      <c r="K455" s="823">
        <f>SUM(K456:K464)</f>
        <v>23445</v>
      </c>
      <c r="L455" s="823">
        <f>SUM(L457:L464)</f>
        <v>17445</v>
      </c>
      <c r="M455" s="168">
        <f>SUM(M457:M464)</f>
        <v>17445</v>
      </c>
      <c r="S455" s="188"/>
      <c r="T455" s="188"/>
    </row>
    <row r="456" spans="1:13" ht="15">
      <c r="A456" s="202">
        <v>633001</v>
      </c>
      <c r="B456" s="632"/>
      <c r="C456" s="632">
        <v>41</v>
      </c>
      <c r="D456" s="522" t="s">
        <v>296</v>
      </c>
      <c r="E456" s="534" t="s">
        <v>403</v>
      </c>
      <c r="F456" s="181"/>
      <c r="G456" s="181">
        <v>5124</v>
      </c>
      <c r="H456" s="36">
        <v>6000</v>
      </c>
      <c r="I456" s="12">
        <v>6000</v>
      </c>
      <c r="J456" s="216">
        <v>200</v>
      </c>
      <c r="K456" s="814">
        <v>6000</v>
      </c>
      <c r="L456" s="814">
        <v>6000</v>
      </c>
      <c r="M456" s="561">
        <v>6000</v>
      </c>
    </row>
    <row r="457" spans="1:13" ht="15">
      <c r="A457" s="171">
        <v>633003</v>
      </c>
      <c r="B457" s="7">
        <v>1</v>
      </c>
      <c r="C457" s="642">
        <v>41</v>
      </c>
      <c r="D457" s="523" t="s">
        <v>296</v>
      </c>
      <c r="E457" s="535" t="s">
        <v>297</v>
      </c>
      <c r="F457" s="170">
        <v>221</v>
      </c>
      <c r="G457" s="170">
        <v>25</v>
      </c>
      <c r="H457" s="171">
        <v>50</v>
      </c>
      <c r="I457" s="8">
        <v>50</v>
      </c>
      <c r="J457" s="239">
        <v>30</v>
      </c>
      <c r="K457" s="733">
        <v>50</v>
      </c>
      <c r="L457" s="733">
        <v>50</v>
      </c>
      <c r="M457" s="790">
        <v>50</v>
      </c>
    </row>
    <row r="458" spans="1:19" ht="15">
      <c r="A458" s="169">
        <v>633006</v>
      </c>
      <c r="B458" s="9">
        <v>1</v>
      </c>
      <c r="C458" s="13">
        <v>41</v>
      </c>
      <c r="D458" s="513" t="s">
        <v>296</v>
      </c>
      <c r="E458" s="329" t="s">
        <v>281</v>
      </c>
      <c r="F458" s="172"/>
      <c r="G458" s="172">
        <v>6</v>
      </c>
      <c r="H458" s="48">
        <v>50</v>
      </c>
      <c r="I458" s="8">
        <v>50</v>
      </c>
      <c r="J458" s="172">
        <v>50</v>
      </c>
      <c r="K458" s="733">
        <v>50</v>
      </c>
      <c r="L458" s="733">
        <v>50</v>
      </c>
      <c r="M458" s="209">
        <v>50</v>
      </c>
      <c r="O458" s="189"/>
      <c r="P458" s="189"/>
      <c r="Q458" s="189"/>
      <c r="R458" s="189"/>
      <c r="S458" s="189"/>
    </row>
    <row r="459" spans="1:18" ht="15">
      <c r="A459" s="171">
        <v>633006</v>
      </c>
      <c r="B459" s="9">
        <v>3</v>
      </c>
      <c r="C459" s="642">
        <v>41</v>
      </c>
      <c r="D459" s="523" t="s">
        <v>296</v>
      </c>
      <c r="E459" s="329" t="s">
        <v>282</v>
      </c>
      <c r="F459" s="172">
        <v>297</v>
      </c>
      <c r="G459" s="172">
        <v>241</v>
      </c>
      <c r="H459" s="48">
        <v>160</v>
      </c>
      <c r="I459" s="8">
        <v>160</v>
      </c>
      <c r="J459" s="172">
        <v>150</v>
      </c>
      <c r="K459" s="733">
        <v>160</v>
      </c>
      <c r="L459" s="733">
        <v>160</v>
      </c>
      <c r="M459" s="209">
        <v>160</v>
      </c>
      <c r="N459" s="188"/>
      <c r="O459" s="189"/>
      <c r="P459" s="189"/>
      <c r="Q459" s="189"/>
      <c r="R459" s="189"/>
    </row>
    <row r="460" spans="1:14" ht="15">
      <c r="A460" s="171">
        <v>633006</v>
      </c>
      <c r="B460" s="9">
        <v>4</v>
      </c>
      <c r="C460" s="13">
        <v>41</v>
      </c>
      <c r="D460" s="513" t="s">
        <v>296</v>
      </c>
      <c r="E460" s="535" t="s">
        <v>101</v>
      </c>
      <c r="F460" s="172">
        <v>26</v>
      </c>
      <c r="G460" s="172">
        <v>14</v>
      </c>
      <c r="H460" s="48">
        <v>20</v>
      </c>
      <c r="I460" s="8">
        <v>20</v>
      </c>
      <c r="J460" s="602">
        <v>20</v>
      </c>
      <c r="K460" s="733">
        <v>20</v>
      </c>
      <c r="L460" s="733">
        <v>20</v>
      </c>
      <c r="M460" s="871">
        <v>20</v>
      </c>
      <c r="N460" s="191"/>
    </row>
    <row r="461" spans="1:13" ht="15">
      <c r="A461" s="171">
        <v>633006</v>
      </c>
      <c r="B461" s="9">
        <v>7</v>
      </c>
      <c r="C461" s="13">
        <v>41</v>
      </c>
      <c r="D461" s="513" t="s">
        <v>296</v>
      </c>
      <c r="E461" s="535" t="s">
        <v>471</v>
      </c>
      <c r="F461" s="172"/>
      <c r="G461" s="172"/>
      <c r="H461" s="48">
        <v>50</v>
      </c>
      <c r="I461" s="8">
        <v>50</v>
      </c>
      <c r="J461" s="172">
        <v>20</v>
      </c>
      <c r="K461" s="733">
        <v>50</v>
      </c>
      <c r="L461" s="733">
        <v>50</v>
      </c>
      <c r="M461" s="209">
        <v>50</v>
      </c>
    </row>
    <row r="462" spans="1:13" ht="15">
      <c r="A462" s="171">
        <v>633006</v>
      </c>
      <c r="B462" s="9">
        <v>10</v>
      </c>
      <c r="C462" s="13">
        <v>41</v>
      </c>
      <c r="D462" s="513" t="s">
        <v>296</v>
      </c>
      <c r="E462" s="329" t="s">
        <v>298</v>
      </c>
      <c r="F462" s="172"/>
      <c r="G462" s="172">
        <v>5</v>
      </c>
      <c r="H462" s="48">
        <v>50</v>
      </c>
      <c r="I462" s="8">
        <v>50</v>
      </c>
      <c r="J462" s="172"/>
      <c r="K462" s="733">
        <v>50</v>
      </c>
      <c r="L462" s="733">
        <v>50</v>
      </c>
      <c r="M462" s="209">
        <v>50</v>
      </c>
    </row>
    <row r="463" spans="1:13" ht="15">
      <c r="A463" s="171">
        <v>633010</v>
      </c>
      <c r="B463" s="9"/>
      <c r="C463" s="13">
        <v>41</v>
      </c>
      <c r="D463" s="513" t="s">
        <v>296</v>
      </c>
      <c r="E463" s="329" t="s">
        <v>299</v>
      </c>
      <c r="F463" s="172">
        <v>325</v>
      </c>
      <c r="G463" s="172">
        <v>266</v>
      </c>
      <c r="H463" s="48">
        <v>65</v>
      </c>
      <c r="I463" s="8">
        <v>65</v>
      </c>
      <c r="J463" s="176">
        <v>50</v>
      </c>
      <c r="K463" s="733">
        <v>65</v>
      </c>
      <c r="L463" s="733">
        <v>65</v>
      </c>
      <c r="M463" s="790">
        <v>65</v>
      </c>
    </row>
    <row r="464" spans="1:18" ht="15">
      <c r="A464" s="173">
        <v>633011</v>
      </c>
      <c r="B464" s="11"/>
      <c r="C464" s="708" t="s">
        <v>426</v>
      </c>
      <c r="D464" s="510"/>
      <c r="E464" s="530" t="s">
        <v>419</v>
      </c>
      <c r="F464" s="174">
        <v>19850</v>
      </c>
      <c r="G464" s="174">
        <v>22017</v>
      </c>
      <c r="H464" s="80">
        <v>17000</v>
      </c>
      <c r="I464" s="10">
        <v>17000</v>
      </c>
      <c r="J464" s="221">
        <v>15000</v>
      </c>
      <c r="K464" s="824">
        <v>17000</v>
      </c>
      <c r="L464" s="824">
        <v>17000</v>
      </c>
      <c r="M464" s="674">
        <v>17000</v>
      </c>
      <c r="N464" s="188"/>
      <c r="O464" s="188"/>
      <c r="P464" s="188"/>
      <c r="Q464" s="188"/>
      <c r="R464" s="188"/>
    </row>
    <row r="465" spans="1:18" ht="15">
      <c r="A465" s="164">
        <v>635</v>
      </c>
      <c r="B465" s="3"/>
      <c r="C465" s="135"/>
      <c r="D465" s="515"/>
      <c r="E465" s="533" t="s">
        <v>125</v>
      </c>
      <c r="F465" s="165">
        <f>SUM(F466:F467)</f>
        <v>1507</v>
      </c>
      <c r="G465" s="165">
        <f>SUM(G466:G467)</f>
        <v>156</v>
      </c>
      <c r="H465" s="5">
        <f>H466+H467</f>
        <v>600</v>
      </c>
      <c r="I465" s="4">
        <f>I466+I467</f>
        <v>600</v>
      </c>
      <c r="J465" s="165">
        <f>J467+J466</f>
        <v>600</v>
      </c>
      <c r="K465" s="823">
        <f>K466+K467</f>
        <v>600</v>
      </c>
      <c r="L465" s="823">
        <f>L466+L467</f>
        <v>600</v>
      </c>
      <c r="M465" s="168">
        <f>M467+M466</f>
        <v>600</v>
      </c>
      <c r="N465" s="188"/>
      <c r="O465" s="188"/>
      <c r="P465" s="188"/>
      <c r="Q465" s="188"/>
      <c r="R465" s="188"/>
    </row>
    <row r="466" spans="1:13" ht="12.75" customHeight="1">
      <c r="A466" s="180">
        <v>635004</v>
      </c>
      <c r="B466" s="22">
        <v>5</v>
      </c>
      <c r="C466" s="632">
        <v>41</v>
      </c>
      <c r="D466" s="522" t="s">
        <v>296</v>
      </c>
      <c r="E466" s="534" t="s">
        <v>300</v>
      </c>
      <c r="F466" s="181">
        <v>498</v>
      </c>
      <c r="G466" s="181">
        <v>156</v>
      </c>
      <c r="H466" s="52">
        <v>250</v>
      </c>
      <c r="I466" s="21">
        <v>250</v>
      </c>
      <c r="J466" s="602">
        <v>250</v>
      </c>
      <c r="K466" s="731">
        <v>250</v>
      </c>
      <c r="L466" s="731">
        <v>250</v>
      </c>
      <c r="M466" s="872">
        <v>250</v>
      </c>
    </row>
    <row r="467" spans="1:13" ht="12.75" customHeight="1">
      <c r="A467" s="173">
        <v>635004</v>
      </c>
      <c r="B467" s="11">
        <v>6</v>
      </c>
      <c r="C467" s="204">
        <v>41</v>
      </c>
      <c r="D467" s="510" t="s">
        <v>296</v>
      </c>
      <c r="E467" s="530" t="s">
        <v>301</v>
      </c>
      <c r="F467" s="174">
        <v>1009</v>
      </c>
      <c r="G467" s="174"/>
      <c r="H467" s="80">
        <v>350</v>
      </c>
      <c r="I467" s="10">
        <v>350</v>
      </c>
      <c r="J467" s="210">
        <v>350</v>
      </c>
      <c r="K467" s="824">
        <v>350</v>
      </c>
      <c r="L467" s="824">
        <v>350</v>
      </c>
      <c r="M467" s="635">
        <v>350</v>
      </c>
    </row>
    <row r="468" spans="1:13" ht="15">
      <c r="A468" s="193">
        <v>637</v>
      </c>
      <c r="B468" s="3"/>
      <c r="C468" s="135"/>
      <c r="D468" s="515"/>
      <c r="E468" s="533" t="s">
        <v>136</v>
      </c>
      <c r="F468" s="165">
        <f>SUM(F469:F473)</f>
        <v>1106</v>
      </c>
      <c r="G468" s="165">
        <f>SUM(G469:G473)</f>
        <v>1639</v>
      </c>
      <c r="H468" s="5">
        <f>SUM(H469:H473)</f>
        <v>1800</v>
      </c>
      <c r="I468" s="4">
        <f>SUM(I469:I473)</f>
        <v>1800</v>
      </c>
      <c r="J468" s="165">
        <f>SUM(J473:J474)</f>
        <v>560</v>
      </c>
      <c r="K468" s="823">
        <f>SUM(K470:K473)</f>
        <v>1300</v>
      </c>
      <c r="L468" s="823">
        <f>SUM(L472:L473)</f>
        <v>1300</v>
      </c>
      <c r="M468" s="168">
        <f>SUM(M472:M473)</f>
        <v>1300</v>
      </c>
    </row>
    <row r="469" spans="1:13" ht="15">
      <c r="A469" s="171">
        <v>637004</v>
      </c>
      <c r="B469" s="9"/>
      <c r="C469" s="13">
        <v>41</v>
      </c>
      <c r="D469" s="513" t="s">
        <v>296</v>
      </c>
      <c r="E469" s="329" t="s">
        <v>302</v>
      </c>
      <c r="F469" s="172">
        <v>529</v>
      </c>
      <c r="G469" s="172">
        <v>420</v>
      </c>
      <c r="H469" s="48">
        <v>500</v>
      </c>
      <c r="I469" s="8">
        <v>500</v>
      </c>
      <c r="J469" s="172">
        <v>500</v>
      </c>
      <c r="K469" s="733">
        <v>500</v>
      </c>
      <c r="L469" s="733">
        <v>500</v>
      </c>
      <c r="M469" s="209">
        <v>500</v>
      </c>
    </row>
    <row r="470" spans="1:18" ht="15">
      <c r="A470" s="171">
        <v>637006</v>
      </c>
      <c r="B470" s="9"/>
      <c r="C470" s="13">
        <v>41</v>
      </c>
      <c r="D470" s="513" t="s">
        <v>296</v>
      </c>
      <c r="E470" s="329" t="s">
        <v>433</v>
      </c>
      <c r="F470" s="172">
        <v>60</v>
      </c>
      <c r="G470" s="172"/>
      <c r="H470" s="48"/>
      <c r="I470" s="8"/>
      <c r="J470" s="172"/>
      <c r="K470" s="733"/>
      <c r="L470" s="733"/>
      <c r="M470" s="209"/>
      <c r="N470" s="188"/>
      <c r="R470" s="188"/>
    </row>
    <row r="471" spans="1:13" ht="15" hidden="1">
      <c r="A471" s="171">
        <v>637012</v>
      </c>
      <c r="B471" s="15"/>
      <c r="C471" s="13">
        <v>41</v>
      </c>
      <c r="D471" s="513" t="s">
        <v>296</v>
      </c>
      <c r="E471" s="329" t="s">
        <v>238</v>
      </c>
      <c r="F471" s="172"/>
      <c r="G471" s="172"/>
      <c r="H471" s="171"/>
      <c r="I471" s="8"/>
      <c r="J471" s="183"/>
      <c r="K471" s="826"/>
      <c r="L471" s="814"/>
      <c r="M471" s="185"/>
    </row>
    <row r="472" spans="1:13" ht="15">
      <c r="A472" s="182">
        <v>637014</v>
      </c>
      <c r="B472" s="9"/>
      <c r="C472" s="642">
        <v>41</v>
      </c>
      <c r="D472" s="523" t="s">
        <v>296</v>
      </c>
      <c r="E472" s="535" t="s">
        <v>151</v>
      </c>
      <c r="F472" s="183">
        <v>252</v>
      </c>
      <c r="G472" s="183">
        <v>866</v>
      </c>
      <c r="H472" s="36">
        <v>800</v>
      </c>
      <c r="I472" s="6">
        <v>800</v>
      </c>
      <c r="J472" s="606">
        <v>800</v>
      </c>
      <c r="K472" s="828">
        <v>800</v>
      </c>
      <c r="L472" s="828">
        <v>800</v>
      </c>
      <c r="M472" s="874">
        <v>800</v>
      </c>
    </row>
    <row r="473" spans="1:19" ht="15">
      <c r="A473" s="179">
        <v>637016</v>
      </c>
      <c r="B473" s="7"/>
      <c r="C473" s="204">
        <v>41</v>
      </c>
      <c r="D473" s="510" t="s">
        <v>296</v>
      </c>
      <c r="E473" s="530" t="s">
        <v>154</v>
      </c>
      <c r="F473" s="210">
        <v>265</v>
      </c>
      <c r="G473" s="210">
        <v>353</v>
      </c>
      <c r="H473" s="517">
        <v>500</v>
      </c>
      <c r="I473" s="6">
        <v>500</v>
      </c>
      <c r="J473" s="210">
        <v>500</v>
      </c>
      <c r="K473" s="827">
        <v>500</v>
      </c>
      <c r="L473" s="827">
        <v>500</v>
      </c>
      <c r="M473" s="635">
        <v>500</v>
      </c>
      <c r="O473" s="188"/>
      <c r="P473" s="188"/>
      <c r="Q473" s="188"/>
      <c r="R473" s="188" t="s">
        <v>460</v>
      </c>
      <c r="S473" s="188"/>
    </row>
    <row r="474" spans="1:13" ht="15">
      <c r="A474" s="193">
        <v>642</v>
      </c>
      <c r="B474" s="3"/>
      <c r="C474" s="640"/>
      <c r="D474" s="510"/>
      <c r="E474" s="555" t="s">
        <v>267</v>
      </c>
      <c r="F474" s="165">
        <v>53</v>
      </c>
      <c r="G474" s="165">
        <v>53</v>
      </c>
      <c r="H474" s="5">
        <v>60</v>
      </c>
      <c r="I474" s="4">
        <v>60</v>
      </c>
      <c r="J474" s="165">
        <v>60</v>
      </c>
      <c r="K474" s="823">
        <f>K475</f>
        <v>60</v>
      </c>
      <c r="L474" s="823">
        <v>60</v>
      </c>
      <c r="M474" s="168">
        <v>60</v>
      </c>
    </row>
    <row r="475" spans="1:15" ht="15">
      <c r="A475" s="202">
        <v>642011</v>
      </c>
      <c r="B475" s="99"/>
      <c r="C475" s="645">
        <v>41</v>
      </c>
      <c r="D475" s="541" t="s">
        <v>296</v>
      </c>
      <c r="E475" s="329" t="s">
        <v>270</v>
      </c>
      <c r="F475" s="167">
        <v>53</v>
      </c>
      <c r="G475" s="167">
        <v>53</v>
      </c>
      <c r="H475" s="110">
        <v>60</v>
      </c>
      <c r="I475" s="90">
        <v>60</v>
      </c>
      <c r="J475" s="183">
        <v>60</v>
      </c>
      <c r="K475" s="850">
        <v>60</v>
      </c>
      <c r="L475" s="850">
        <v>60</v>
      </c>
      <c r="M475" s="185">
        <v>60</v>
      </c>
      <c r="O475" s="188"/>
    </row>
    <row r="476" spans="1:15" ht="15.75" thickBot="1">
      <c r="A476" s="198"/>
      <c r="B476" s="92"/>
      <c r="C476" s="647"/>
      <c r="D476" s="543"/>
      <c r="E476" s="546"/>
      <c r="F476" s="321"/>
      <c r="G476" s="321"/>
      <c r="H476" s="101"/>
      <c r="I476" s="93"/>
      <c r="J476" s="243"/>
      <c r="K476" s="840"/>
      <c r="L476" s="840"/>
      <c r="M476" s="870"/>
      <c r="O476" s="188"/>
    </row>
    <row r="477" spans="1:13" ht="15.75" thickBot="1">
      <c r="A477" s="69" t="s">
        <v>303</v>
      </c>
      <c r="B477" s="17"/>
      <c r="C477" s="639"/>
      <c r="D477" s="509"/>
      <c r="E477" s="57" t="s">
        <v>345</v>
      </c>
      <c r="F477" s="18">
        <f>F478+F480</f>
        <v>38639</v>
      </c>
      <c r="G477" s="18">
        <f>G478+G480</f>
        <v>80943</v>
      </c>
      <c r="H477" s="70">
        <v>77900</v>
      </c>
      <c r="I477" s="68">
        <v>77900</v>
      </c>
      <c r="J477" s="18">
        <v>81500</v>
      </c>
      <c r="K477" s="29">
        <f>K478+K480</f>
        <v>76812</v>
      </c>
      <c r="L477" s="29">
        <f>L478+L480</f>
        <v>76312</v>
      </c>
      <c r="M477" s="58">
        <f>M478+M480</f>
        <v>76312</v>
      </c>
    </row>
    <row r="478" spans="1:17" ht="15">
      <c r="A478" s="261">
        <v>637</v>
      </c>
      <c r="B478" s="95"/>
      <c r="C478" s="140"/>
      <c r="D478" s="539"/>
      <c r="E478" s="540" t="s">
        <v>136</v>
      </c>
      <c r="F478" s="215">
        <v>1198</v>
      </c>
      <c r="G478" s="215">
        <v>1218</v>
      </c>
      <c r="H478" s="106">
        <v>1300</v>
      </c>
      <c r="I478" s="98">
        <v>1800</v>
      </c>
      <c r="J478" s="215">
        <v>1800</v>
      </c>
      <c r="K478" s="838">
        <f>K479</f>
        <v>1300</v>
      </c>
      <c r="L478" s="838">
        <f>L479</f>
        <v>1300</v>
      </c>
      <c r="M478" s="219">
        <f>M479</f>
        <v>1300</v>
      </c>
      <c r="Q478" s="188"/>
    </row>
    <row r="479" spans="1:17" ht="15">
      <c r="A479" s="166">
        <v>637001</v>
      </c>
      <c r="B479" s="75"/>
      <c r="C479" s="112">
        <v>41</v>
      </c>
      <c r="D479" s="515" t="s">
        <v>304</v>
      </c>
      <c r="E479" s="542" t="s">
        <v>305</v>
      </c>
      <c r="F479" s="167">
        <v>1198</v>
      </c>
      <c r="G479" s="167">
        <v>1218</v>
      </c>
      <c r="H479" s="77">
        <v>1300</v>
      </c>
      <c r="I479" s="78">
        <v>1800</v>
      </c>
      <c r="J479" s="183">
        <v>1800</v>
      </c>
      <c r="K479" s="825">
        <v>1300</v>
      </c>
      <c r="L479" s="814">
        <v>1300</v>
      </c>
      <c r="M479" s="225">
        <v>1300</v>
      </c>
      <c r="Q479" s="188"/>
    </row>
    <row r="480" spans="1:13" ht="15">
      <c r="A480" s="193">
        <v>642</v>
      </c>
      <c r="B480" s="3"/>
      <c r="C480" s="640"/>
      <c r="D480" s="510"/>
      <c r="E480" s="533" t="s">
        <v>376</v>
      </c>
      <c r="F480" s="165">
        <f>SUM(F481:F482)</f>
        <v>37441</v>
      </c>
      <c r="G480" s="165">
        <f>SUM(G481:G482)</f>
        <v>79725</v>
      </c>
      <c r="H480" s="5">
        <v>76600</v>
      </c>
      <c r="I480" s="4">
        <v>76100</v>
      </c>
      <c r="J480" s="165">
        <v>76000</v>
      </c>
      <c r="K480" s="823">
        <f>K481+K482</f>
        <v>75512</v>
      </c>
      <c r="L480" s="823">
        <f>L481</f>
        <v>75012</v>
      </c>
      <c r="M480" s="168">
        <f>M481</f>
        <v>75012</v>
      </c>
    </row>
    <row r="481" spans="1:13" ht="15">
      <c r="A481" s="180">
        <v>642002</v>
      </c>
      <c r="B481" s="22"/>
      <c r="C481" s="206">
        <v>41</v>
      </c>
      <c r="D481" s="511" t="s">
        <v>377</v>
      </c>
      <c r="E481" s="558" t="s">
        <v>378</v>
      </c>
      <c r="F481" s="183">
        <v>36484</v>
      </c>
      <c r="G481" s="183">
        <v>78900</v>
      </c>
      <c r="H481" s="36">
        <v>76000</v>
      </c>
      <c r="I481" s="12">
        <v>76000</v>
      </c>
      <c r="J481" s="183">
        <v>76000</v>
      </c>
      <c r="K481" s="814">
        <v>75012</v>
      </c>
      <c r="L481" s="731">
        <v>75012</v>
      </c>
      <c r="M481" s="223">
        <v>75012</v>
      </c>
    </row>
    <row r="482" spans="1:13" ht="15">
      <c r="A482" s="182">
        <v>642005</v>
      </c>
      <c r="B482" s="32"/>
      <c r="C482" s="130">
        <v>41</v>
      </c>
      <c r="D482" s="514" t="s">
        <v>377</v>
      </c>
      <c r="E482" s="545" t="s">
        <v>379</v>
      </c>
      <c r="F482" s="211">
        <v>957</v>
      </c>
      <c r="G482" s="211">
        <v>825</v>
      </c>
      <c r="H482" s="517">
        <v>600</v>
      </c>
      <c r="I482" s="24">
        <v>100</v>
      </c>
      <c r="J482" s="210"/>
      <c r="K482" s="828">
        <v>500</v>
      </c>
      <c r="L482" s="814">
        <v>500</v>
      </c>
      <c r="M482" s="185">
        <v>500</v>
      </c>
    </row>
    <row r="483" spans="1:13" ht="15.75" thickBot="1">
      <c r="A483" s="198"/>
      <c r="B483" s="27"/>
      <c r="C483" s="644"/>
      <c r="D483" s="538"/>
      <c r="E483" s="576"/>
      <c r="F483" s="226"/>
      <c r="G483" s="226"/>
      <c r="H483" s="28"/>
      <c r="I483" s="93"/>
      <c r="J483" s="243"/>
      <c r="K483" s="840"/>
      <c r="L483" s="840"/>
      <c r="M483" s="870"/>
    </row>
    <row r="484" spans="1:13" ht="15.75" thickBot="1">
      <c r="A484" s="186" t="s">
        <v>346</v>
      </c>
      <c r="B484" s="17"/>
      <c r="C484" s="639"/>
      <c r="D484" s="509"/>
      <c r="E484" s="57" t="s">
        <v>306</v>
      </c>
      <c r="F484" s="245">
        <f>F486+F497+F501+F485+F495</f>
        <v>36672</v>
      </c>
      <c r="G484" s="245">
        <f>G486+G497+G501+G485+G495</f>
        <v>25814</v>
      </c>
      <c r="H484" s="607">
        <f aca="true" t="shared" si="48" ref="H484:M484">H485+H486+H495+H497+H501</f>
        <v>25730</v>
      </c>
      <c r="I484" s="136">
        <f t="shared" si="48"/>
        <v>25730</v>
      </c>
      <c r="J484" s="245">
        <f t="shared" si="48"/>
        <v>27330</v>
      </c>
      <c r="K484" s="873">
        <f t="shared" si="48"/>
        <v>34070</v>
      </c>
      <c r="L484" s="873">
        <f t="shared" si="48"/>
        <v>34070</v>
      </c>
      <c r="M484" s="875">
        <f t="shared" si="48"/>
        <v>34070</v>
      </c>
    </row>
    <row r="485" spans="1:13" ht="15">
      <c r="A485" s="261">
        <v>611000</v>
      </c>
      <c r="B485" s="95"/>
      <c r="C485" s="140">
        <v>41</v>
      </c>
      <c r="D485" s="669">
        <v>42777</v>
      </c>
      <c r="E485" s="540" t="s">
        <v>75</v>
      </c>
      <c r="F485" s="215">
        <v>23470</v>
      </c>
      <c r="G485" s="215">
        <v>16835</v>
      </c>
      <c r="H485" s="106">
        <v>16000</v>
      </c>
      <c r="I485" s="98">
        <v>15900</v>
      </c>
      <c r="J485" s="215">
        <v>15900</v>
      </c>
      <c r="K485" s="838">
        <v>22000</v>
      </c>
      <c r="L485" s="838">
        <v>22000</v>
      </c>
      <c r="M485" s="219">
        <v>22000</v>
      </c>
    </row>
    <row r="486" spans="1:13" ht="15">
      <c r="A486" s="200">
        <v>62</v>
      </c>
      <c r="B486" s="72"/>
      <c r="C486" s="640"/>
      <c r="D486" s="515"/>
      <c r="E486" s="533" t="s">
        <v>76</v>
      </c>
      <c r="F486" s="218">
        <f>SUM(F487:F494)</f>
        <v>8075</v>
      </c>
      <c r="G486" s="218">
        <f aca="true" t="shared" si="49" ref="G486:M486">SUM(G487:G494)</f>
        <v>5894</v>
      </c>
      <c r="H486" s="73">
        <f t="shared" si="49"/>
        <v>5630</v>
      </c>
      <c r="I486" s="73">
        <f t="shared" si="49"/>
        <v>5630</v>
      </c>
      <c r="J486" s="218">
        <f t="shared" si="49"/>
        <v>5630</v>
      </c>
      <c r="K486" s="822">
        <f t="shared" si="49"/>
        <v>7720</v>
      </c>
      <c r="L486" s="822">
        <f t="shared" si="49"/>
        <v>7720</v>
      </c>
      <c r="M486" s="208">
        <f t="shared" si="49"/>
        <v>7720</v>
      </c>
    </row>
    <row r="487" spans="1:13" ht="15">
      <c r="A487" s="180">
        <v>621000</v>
      </c>
      <c r="B487" s="22"/>
      <c r="C487" s="632">
        <v>41</v>
      </c>
      <c r="D487" s="522" t="s">
        <v>307</v>
      </c>
      <c r="E487" s="535" t="s">
        <v>77</v>
      </c>
      <c r="F487" s="181">
        <v>1260</v>
      </c>
      <c r="G487" s="181">
        <v>938</v>
      </c>
      <c r="H487" s="110">
        <v>780</v>
      </c>
      <c r="I487" s="90">
        <v>780</v>
      </c>
      <c r="J487" s="181">
        <v>780</v>
      </c>
      <c r="K487" s="850">
        <v>700</v>
      </c>
      <c r="L487" s="850">
        <v>800</v>
      </c>
      <c r="M487" s="561">
        <v>800</v>
      </c>
    </row>
    <row r="488" spans="1:13" ht="15">
      <c r="A488" s="171">
        <v>623000</v>
      </c>
      <c r="B488" s="9"/>
      <c r="C488" s="13">
        <v>41</v>
      </c>
      <c r="D488" s="513" t="s">
        <v>307</v>
      </c>
      <c r="E488" s="329" t="s">
        <v>78</v>
      </c>
      <c r="F488" s="211">
        <v>954</v>
      </c>
      <c r="G488" s="211">
        <v>748</v>
      </c>
      <c r="H488" s="48">
        <v>780</v>
      </c>
      <c r="I488" s="8">
        <v>780</v>
      </c>
      <c r="J488" s="172">
        <v>780</v>
      </c>
      <c r="K488" s="733">
        <v>1500</v>
      </c>
      <c r="L488" s="733">
        <v>1400</v>
      </c>
      <c r="M488" s="209">
        <v>1400</v>
      </c>
    </row>
    <row r="489" spans="1:13" ht="15">
      <c r="A489" s="171">
        <v>625001</v>
      </c>
      <c r="B489" s="9"/>
      <c r="C489" s="642">
        <v>41</v>
      </c>
      <c r="D489" s="523" t="s">
        <v>307</v>
      </c>
      <c r="E489" s="329" t="s">
        <v>79</v>
      </c>
      <c r="F489" s="211">
        <v>332</v>
      </c>
      <c r="G489" s="211">
        <v>236</v>
      </c>
      <c r="H489" s="36">
        <v>220</v>
      </c>
      <c r="I489" s="12">
        <v>220</v>
      </c>
      <c r="J489" s="183">
        <v>220</v>
      </c>
      <c r="K489" s="814">
        <v>310</v>
      </c>
      <c r="L489" s="814">
        <v>310</v>
      </c>
      <c r="M489" s="185">
        <v>310</v>
      </c>
    </row>
    <row r="490" spans="1:13" ht="15">
      <c r="A490" s="171">
        <v>625002</v>
      </c>
      <c r="B490" s="9"/>
      <c r="C490" s="13">
        <v>41</v>
      </c>
      <c r="D490" s="513" t="s">
        <v>307</v>
      </c>
      <c r="E490" s="329" t="s">
        <v>80</v>
      </c>
      <c r="F490" s="211">
        <v>3320</v>
      </c>
      <c r="G490" s="211">
        <v>2361</v>
      </c>
      <c r="H490" s="53">
        <v>2200</v>
      </c>
      <c r="I490" s="24">
        <v>2200</v>
      </c>
      <c r="J490" s="211">
        <v>2200</v>
      </c>
      <c r="K490" s="828">
        <v>3100</v>
      </c>
      <c r="L490" s="828">
        <v>3100</v>
      </c>
      <c r="M490" s="213">
        <v>3100</v>
      </c>
    </row>
    <row r="491" spans="1:13" ht="15">
      <c r="A491" s="169">
        <v>625003</v>
      </c>
      <c r="B491" s="7"/>
      <c r="C491" s="642">
        <v>41</v>
      </c>
      <c r="D491" s="523" t="s">
        <v>307</v>
      </c>
      <c r="E491" s="535" t="s">
        <v>81</v>
      </c>
      <c r="F491" s="211">
        <v>190</v>
      </c>
      <c r="G491" s="211">
        <v>135</v>
      </c>
      <c r="H491" s="53">
        <v>150</v>
      </c>
      <c r="I491" s="24">
        <v>150</v>
      </c>
      <c r="J491" s="211">
        <v>150</v>
      </c>
      <c r="K491" s="828">
        <v>180</v>
      </c>
      <c r="L491" s="828">
        <v>180</v>
      </c>
      <c r="M491" s="213">
        <v>180</v>
      </c>
    </row>
    <row r="492" spans="1:13" ht="15">
      <c r="A492" s="171">
        <v>625004</v>
      </c>
      <c r="B492" s="9"/>
      <c r="C492" s="13">
        <v>41</v>
      </c>
      <c r="D492" s="513" t="s">
        <v>307</v>
      </c>
      <c r="E492" s="329" t="s">
        <v>82</v>
      </c>
      <c r="F492" s="172">
        <v>669</v>
      </c>
      <c r="G492" s="172">
        <v>506</v>
      </c>
      <c r="H492" s="48">
        <v>500</v>
      </c>
      <c r="I492" s="8">
        <v>500</v>
      </c>
      <c r="J492" s="172">
        <v>500</v>
      </c>
      <c r="K492" s="733">
        <v>660</v>
      </c>
      <c r="L492" s="733">
        <v>660</v>
      </c>
      <c r="M492" s="209">
        <v>660</v>
      </c>
    </row>
    <row r="493" spans="1:13" ht="15">
      <c r="A493" s="171">
        <v>625005</v>
      </c>
      <c r="B493" s="9"/>
      <c r="C493" s="13">
        <v>41</v>
      </c>
      <c r="D493" s="513" t="s">
        <v>307</v>
      </c>
      <c r="E493" s="329" t="s">
        <v>83</v>
      </c>
      <c r="F493" s="172">
        <v>223</v>
      </c>
      <c r="G493" s="172">
        <v>169</v>
      </c>
      <c r="H493" s="89">
        <v>200</v>
      </c>
      <c r="I493" s="6">
        <v>200</v>
      </c>
      <c r="J493" s="170">
        <v>200</v>
      </c>
      <c r="K493" s="826">
        <v>220</v>
      </c>
      <c r="L493" s="826">
        <v>220</v>
      </c>
      <c r="M493" s="228">
        <v>220</v>
      </c>
    </row>
    <row r="494" spans="1:13" ht="15">
      <c r="A494" s="179">
        <v>625007</v>
      </c>
      <c r="B494" s="32"/>
      <c r="C494" s="204">
        <v>41</v>
      </c>
      <c r="D494" s="510" t="s">
        <v>307</v>
      </c>
      <c r="E494" s="600" t="s">
        <v>84</v>
      </c>
      <c r="F494" s="183">
        <v>1127</v>
      </c>
      <c r="G494" s="183">
        <v>801</v>
      </c>
      <c r="H494" s="517">
        <v>800</v>
      </c>
      <c r="I494" s="23">
        <v>800</v>
      </c>
      <c r="J494" s="210">
        <v>800</v>
      </c>
      <c r="K494" s="827">
        <v>1050</v>
      </c>
      <c r="L494" s="827">
        <v>1050</v>
      </c>
      <c r="M494" s="635">
        <v>1050</v>
      </c>
    </row>
    <row r="495" spans="1:13" ht="15">
      <c r="A495" s="164">
        <v>633</v>
      </c>
      <c r="B495" s="135"/>
      <c r="C495" s="135"/>
      <c r="D495" s="515"/>
      <c r="E495" s="533" t="s">
        <v>93</v>
      </c>
      <c r="F495" s="165"/>
      <c r="G495" s="165">
        <v>39</v>
      </c>
      <c r="H495" s="5">
        <v>200</v>
      </c>
      <c r="I495" s="4">
        <v>200</v>
      </c>
      <c r="J495" s="165">
        <v>100</v>
      </c>
      <c r="K495" s="823">
        <f>K496</f>
        <v>200</v>
      </c>
      <c r="L495" s="823">
        <f>L496</f>
        <v>200</v>
      </c>
      <c r="M495" s="168">
        <f>M496</f>
        <v>200</v>
      </c>
    </row>
    <row r="496" spans="1:13" ht="15">
      <c r="A496" s="166">
        <v>633006</v>
      </c>
      <c r="B496" s="112">
        <v>3</v>
      </c>
      <c r="C496" s="112">
        <v>41</v>
      </c>
      <c r="D496" s="515" t="s">
        <v>307</v>
      </c>
      <c r="E496" s="542" t="s">
        <v>308</v>
      </c>
      <c r="F496" s="167"/>
      <c r="G496" s="167">
        <v>39</v>
      </c>
      <c r="H496" s="77">
        <v>200</v>
      </c>
      <c r="I496" s="78">
        <v>200</v>
      </c>
      <c r="J496" s="167">
        <v>100</v>
      </c>
      <c r="K496" s="825">
        <v>200</v>
      </c>
      <c r="L496" s="825">
        <v>200</v>
      </c>
      <c r="M496" s="225">
        <v>200</v>
      </c>
    </row>
    <row r="497" spans="1:14" ht="15">
      <c r="A497" s="164">
        <v>637</v>
      </c>
      <c r="B497" s="3"/>
      <c r="C497" s="135"/>
      <c r="D497" s="515"/>
      <c r="E497" s="533" t="s">
        <v>136</v>
      </c>
      <c r="F497" s="241">
        <f>SUM(F499:F500)</f>
        <v>4324</v>
      </c>
      <c r="G497" s="241">
        <f>SUM(G499:G500)</f>
        <v>2163</v>
      </c>
      <c r="H497" s="5">
        <f>SUM(H499:H500)</f>
        <v>2100</v>
      </c>
      <c r="I497" s="4">
        <f>SUM(I498:I500)</f>
        <v>2200</v>
      </c>
      <c r="J497" s="165">
        <f>SUM(J498:J501)</f>
        <v>3900</v>
      </c>
      <c r="K497" s="823">
        <f>SUM(K499:K500)</f>
        <v>2350</v>
      </c>
      <c r="L497" s="823">
        <f>SUM(L499:L500)</f>
        <v>2350</v>
      </c>
      <c r="M497" s="168">
        <f>SUM(M499:M500)</f>
        <v>2350</v>
      </c>
      <c r="N497" s="188"/>
    </row>
    <row r="498" spans="1:14" ht="15">
      <c r="A498" s="182">
        <v>637004</v>
      </c>
      <c r="B498" s="15"/>
      <c r="C498" s="632">
        <v>41</v>
      </c>
      <c r="D498" s="522" t="s">
        <v>307</v>
      </c>
      <c r="E498" s="558" t="s">
        <v>555</v>
      </c>
      <c r="F498" s="246"/>
      <c r="G498" s="246"/>
      <c r="H498" s="36"/>
      <c r="I498" s="21">
        <v>100</v>
      </c>
      <c r="J498" s="183">
        <v>100</v>
      </c>
      <c r="K498" s="814"/>
      <c r="L498" s="731"/>
      <c r="M498" s="223"/>
      <c r="N498" s="188"/>
    </row>
    <row r="499" spans="1:13" ht="15">
      <c r="A499" s="171">
        <v>637014</v>
      </c>
      <c r="B499" s="9"/>
      <c r="C499" s="642">
        <v>41</v>
      </c>
      <c r="D499" s="523" t="s">
        <v>307</v>
      </c>
      <c r="E499" s="329" t="s">
        <v>151</v>
      </c>
      <c r="F499" s="172">
        <v>4064</v>
      </c>
      <c r="G499" s="172">
        <v>1960</v>
      </c>
      <c r="H499" s="48">
        <v>1800</v>
      </c>
      <c r="I499" s="6">
        <v>1800</v>
      </c>
      <c r="J499" s="172">
        <v>1800</v>
      </c>
      <c r="K499" s="733">
        <v>2000</v>
      </c>
      <c r="L499" s="826">
        <v>2000</v>
      </c>
      <c r="M499" s="228">
        <v>2000</v>
      </c>
    </row>
    <row r="500" spans="1:13" ht="15">
      <c r="A500" s="173">
        <v>637016</v>
      </c>
      <c r="B500" s="11"/>
      <c r="C500" s="204">
        <v>41</v>
      </c>
      <c r="D500" s="514" t="s">
        <v>307</v>
      </c>
      <c r="E500" s="558" t="s">
        <v>154</v>
      </c>
      <c r="F500" s="609">
        <v>260</v>
      </c>
      <c r="G500" s="609">
        <v>203</v>
      </c>
      <c r="H500" s="80">
        <v>300</v>
      </c>
      <c r="I500" s="80">
        <v>300</v>
      </c>
      <c r="J500" s="246">
        <v>200</v>
      </c>
      <c r="K500" s="824">
        <v>350</v>
      </c>
      <c r="L500" s="824">
        <v>350</v>
      </c>
      <c r="M500" s="242">
        <v>350</v>
      </c>
    </row>
    <row r="501" spans="1:14" ht="15">
      <c r="A501" s="164">
        <v>641</v>
      </c>
      <c r="B501" s="3"/>
      <c r="C501" s="135"/>
      <c r="D501" s="515"/>
      <c r="E501" s="533" t="s">
        <v>159</v>
      </c>
      <c r="F501" s="165">
        <v>803</v>
      </c>
      <c r="G501" s="165">
        <v>883</v>
      </c>
      <c r="H501" s="5">
        <v>1800</v>
      </c>
      <c r="I501" s="4">
        <v>1800</v>
      </c>
      <c r="J501" s="165">
        <v>1800</v>
      </c>
      <c r="K501" s="823">
        <f>K502</f>
        <v>1800</v>
      </c>
      <c r="L501" s="823">
        <f>L502</f>
        <v>1800</v>
      </c>
      <c r="M501" s="168">
        <f>M502</f>
        <v>1800</v>
      </c>
      <c r="N501" s="188"/>
    </row>
    <row r="502" spans="1:18" ht="15">
      <c r="A502" s="166">
        <v>641012</v>
      </c>
      <c r="B502" s="15"/>
      <c r="C502" s="112">
        <v>41</v>
      </c>
      <c r="D502" s="515" t="s">
        <v>307</v>
      </c>
      <c r="E502" s="542" t="s">
        <v>309</v>
      </c>
      <c r="F502" s="167">
        <v>803</v>
      </c>
      <c r="G502" s="167">
        <v>883</v>
      </c>
      <c r="H502" s="36">
        <v>1800</v>
      </c>
      <c r="I502" s="78">
        <v>1800</v>
      </c>
      <c r="J502" s="167">
        <v>1800</v>
      </c>
      <c r="K502" s="825">
        <v>1800</v>
      </c>
      <c r="L502" s="850">
        <v>1800</v>
      </c>
      <c r="M502" s="225">
        <v>1800</v>
      </c>
      <c r="N502" s="678"/>
      <c r="O502" s="320"/>
      <c r="P502" s="320"/>
      <c r="Q502" s="320"/>
      <c r="R502" s="320"/>
    </row>
    <row r="503" spans="1:13" ht="15.75" thickBot="1">
      <c r="A503" s="199"/>
      <c r="B503" s="92"/>
      <c r="C503" s="644"/>
      <c r="D503" s="538"/>
      <c r="E503" s="576"/>
      <c r="F503" s="610"/>
      <c r="G503" s="610"/>
      <c r="H503" s="101"/>
      <c r="I503" s="12"/>
      <c r="J503" s="278"/>
      <c r="K503" s="814"/>
      <c r="L503" s="840"/>
      <c r="M503" s="240"/>
    </row>
    <row r="504" spans="1:13" ht="15.75" thickBot="1">
      <c r="A504" s="186" t="s">
        <v>347</v>
      </c>
      <c r="B504" s="17"/>
      <c r="C504" s="639"/>
      <c r="D504" s="509"/>
      <c r="E504" s="57" t="s">
        <v>310</v>
      </c>
      <c r="F504" s="18">
        <v>213</v>
      </c>
      <c r="G504" s="18"/>
      <c r="H504" s="70">
        <f aca="true" t="shared" si="50" ref="H504:M504">H505</f>
        <v>200</v>
      </c>
      <c r="I504" s="68">
        <f t="shared" si="50"/>
        <v>200</v>
      </c>
      <c r="J504" s="18"/>
      <c r="K504" s="29">
        <v>200</v>
      </c>
      <c r="L504" s="29">
        <v>200</v>
      </c>
      <c r="M504" s="58">
        <f t="shared" si="50"/>
        <v>200</v>
      </c>
    </row>
    <row r="505" spans="1:15" ht="15">
      <c r="A505" s="177">
        <v>642</v>
      </c>
      <c r="B505" s="19"/>
      <c r="C505" s="654"/>
      <c r="D505" s="528"/>
      <c r="E505" s="533" t="s">
        <v>267</v>
      </c>
      <c r="F505" s="178">
        <v>213</v>
      </c>
      <c r="G505" s="178"/>
      <c r="H505" s="121">
        <v>200</v>
      </c>
      <c r="I505" s="20">
        <v>200</v>
      </c>
      <c r="J505" s="178"/>
      <c r="K505" s="848">
        <v>200</v>
      </c>
      <c r="L505" s="848">
        <v>200</v>
      </c>
      <c r="M505" s="229">
        <v>200</v>
      </c>
      <c r="O505" s="190"/>
    </row>
    <row r="506" spans="1:13" ht="15">
      <c r="A506" s="166">
        <v>642014</v>
      </c>
      <c r="B506" s="22"/>
      <c r="C506" s="645">
        <v>111</v>
      </c>
      <c r="D506" s="608" t="s">
        <v>311</v>
      </c>
      <c r="E506" s="558" t="s">
        <v>312</v>
      </c>
      <c r="F506" s="181">
        <v>213</v>
      </c>
      <c r="G506" s="181"/>
      <c r="H506" s="52">
        <v>200</v>
      </c>
      <c r="I506" s="90">
        <v>200</v>
      </c>
      <c r="J506" s="181"/>
      <c r="K506" s="731">
        <v>200</v>
      </c>
      <c r="L506" s="731">
        <v>200</v>
      </c>
      <c r="M506" s="561">
        <v>200</v>
      </c>
    </row>
    <row r="507" spans="1:16" ht="16.5" customHeight="1" thickBot="1">
      <c r="A507" s="199"/>
      <c r="B507" s="92"/>
      <c r="C507" s="647"/>
      <c r="D507" s="543"/>
      <c r="E507" s="546"/>
      <c r="F507" s="321"/>
      <c r="G507" s="321"/>
      <c r="H507" s="101"/>
      <c r="I507" s="93"/>
      <c r="J507" s="243"/>
      <c r="K507" s="840"/>
      <c r="L507" s="840"/>
      <c r="M507" s="878"/>
      <c r="P507" s="188"/>
    </row>
    <row r="508" spans="1:13" ht="15.75" customHeight="1" thickBot="1">
      <c r="A508" s="186" t="s">
        <v>348</v>
      </c>
      <c r="B508" s="94"/>
      <c r="C508" s="55"/>
      <c r="D508" s="509"/>
      <c r="E508" s="57" t="s">
        <v>313</v>
      </c>
      <c r="F508" s="18">
        <f aca="true" t="shared" si="51" ref="F508:L508">F509</f>
        <v>286</v>
      </c>
      <c r="G508" s="18">
        <f t="shared" si="51"/>
        <v>6304</v>
      </c>
      <c r="H508" s="70">
        <f t="shared" si="51"/>
        <v>8550</v>
      </c>
      <c r="I508" s="68">
        <f t="shared" si="51"/>
        <v>8550</v>
      </c>
      <c r="J508" s="18">
        <f t="shared" si="51"/>
        <v>5130</v>
      </c>
      <c r="K508" s="29">
        <f t="shared" si="51"/>
        <v>8200</v>
      </c>
      <c r="L508" s="29">
        <f t="shared" si="51"/>
        <v>8200</v>
      </c>
      <c r="M508" s="58">
        <v>1500</v>
      </c>
    </row>
    <row r="509" spans="1:13" ht="15">
      <c r="A509" s="261">
        <v>642</v>
      </c>
      <c r="B509" s="95"/>
      <c r="C509" s="140"/>
      <c r="D509" s="539"/>
      <c r="E509" s="540" t="s">
        <v>267</v>
      </c>
      <c r="F509" s="215">
        <f>SUM(F510:F512)</f>
        <v>286</v>
      </c>
      <c r="G509" s="215">
        <f>SUM(G510:G512)</f>
        <v>6304</v>
      </c>
      <c r="H509" s="106">
        <f>H510+H511+H512</f>
        <v>8550</v>
      </c>
      <c r="I509" s="98">
        <f>I510+I511+I512</f>
        <v>8550</v>
      </c>
      <c r="J509" s="215">
        <f>J510+J511+J513</f>
        <v>5130</v>
      </c>
      <c r="K509" s="838">
        <v>8200</v>
      </c>
      <c r="L509" s="838">
        <v>8200</v>
      </c>
      <c r="M509" s="219">
        <v>8200</v>
      </c>
    </row>
    <row r="510" spans="1:16" ht="15">
      <c r="A510" s="171">
        <v>642026</v>
      </c>
      <c r="B510" s="9">
        <v>2</v>
      </c>
      <c r="C510" s="13">
        <v>111</v>
      </c>
      <c r="D510" s="513" t="s">
        <v>311</v>
      </c>
      <c r="E510" s="329" t="s">
        <v>63</v>
      </c>
      <c r="F510" s="172">
        <v>153</v>
      </c>
      <c r="G510" s="172">
        <v>5599</v>
      </c>
      <c r="H510" s="525">
        <v>7800</v>
      </c>
      <c r="I510" s="54">
        <v>7800</v>
      </c>
      <c r="J510" s="176">
        <v>5000</v>
      </c>
      <c r="K510" s="829">
        <v>8900</v>
      </c>
      <c r="L510" s="829">
        <v>8900</v>
      </c>
      <c r="M510" s="832">
        <v>8900</v>
      </c>
      <c r="P510" s="188"/>
    </row>
    <row r="511" spans="1:16" ht="15">
      <c r="A511" s="171">
        <v>642026</v>
      </c>
      <c r="B511" s="9">
        <v>3</v>
      </c>
      <c r="C511" s="9">
        <v>111</v>
      </c>
      <c r="D511" s="513" t="s">
        <v>311</v>
      </c>
      <c r="E511" s="600" t="s">
        <v>285</v>
      </c>
      <c r="F511" s="211">
        <v>133</v>
      </c>
      <c r="G511" s="211">
        <v>133</v>
      </c>
      <c r="H511" s="594">
        <v>200</v>
      </c>
      <c r="I511" s="124">
        <v>200</v>
      </c>
      <c r="J511" s="232">
        <v>130</v>
      </c>
      <c r="K511" s="876">
        <v>150</v>
      </c>
      <c r="L511" s="879">
        <v>150</v>
      </c>
      <c r="M511" s="879">
        <v>150</v>
      </c>
      <c r="N511" s="188"/>
      <c r="P511" s="188"/>
    </row>
    <row r="512" spans="1:13" ht="15">
      <c r="A512" s="173">
        <v>642026</v>
      </c>
      <c r="B512" s="11"/>
      <c r="C512" s="206">
        <v>111</v>
      </c>
      <c r="D512" s="511" t="s">
        <v>311</v>
      </c>
      <c r="E512" s="545" t="s">
        <v>314</v>
      </c>
      <c r="F512" s="210"/>
      <c r="G512" s="210">
        <v>572</v>
      </c>
      <c r="H512" s="554">
        <v>550</v>
      </c>
      <c r="I512" s="108">
        <v>550</v>
      </c>
      <c r="J512" s="1201">
        <v>150</v>
      </c>
      <c r="K512" s="877">
        <v>550</v>
      </c>
      <c r="L512" s="882">
        <v>550</v>
      </c>
      <c r="M512" s="880">
        <v>550</v>
      </c>
    </row>
    <row r="513" spans="1:13" ht="15.75" thickBot="1">
      <c r="A513" s="199"/>
      <c r="B513" s="92"/>
      <c r="C513" s="647"/>
      <c r="D513" s="543"/>
      <c r="E513" s="546"/>
      <c r="F513" s="227"/>
      <c r="G513" s="227"/>
      <c r="H513" s="36"/>
      <c r="I513" s="93"/>
      <c r="J513" s="248"/>
      <c r="K513" s="840"/>
      <c r="L513" s="549"/>
      <c r="M513" s="881"/>
    </row>
    <row r="514" spans="1:13" ht="15.75" thickBot="1">
      <c r="A514" s="186" t="s">
        <v>348</v>
      </c>
      <c r="B514" s="17"/>
      <c r="C514" s="639"/>
      <c r="D514" s="509"/>
      <c r="E514" s="57" t="s">
        <v>315</v>
      </c>
      <c r="F514" s="18">
        <v>313</v>
      </c>
      <c r="G514" s="18">
        <v>352</v>
      </c>
      <c r="H514" s="70">
        <f aca="true" t="shared" si="52" ref="H514:M514">H515</f>
        <v>2000</v>
      </c>
      <c r="I514" s="68">
        <f t="shared" si="52"/>
        <v>2000</v>
      </c>
      <c r="J514" s="18">
        <f t="shared" si="52"/>
        <v>500</v>
      </c>
      <c r="K514" s="29">
        <f t="shared" si="52"/>
        <v>2000</v>
      </c>
      <c r="L514" s="58">
        <f t="shared" si="52"/>
        <v>2000</v>
      </c>
      <c r="M514" s="58">
        <f t="shared" si="52"/>
        <v>500</v>
      </c>
    </row>
    <row r="515" spans="1:13" ht="15">
      <c r="A515" s="256">
        <v>642</v>
      </c>
      <c r="B515" s="95"/>
      <c r="C515" s="140"/>
      <c r="D515" s="539"/>
      <c r="E515" s="611" t="s">
        <v>267</v>
      </c>
      <c r="F515" s="548">
        <v>313</v>
      </c>
      <c r="G515" s="548">
        <v>352</v>
      </c>
      <c r="H515" s="106">
        <v>2000</v>
      </c>
      <c r="I515" s="98">
        <v>2000</v>
      </c>
      <c r="J515" s="215">
        <v>500</v>
      </c>
      <c r="K515" s="838">
        <f>K516</f>
        <v>2000</v>
      </c>
      <c r="L515" s="219">
        <f>L516</f>
        <v>2000</v>
      </c>
      <c r="M515" s="219">
        <f>M516</f>
        <v>500</v>
      </c>
    </row>
    <row r="516" spans="1:13" ht="15">
      <c r="A516" s="166">
        <v>642026</v>
      </c>
      <c r="B516" s="75"/>
      <c r="C516" s="112">
        <v>41</v>
      </c>
      <c r="D516" s="515" t="s">
        <v>311</v>
      </c>
      <c r="E516" s="542" t="s">
        <v>267</v>
      </c>
      <c r="F516" s="167">
        <v>313</v>
      </c>
      <c r="G516" s="167">
        <v>352</v>
      </c>
      <c r="H516" s="36">
        <v>2000</v>
      </c>
      <c r="I516" s="12">
        <v>2000</v>
      </c>
      <c r="J516" s="183">
        <v>500</v>
      </c>
      <c r="K516" s="814">
        <v>2000</v>
      </c>
      <c r="L516" s="225">
        <v>2000</v>
      </c>
      <c r="M516" s="185">
        <v>500</v>
      </c>
    </row>
    <row r="517" spans="1:13" ht="17.25" thickBot="1">
      <c r="A517" s="266"/>
      <c r="B517" s="137"/>
      <c r="C517" s="661"/>
      <c r="D517" s="538"/>
      <c r="E517" s="612"/>
      <c r="F517" s="615"/>
      <c r="G517" s="615"/>
      <c r="H517" s="614"/>
      <c r="I517" s="138"/>
      <c r="J517" s="243"/>
      <c r="K517" s="883"/>
      <c r="L517" s="884"/>
      <c r="M517" s="870"/>
    </row>
    <row r="518" spans="1:13" ht="15.75" thickBot="1">
      <c r="A518" s="186" t="s">
        <v>394</v>
      </c>
      <c r="B518" s="17"/>
      <c r="C518" s="639"/>
      <c r="D518" s="509"/>
      <c r="E518" s="613" t="s">
        <v>333</v>
      </c>
      <c r="F518" s="18">
        <f>SUM(F519:F521)</f>
        <v>719</v>
      </c>
      <c r="G518" s="18">
        <f>SUM(G519:G521)</f>
        <v>14932</v>
      </c>
      <c r="H518" s="70">
        <f aca="true" t="shared" si="53" ref="H518:M518">H519+H520+H521</f>
        <v>64940</v>
      </c>
      <c r="I518" s="68">
        <f t="shared" si="53"/>
        <v>64940</v>
      </c>
      <c r="J518" s="616">
        <f t="shared" si="53"/>
        <v>47200</v>
      </c>
      <c r="K518" s="29">
        <f t="shared" si="53"/>
        <v>67290</v>
      </c>
      <c r="L518" s="58">
        <f t="shared" si="53"/>
        <v>50400</v>
      </c>
      <c r="M518" s="58">
        <f t="shared" si="53"/>
        <v>50400</v>
      </c>
    </row>
    <row r="519" spans="1:23" ht="15">
      <c r="A519" s="200">
        <v>633006</v>
      </c>
      <c r="B519" s="670">
        <v>7</v>
      </c>
      <c r="C519" s="670">
        <v>41</v>
      </c>
      <c r="D519" s="671" t="s">
        <v>316</v>
      </c>
      <c r="E519" s="540" t="s">
        <v>494</v>
      </c>
      <c r="F519" s="241"/>
      <c r="G519" s="241"/>
      <c r="H519" s="596">
        <v>17790</v>
      </c>
      <c r="I519" s="125">
        <v>17740</v>
      </c>
      <c r="J519" s="234"/>
      <c r="K519" s="868">
        <v>17790</v>
      </c>
      <c r="L519" s="869"/>
      <c r="M519" s="869"/>
      <c r="P519" s="188"/>
      <c r="S519" s="189"/>
      <c r="T519" s="189"/>
      <c r="U519" s="189"/>
      <c r="V519" s="189"/>
      <c r="W519" s="189"/>
    </row>
    <row r="520" spans="1:13" ht="15">
      <c r="A520" s="193">
        <v>637015</v>
      </c>
      <c r="B520" s="135"/>
      <c r="C520" s="135">
        <v>41</v>
      </c>
      <c r="D520" s="672" t="s">
        <v>316</v>
      </c>
      <c r="E520" s="533" t="s">
        <v>136</v>
      </c>
      <c r="F520" s="165"/>
      <c r="G520" s="165">
        <v>537</v>
      </c>
      <c r="H520" s="5">
        <v>500</v>
      </c>
      <c r="I520" s="4">
        <v>550</v>
      </c>
      <c r="J520" s="165">
        <v>550</v>
      </c>
      <c r="K520" s="823">
        <v>500</v>
      </c>
      <c r="L520" s="168">
        <v>500</v>
      </c>
      <c r="M520" s="168">
        <v>500</v>
      </c>
    </row>
    <row r="521" spans="1:13" ht="15">
      <c r="A521" s="267">
        <v>641006</v>
      </c>
      <c r="B521" s="141"/>
      <c r="C521" s="141">
        <v>111</v>
      </c>
      <c r="D521" s="672" t="s">
        <v>316</v>
      </c>
      <c r="E521" s="533" t="s">
        <v>317</v>
      </c>
      <c r="F521" s="165">
        <v>719</v>
      </c>
      <c r="G521" s="165">
        <v>14395</v>
      </c>
      <c r="H521" s="5">
        <v>46650</v>
      </c>
      <c r="I521" s="4">
        <v>46650</v>
      </c>
      <c r="J521" s="168">
        <v>46650</v>
      </c>
      <c r="K521" s="823">
        <v>49000</v>
      </c>
      <c r="L521" s="168">
        <v>49900</v>
      </c>
      <c r="M521" s="168">
        <v>49900</v>
      </c>
    </row>
    <row r="522" spans="1:19" ht="15.75" thickBot="1">
      <c r="A522" s="307"/>
      <c r="B522" s="302"/>
      <c r="C522" s="662"/>
      <c r="D522" s="543"/>
      <c r="E522" s="617" t="s">
        <v>318</v>
      </c>
      <c r="F522" s="620">
        <v>512521</v>
      </c>
      <c r="G522" s="620">
        <v>594448</v>
      </c>
      <c r="H522" s="618">
        <v>599640</v>
      </c>
      <c r="I522" s="303">
        <v>672822</v>
      </c>
      <c r="J522" s="630">
        <v>672822</v>
      </c>
      <c r="K522" s="885">
        <v>670000</v>
      </c>
      <c r="L522" s="630">
        <v>673200</v>
      </c>
      <c r="M522" s="630">
        <v>680000</v>
      </c>
      <c r="S522" s="720"/>
    </row>
    <row r="523" spans="1:13" ht="15.75" thickBot="1">
      <c r="A523" s="37"/>
      <c r="B523" s="39"/>
      <c r="C523" s="39"/>
      <c r="D523" s="308"/>
      <c r="E523" s="45" t="s">
        <v>319</v>
      </c>
      <c r="F523" s="46">
        <v>1022450</v>
      </c>
      <c r="G523" s="46">
        <v>1306764</v>
      </c>
      <c r="H523" s="619">
        <v>1407278</v>
      </c>
      <c r="I523" s="46">
        <v>1377799</v>
      </c>
      <c r="J523" s="619">
        <v>1455402</v>
      </c>
      <c r="K523" s="619">
        <f>K4+K107+K124+K143+K146+K162+K187+K191+K200+K218+K232+K241+K258+K286+K296+K331+K347+K373+K383+K444+K477+K484+K504+K508+K514+K518</f>
        <v>1396468</v>
      </c>
      <c r="L523" s="46">
        <f>L4+L107+L124+L143+L146+L153+L162+L187+L191+L200+L218+L232+L241+L258+L286+L296+L331+L347+L373+L383+L444+L477+L484+L504+L508+L514+L518</f>
        <v>1407968</v>
      </c>
      <c r="M523" s="305">
        <f>M4+M107+M124+M143+M146+M153+M162+M187+M191+M200+M218+M229+M232+M241+M258+M286+M296+M331+M347+M373+M383+M444+M477+M484+M504+M508+M514+M518</f>
        <v>1403268.05</v>
      </c>
    </row>
    <row r="524" spans="1:13" ht="15.75" thickBot="1">
      <c r="A524" s="63"/>
      <c r="B524" s="63"/>
      <c r="C524" s="63"/>
      <c r="D524" s="156"/>
      <c r="E524" s="142" t="s">
        <v>320</v>
      </c>
      <c r="F524" s="143">
        <v>512521</v>
      </c>
      <c r="G524" s="143">
        <v>594448</v>
      </c>
      <c r="H524" s="304">
        <f>H522</f>
        <v>599640</v>
      </c>
      <c r="I524" s="304">
        <v>672822</v>
      </c>
      <c r="J524" s="1217">
        <f>J522</f>
        <v>672822</v>
      </c>
      <c r="K524" s="60">
        <v>670000</v>
      </c>
      <c r="L524" s="304">
        <f>L522</f>
        <v>673200</v>
      </c>
      <c r="M524" s="60">
        <f>M522</f>
        <v>680000</v>
      </c>
    </row>
    <row r="525" spans="1:13" ht="15.75" thickBot="1">
      <c r="A525" s="144"/>
      <c r="B525" s="144"/>
      <c r="C525" s="144"/>
      <c r="D525" s="156"/>
      <c r="E525" s="145" t="s">
        <v>321</v>
      </c>
      <c r="F525" s="42">
        <v>1534971</v>
      </c>
      <c r="G525" s="42">
        <v>1901212</v>
      </c>
      <c r="H525" s="42">
        <f aca="true" t="shared" si="54" ref="H525:M525">H523+H524</f>
        <v>2006918</v>
      </c>
      <c r="I525" s="42">
        <f t="shared" si="54"/>
        <v>2050621</v>
      </c>
      <c r="J525" s="42">
        <f t="shared" si="54"/>
        <v>2128224</v>
      </c>
      <c r="K525" s="306">
        <f t="shared" si="54"/>
        <v>2066468</v>
      </c>
      <c r="L525" s="42">
        <f t="shared" si="54"/>
        <v>2081168</v>
      </c>
      <c r="M525" s="306">
        <f t="shared" si="54"/>
        <v>2083268.05</v>
      </c>
    </row>
    <row r="526" spans="1:18" ht="15.75" thickBot="1">
      <c r="A526" s="144"/>
      <c r="B526" s="144"/>
      <c r="C526" s="144"/>
      <c r="D526" s="118"/>
      <c r="E526" s="40"/>
      <c r="H526" s="146"/>
      <c r="I526" s="146"/>
      <c r="J526" s="134"/>
      <c r="K526" s="146" t="s">
        <v>599</v>
      </c>
      <c r="L526" s="146"/>
      <c r="M526" s="205"/>
      <c r="N526" s="673"/>
      <c r="O526" s="320"/>
      <c r="P526" s="320"/>
      <c r="Q526" s="320"/>
      <c r="R526" s="320"/>
    </row>
    <row r="527" spans="1:14" ht="15.75" thickBot="1">
      <c r="A527" s="268"/>
      <c r="B527" s="147"/>
      <c r="C527" s="43"/>
      <c r="D527" s="309"/>
      <c r="E527" s="61" t="s">
        <v>322</v>
      </c>
      <c r="H527" s="148"/>
      <c r="I527" s="148"/>
      <c r="J527" s="146"/>
      <c r="K527" s="148"/>
      <c r="L527" s="148"/>
      <c r="M527" s="251"/>
      <c r="N527" s="320"/>
    </row>
    <row r="528" spans="1:14" ht="15.75" thickBot="1">
      <c r="A528" s="149" t="s">
        <v>594</v>
      </c>
      <c r="B528" s="150"/>
      <c r="C528" s="663"/>
      <c r="D528" s="509" t="s">
        <v>189</v>
      </c>
      <c r="E528" s="318" t="s">
        <v>342</v>
      </c>
      <c r="F528" s="152"/>
      <c r="G528" s="152"/>
      <c r="H528" s="151"/>
      <c r="I528" s="154"/>
      <c r="J528" s="152"/>
      <c r="K528" s="619">
        <v>4500</v>
      </c>
      <c r="L528" s="619"/>
      <c r="M528" s="619"/>
      <c r="N528" s="188"/>
    </row>
    <row r="529" spans="1:14" ht="15.75" thickBot="1">
      <c r="A529" s="633">
        <v>712001</v>
      </c>
      <c r="B529" s="1210"/>
      <c r="C529" s="695"/>
      <c r="D529" s="309"/>
      <c r="E529" s="1177" t="s">
        <v>595</v>
      </c>
      <c r="F529" s="1209"/>
      <c r="G529" s="1208"/>
      <c r="H529" s="633"/>
      <c r="I529" s="680"/>
      <c r="J529" s="185"/>
      <c r="K529" s="185">
        <v>4500</v>
      </c>
      <c r="L529" s="1207"/>
      <c r="M529" s="224"/>
      <c r="N529" s="188"/>
    </row>
    <row r="530" spans="1:13" ht="15.75" thickBot="1">
      <c r="A530" s="149" t="s">
        <v>323</v>
      </c>
      <c r="B530" s="150"/>
      <c r="C530" s="40"/>
      <c r="D530" s="509"/>
      <c r="E530" s="318" t="s">
        <v>324</v>
      </c>
      <c r="F530" s="152">
        <v>104378</v>
      </c>
      <c r="G530" s="152">
        <f>SUM(G531:G535)</f>
        <v>167411</v>
      </c>
      <c r="H530" s="151">
        <v>51000</v>
      </c>
      <c r="I530" s="154">
        <v>40000</v>
      </c>
      <c r="J530" s="152">
        <v>3203</v>
      </c>
      <c r="K530" s="46">
        <f>SUM(K531:K535)</f>
        <v>15500</v>
      </c>
      <c r="L530" s="46">
        <f>SUM(L531:L535)</f>
        <v>58552</v>
      </c>
      <c r="M530" s="619">
        <f>SUM(M531:M535)</f>
        <v>55352</v>
      </c>
    </row>
    <row r="531" spans="1:13" ht="17.25" customHeight="1">
      <c r="A531" s="184">
        <v>711001</v>
      </c>
      <c r="B531" s="31"/>
      <c r="C531" s="664">
        <v>43</v>
      </c>
      <c r="D531" s="621" t="s">
        <v>325</v>
      </c>
      <c r="E531" s="624" t="s">
        <v>392</v>
      </c>
      <c r="F531" s="625">
        <v>1865</v>
      </c>
      <c r="G531" s="625">
        <v>12662</v>
      </c>
      <c r="H531" s="162"/>
      <c r="I531" s="155"/>
      <c r="J531" s="310"/>
      <c r="K531" s="886"/>
      <c r="L531" s="886"/>
      <c r="M531" s="887"/>
    </row>
    <row r="532" spans="1:13" ht="16.5" customHeight="1">
      <c r="A532" s="171">
        <v>713005</v>
      </c>
      <c r="B532" s="9"/>
      <c r="C532" s="13">
        <v>111</v>
      </c>
      <c r="D532" s="524" t="s">
        <v>325</v>
      </c>
      <c r="E532" s="41" t="s">
        <v>593</v>
      </c>
      <c r="F532" s="172"/>
      <c r="G532" s="172">
        <v>745</v>
      </c>
      <c r="H532" s="48"/>
      <c r="I532" s="8">
        <v>3203</v>
      </c>
      <c r="J532" s="790">
        <v>3203</v>
      </c>
      <c r="K532" s="733"/>
      <c r="L532" s="733"/>
      <c r="M532" s="888"/>
    </row>
    <row r="533" spans="1:13" ht="14.25" customHeight="1">
      <c r="A533" s="171">
        <v>716000</v>
      </c>
      <c r="B533" s="7"/>
      <c r="C533" s="642">
        <v>41</v>
      </c>
      <c r="D533" s="529" t="s">
        <v>325</v>
      </c>
      <c r="E533" s="329" t="s">
        <v>326</v>
      </c>
      <c r="F533" s="170">
        <v>3500</v>
      </c>
      <c r="G533" s="170">
        <v>14730</v>
      </c>
      <c r="H533" s="162">
        <v>15000</v>
      </c>
      <c r="I533" s="6">
        <v>11797</v>
      </c>
      <c r="J533" s="789"/>
      <c r="K533" s="826">
        <v>15500</v>
      </c>
      <c r="L533" s="826">
        <v>10000</v>
      </c>
      <c r="M533" s="790">
        <v>10000</v>
      </c>
    </row>
    <row r="534" spans="1:19" ht="15">
      <c r="A534" s="714">
        <v>717001</v>
      </c>
      <c r="B534" s="715">
        <v>40</v>
      </c>
      <c r="C534" s="772">
        <v>51</v>
      </c>
      <c r="D534" s="773" t="s">
        <v>325</v>
      </c>
      <c r="E534" s="774" t="s">
        <v>453</v>
      </c>
      <c r="F534" s="775">
        <v>99013</v>
      </c>
      <c r="G534" s="775">
        <v>139274</v>
      </c>
      <c r="H534" s="718"/>
      <c r="I534" s="279"/>
      <c r="J534" s="585"/>
      <c r="K534" s="717"/>
      <c r="L534" s="717"/>
      <c r="M534" s="846"/>
      <c r="S534" s="188"/>
    </row>
    <row r="535" spans="1:19" ht="15">
      <c r="A535" s="735">
        <v>717002</v>
      </c>
      <c r="B535" s="736"/>
      <c r="C535" s="737">
        <v>41</v>
      </c>
      <c r="D535" s="738" t="s">
        <v>325</v>
      </c>
      <c r="E535" s="739" t="s">
        <v>324</v>
      </c>
      <c r="F535" s="740">
        <v>18826</v>
      </c>
      <c r="G535" s="740"/>
      <c r="H535" s="603">
        <v>36000</v>
      </c>
      <c r="I535" s="276">
        <v>25000</v>
      </c>
      <c r="J535" s="277"/>
      <c r="K535" s="717"/>
      <c r="L535" s="717">
        <v>48552</v>
      </c>
      <c r="M535" s="846">
        <v>45352</v>
      </c>
      <c r="S535" s="188"/>
    </row>
    <row r="536" spans="1:19" ht="15.75" thickBot="1">
      <c r="A536" s="927" t="s">
        <v>446</v>
      </c>
      <c r="B536" s="103"/>
      <c r="C536" s="660"/>
      <c r="D536" s="543"/>
      <c r="E536" s="580" t="s">
        <v>203</v>
      </c>
      <c r="F536" s="233">
        <v>63000</v>
      </c>
      <c r="G536" s="233">
        <v>7100</v>
      </c>
      <c r="H536" s="474">
        <v>26935</v>
      </c>
      <c r="I536" s="474">
        <v>26935</v>
      </c>
      <c r="J536" s="862"/>
      <c r="K536" s="861">
        <f>SUM(K537:K544)</f>
        <v>24335</v>
      </c>
      <c r="L536" s="862"/>
      <c r="M536" s="862"/>
      <c r="S536" s="188"/>
    </row>
    <row r="537" spans="1:19" ht="15">
      <c r="A537" s="707" t="s">
        <v>425</v>
      </c>
      <c r="B537" s="31"/>
      <c r="C537" s="664">
        <v>111</v>
      </c>
      <c r="D537" s="634" t="s">
        <v>252</v>
      </c>
      <c r="E537" s="624" t="s">
        <v>447</v>
      </c>
      <c r="F537" s="625">
        <v>20000</v>
      </c>
      <c r="G537" s="625"/>
      <c r="H537" s="622"/>
      <c r="I537" s="622"/>
      <c r="J537" s="690"/>
      <c r="K537" s="886"/>
      <c r="L537" s="690"/>
      <c r="M537" s="690"/>
      <c r="P537" s="188"/>
      <c r="Q537" s="188"/>
      <c r="R537" s="188"/>
      <c r="S537" s="188"/>
    </row>
    <row r="538" spans="1:20" ht="15">
      <c r="A538" s="776" t="s">
        <v>425</v>
      </c>
      <c r="B538" s="270">
        <v>40</v>
      </c>
      <c r="C538" s="659">
        <v>51</v>
      </c>
      <c r="D538" s="582" t="s">
        <v>252</v>
      </c>
      <c r="E538" s="774" t="s">
        <v>489</v>
      </c>
      <c r="F538" s="777">
        <v>43000</v>
      </c>
      <c r="G538" s="777">
        <v>7100</v>
      </c>
      <c r="H538" s="778"/>
      <c r="I538" s="778"/>
      <c r="J538" s="779"/>
      <c r="K538" s="889"/>
      <c r="L538" s="779"/>
      <c r="M538" s="779"/>
      <c r="N538" s="188"/>
      <c r="O538" s="188"/>
      <c r="P538" s="188"/>
      <c r="Q538" s="188"/>
      <c r="R538" s="188"/>
      <c r="S538" s="188"/>
      <c r="T538" s="188"/>
    </row>
    <row r="539" spans="1:13" ht="15">
      <c r="A539" s="734" t="s">
        <v>425</v>
      </c>
      <c r="B539" s="9">
        <v>1</v>
      </c>
      <c r="C539" s="13">
        <v>41</v>
      </c>
      <c r="D539" s="513" t="s">
        <v>252</v>
      </c>
      <c r="E539" s="471" t="s">
        <v>454</v>
      </c>
      <c r="F539" s="172"/>
      <c r="G539" s="172"/>
      <c r="H539" s="48">
        <v>26935</v>
      </c>
      <c r="I539" s="48">
        <v>26935</v>
      </c>
      <c r="J539" s="209"/>
      <c r="K539" s="733">
        <v>24335</v>
      </c>
      <c r="L539" s="209"/>
      <c r="M539" s="185"/>
    </row>
    <row r="540" spans="1:13" ht="15.75" thickBot="1">
      <c r="A540" s="199">
        <v>717002</v>
      </c>
      <c r="B540" s="27">
        <v>2</v>
      </c>
      <c r="C540" s="644">
        <v>41</v>
      </c>
      <c r="D540" s="538" t="s">
        <v>252</v>
      </c>
      <c r="E540" s="563" t="s">
        <v>455</v>
      </c>
      <c r="F540" s="536"/>
      <c r="G540" s="536"/>
      <c r="H540" s="28"/>
      <c r="I540" s="26"/>
      <c r="J540" s="536"/>
      <c r="K540" s="852"/>
      <c r="L540" s="224"/>
      <c r="M540" s="890"/>
    </row>
    <row r="541" spans="1:14" ht="15.75" thickBot="1">
      <c r="A541" s="149" t="s">
        <v>380</v>
      </c>
      <c r="B541" s="150"/>
      <c r="C541" s="663"/>
      <c r="D541" s="509"/>
      <c r="E541" s="45" t="s">
        <v>207</v>
      </c>
      <c r="F541" s="46"/>
      <c r="G541" s="46"/>
      <c r="H541" s="38">
        <v>359798</v>
      </c>
      <c r="I541" s="722">
        <v>359798</v>
      </c>
      <c r="J541" s="619">
        <v>171038</v>
      </c>
      <c r="K541" s="46"/>
      <c r="L541" s="619"/>
      <c r="M541" s="619"/>
      <c r="N541" s="188"/>
    </row>
    <row r="542" spans="1:14" ht="15">
      <c r="A542" s="184">
        <v>713004</v>
      </c>
      <c r="B542" s="325">
        <v>30</v>
      </c>
      <c r="C542" s="325" t="s">
        <v>532</v>
      </c>
      <c r="D542" s="634" t="s">
        <v>208</v>
      </c>
      <c r="E542" s="892" t="s">
        <v>472</v>
      </c>
      <c r="F542" s="690"/>
      <c r="G542" s="690"/>
      <c r="H542" s="622">
        <v>298998</v>
      </c>
      <c r="I542" s="30">
        <v>298998</v>
      </c>
      <c r="J542" s="690">
        <v>146239</v>
      </c>
      <c r="K542" s="1204"/>
      <c r="L542" s="1205"/>
      <c r="M542" s="1205"/>
      <c r="N542" s="188"/>
    </row>
    <row r="543" spans="1:14" ht="15">
      <c r="A543" s="169">
        <v>713004</v>
      </c>
      <c r="B543" s="51">
        <v>30</v>
      </c>
      <c r="C543" s="51" t="s">
        <v>533</v>
      </c>
      <c r="D543" s="523" t="s">
        <v>208</v>
      </c>
      <c r="E543" s="535" t="s">
        <v>472</v>
      </c>
      <c r="F543" s="170"/>
      <c r="G543" s="170"/>
      <c r="H543" s="89">
        <v>33300</v>
      </c>
      <c r="I543" s="6">
        <v>33300</v>
      </c>
      <c r="J543" s="789">
        <v>16249</v>
      </c>
      <c r="K543" s="826"/>
      <c r="L543" s="228"/>
      <c r="M543" s="1203"/>
      <c r="N543" s="188"/>
    </row>
    <row r="544" spans="1:18" ht="15.75" thickBot="1">
      <c r="A544" s="199">
        <v>713004</v>
      </c>
      <c r="B544" s="34"/>
      <c r="C544" s="128">
        <v>41</v>
      </c>
      <c r="D544" s="538" t="s">
        <v>208</v>
      </c>
      <c r="E544" s="563" t="s">
        <v>473</v>
      </c>
      <c r="F544" s="536"/>
      <c r="G544" s="536"/>
      <c r="H544" s="28">
        <v>27500</v>
      </c>
      <c r="I544" s="26">
        <v>27500</v>
      </c>
      <c r="J544" s="1202">
        <v>8553</v>
      </c>
      <c r="K544" s="814"/>
      <c r="L544" s="185"/>
      <c r="M544" s="240"/>
      <c r="N544" s="188"/>
      <c r="R544" s="188"/>
    </row>
    <row r="545" spans="1:13" ht="15.75" thickBot="1">
      <c r="A545" s="149" t="s">
        <v>393</v>
      </c>
      <c r="B545" s="792"/>
      <c r="C545" s="793"/>
      <c r="D545" s="538"/>
      <c r="E545" s="794" t="s">
        <v>240</v>
      </c>
      <c r="F545" s="46"/>
      <c r="G545" s="46">
        <v>17896</v>
      </c>
      <c r="H545" s="719"/>
      <c r="I545" s="719"/>
      <c r="J545" s="305"/>
      <c r="K545" s="46"/>
      <c r="L545" s="619"/>
      <c r="M545" s="619"/>
    </row>
    <row r="546" spans="1:13" ht="15.75" thickBot="1">
      <c r="A546" s="184">
        <v>713004</v>
      </c>
      <c r="B546" s="325"/>
      <c r="C546" s="665">
        <v>41</v>
      </c>
      <c r="D546" s="634" t="s">
        <v>241</v>
      </c>
      <c r="E546" s="624" t="s">
        <v>457</v>
      </c>
      <c r="F546" s="625"/>
      <c r="G546" s="625">
        <v>17896</v>
      </c>
      <c r="H546" s="622"/>
      <c r="I546" s="30"/>
      <c r="J546" s="625"/>
      <c r="K546" s="886"/>
      <c r="L546" s="690"/>
      <c r="M546" s="690"/>
    </row>
    <row r="547" spans="1:18" ht="15.75" thickBot="1">
      <c r="A547" s="149" t="s">
        <v>344</v>
      </c>
      <c r="B547" s="150"/>
      <c r="C547" s="663"/>
      <c r="D547" s="509"/>
      <c r="E547" s="318" t="s">
        <v>415</v>
      </c>
      <c r="F547" s="152">
        <v>1167334</v>
      </c>
      <c r="G547" s="152">
        <v>12558</v>
      </c>
      <c r="H547" s="38"/>
      <c r="I547" s="38"/>
      <c r="J547" s="619"/>
      <c r="K547" s="46"/>
      <c r="L547" s="46"/>
      <c r="M547" s="619"/>
      <c r="R547" s="188"/>
    </row>
    <row r="548" spans="1:24" ht="15">
      <c r="A548" s="707" t="s">
        <v>425</v>
      </c>
      <c r="B548" s="325">
        <v>20</v>
      </c>
      <c r="C548" s="665" t="s">
        <v>423</v>
      </c>
      <c r="D548" s="634" t="s">
        <v>325</v>
      </c>
      <c r="E548" s="624" t="s">
        <v>389</v>
      </c>
      <c r="F548" s="625">
        <v>466893</v>
      </c>
      <c r="G548" s="625"/>
      <c r="H548" s="622"/>
      <c r="I548" s="622"/>
      <c r="J548" s="690"/>
      <c r="K548" s="886"/>
      <c r="L548" s="886"/>
      <c r="M548" s="690"/>
      <c r="R548" s="188"/>
      <c r="S548" s="188"/>
      <c r="T548" s="188"/>
      <c r="U548" s="188"/>
      <c r="V548" s="188"/>
      <c r="W548" s="188"/>
      <c r="X548" s="188"/>
    </row>
    <row r="549" spans="1:21" ht="15">
      <c r="A549" s="169">
        <v>713004</v>
      </c>
      <c r="B549" s="51"/>
      <c r="C549" s="84">
        <v>41</v>
      </c>
      <c r="D549" s="523" t="s">
        <v>325</v>
      </c>
      <c r="E549" s="505" t="s">
        <v>483</v>
      </c>
      <c r="F549" s="706"/>
      <c r="G549" s="170">
        <v>4199</v>
      </c>
      <c r="H549" s="89"/>
      <c r="I549" s="6"/>
      <c r="J549" s="228"/>
      <c r="K549" s="826"/>
      <c r="L549" s="826"/>
      <c r="M549" s="228"/>
      <c r="Q549" s="188"/>
      <c r="R549" s="188"/>
      <c r="S549" s="188"/>
      <c r="T549" s="188"/>
      <c r="U549" s="188"/>
    </row>
    <row r="550" spans="1:19" ht="15">
      <c r="A550" s="171">
        <v>717002</v>
      </c>
      <c r="B550" s="33">
        <v>20</v>
      </c>
      <c r="C550" s="85">
        <v>41</v>
      </c>
      <c r="D550" s="513" t="s">
        <v>325</v>
      </c>
      <c r="E550" s="471" t="s">
        <v>448</v>
      </c>
      <c r="F550" s="172">
        <v>173927</v>
      </c>
      <c r="G550" s="172">
        <v>8359</v>
      </c>
      <c r="H550" s="48"/>
      <c r="I550" s="8"/>
      <c r="J550" s="209"/>
      <c r="K550" s="733"/>
      <c r="L550" s="733"/>
      <c r="M550" s="209"/>
      <c r="N550" s="188"/>
      <c r="S550" s="188"/>
    </row>
    <row r="551" spans="1:19" ht="15">
      <c r="A551" s="201">
        <v>717002</v>
      </c>
      <c r="B551" s="81">
        <v>20</v>
      </c>
      <c r="C551" s="658">
        <v>51</v>
      </c>
      <c r="D551" s="512" t="s">
        <v>325</v>
      </c>
      <c r="E551" s="472" t="s">
        <v>490</v>
      </c>
      <c r="F551" s="211">
        <v>498750</v>
      </c>
      <c r="G551" s="211"/>
      <c r="H551" s="53"/>
      <c r="I551" s="24"/>
      <c r="J551" s="213"/>
      <c r="K551" s="828"/>
      <c r="L551" s="828"/>
      <c r="M551" s="213"/>
      <c r="O551" s="188"/>
      <c r="S551" s="188"/>
    </row>
    <row r="552" spans="1:21" ht="15.75" thickBot="1">
      <c r="A552" s="179">
        <v>717002</v>
      </c>
      <c r="B552" s="79">
        <v>30</v>
      </c>
      <c r="C552" s="656">
        <v>41</v>
      </c>
      <c r="D552" s="514" t="s">
        <v>325</v>
      </c>
      <c r="E552" s="516" t="s">
        <v>449</v>
      </c>
      <c r="F552" s="210">
        <v>27764</v>
      </c>
      <c r="G552" s="210"/>
      <c r="H552" s="517"/>
      <c r="I552" s="23"/>
      <c r="J552" s="635"/>
      <c r="K552" s="827"/>
      <c r="L552" s="827"/>
      <c r="M552" s="213"/>
      <c r="N552" s="191"/>
      <c r="O552" s="188"/>
      <c r="P552" s="188"/>
      <c r="Q552" s="188"/>
      <c r="R552" s="188"/>
      <c r="S552" s="188"/>
      <c r="T552" s="188"/>
      <c r="U552" s="188"/>
    </row>
    <row r="553" spans="1:21" ht="15.75" thickBot="1">
      <c r="A553" s="149" t="s">
        <v>597</v>
      </c>
      <c r="B553" s="150"/>
      <c r="C553" s="663"/>
      <c r="D553" s="509"/>
      <c r="E553" s="318" t="s">
        <v>225</v>
      </c>
      <c r="F553" s="152"/>
      <c r="G553" s="152"/>
      <c r="H553" s="38"/>
      <c r="I553" s="38"/>
      <c r="J553" s="619"/>
      <c r="K553" s="46">
        <v>100000</v>
      </c>
      <c r="L553" s="46"/>
      <c r="M553" s="895"/>
      <c r="N553" s="191"/>
      <c r="O553" s="188"/>
      <c r="P553" s="188"/>
      <c r="Q553" s="188"/>
      <c r="R553" s="188"/>
      <c r="S553" s="188"/>
      <c r="T553" s="188"/>
      <c r="U553" s="188"/>
    </row>
    <row r="554" spans="1:21" ht="15.75" thickBot="1">
      <c r="A554" s="171">
        <v>717002</v>
      </c>
      <c r="B554" s="35"/>
      <c r="C554" s="39">
        <v>41</v>
      </c>
      <c r="D554" s="511" t="s">
        <v>226</v>
      </c>
      <c r="E554" s="41" t="s">
        <v>598</v>
      </c>
      <c r="F554" s="183"/>
      <c r="G554" s="183"/>
      <c r="H554" s="36"/>
      <c r="I554" s="36"/>
      <c r="J554" s="185"/>
      <c r="K554" s="814">
        <v>100000</v>
      </c>
      <c r="L554" s="814"/>
      <c r="M554" s="988"/>
      <c r="N554" s="188"/>
      <c r="O554" s="188"/>
      <c r="P554" s="188"/>
      <c r="Q554" s="188"/>
      <c r="R554" s="188"/>
      <c r="S554" s="188"/>
      <c r="T554" s="188"/>
      <c r="U554" s="188"/>
    </row>
    <row r="555" spans="1:13" ht="15.75" thickBot="1">
      <c r="A555" s="149" t="s">
        <v>385</v>
      </c>
      <c r="B555" s="150"/>
      <c r="C555" s="663"/>
      <c r="D555" s="509"/>
      <c r="E555" s="318" t="s">
        <v>331</v>
      </c>
      <c r="F555" s="152"/>
      <c r="G555" s="152">
        <v>104585</v>
      </c>
      <c r="H555" s="38"/>
      <c r="I555" s="38"/>
      <c r="J555" s="619"/>
      <c r="K555" s="46"/>
      <c r="L555" s="46"/>
      <c r="M555" s="619"/>
    </row>
    <row r="556" spans="1:17" ht="15">
      <c r="A556" s="711" t="s">
        <v>425</v>
      </c>
      <c r="B556" s="325"/>
      <c r="C556" s="665">
        <v>41</v>
      </c>
      <c r="D556" s="634" t="s">
        <v>434</v>
      </c>
      <c r="E556" s="624" t="s">
        <v>435</v>
      </c>
      <c r="F556" s="625"/>
      <c r="G556" s="625">
        <v>5229</v>
      </c>
      <c r="H556" s="622"/>
      <c r="I556" s="622"/>
      <c r="J556" s="690"/>
      <c r="K556" s="886"/>
      <c r="L556" s="886"/>
      <c r="M556" s="690"/>
      <c r="N556" s="191"/>
      <c r="P556" s="188"/>
      <c r="Q556" s="188"/>
    </row>
    <row r="557" spans="1:14" ht="15.75" customHeight="1" thickBot="1">
      <c r="A557" s="182">
        <v>717002</v>
      </c>
      <c r="B557" s="35"/>
      <c r="C557" s="39">
        <v>111</v>
      </c>
      <c r="D557" s="511" t="s">
        <v>275</v>
      </c>
      <c r="E557" s="41" t="s">
        <v>436</v>
      </c>
      <c r="F557" s="210"/>
      <c r="G557" s="210">
        <v>99356</v>
      </c>
      <c r="H557" s="179"/>
      <c r="I557" s="23"/>
      <c r="J557" s="635"/>
      <c r="K557" s="827"/>
      <c r="L557" s="827"/>
      <c r="M557" s="635"/>
      <c r="N557" s="188"/>
    </row>
    <row r="558" spans="1:17" ht="15.75" thickBot="1">
      <c r="A558" s="693" t="s">
        <v>394</v>
      </c>
      <c r="B558" s="150"/>
      <c r="C558" s="150"/>
      <c r="D558" s="316"/>
      <c r="E558" s="318" t="s">
        <v>333</v>
      </c>
      <c r="F558" s="46"/>
      <c r="G558" s="46"/>
      <c r="H558" s="153"/>
      <c r="I558" s="722"/>
      <c r="J558" s="619"/>
      <c r="K558" s="46"/>
      <c r="L558" s="46"/>
      <c r="M558" s="619"/>
      <c r="O558" s="188"/>
      <c r="P558" s="188"/>
      <c r="Q558" s="188"/>
    </row>
    <row r="559" spans="1:18" ht="15.75" thickBot="1">
      <c r="A559" s="280">
        <v>717002</v>
      </c>
      <c r="B559" s="695"/>
      <c r="C559" s="695">
        <v>41</v>
      </c>
      <c r="D559" s="309" t="s">
        <v>316</v>
      </c>
      <c r="E559" s="563" t="s">
        <v>395</v>
      </c>
      <c r="F559" s="224"/>
      <c r="G559" s="224"/>
      <c r="H559" s="633"/>
      <c r="I559" s="680"/>
      <c r="J559" s="185"/>
      <c r="K559" s="895"/>
      <c r="L559" s="852"/>
      <c r="M559" s="185"/>
      <c r="N559" s="188"/>
      <c r="O559" s="188"/>
      <c r="P559" s="188"/>
      <c r="Q559" s="188"/>
      <c r="R559" s="188"/>
    </row>
    <row r="560" spans="1:18" ht="15.75" thickBot="1">
      <c r="A560" s="253"/>
      <c r="B560" s="37"/>
      <c r="C560" s="37"/>
      <c r="D560" s="156"/>
      <c r="E560" s="61" t="s">
        <v>551</v>
      </c>
      <c r="F560" s="62">
        <v>1334713</v>
      </c>
      <c r="G560" s="62">
        <v>309550</v>
      </c>
      <c r="H560" s="697">
        <v>437733</v>
      </c>
      <c r="I560" s="698">
        <v>426733</v>
      </c>
      <c r="J560" s="157">
        <v>174241</v>
      </c>
      <c r="K560" s="157">
        <f>K528+K530+K536+K541+K545+K547+K553+K555</f>
        <v>144335</v>
      </c>
      <c r="L560" s="157">
        <f>L528+L530+L536+L541+L545+L547+L553+L555+L558</f>
        <v>58552</v>
      </c>
      <c r="M560" s="62">
        <v>55352</v>
      </c>
      <c r="N560" s="188"/>
      <c r="O560" s="188"/>
      <c r="P560" s="188"/>
      <c r="Q560" s="188"/>
      <c r="R560" s="188"/>
    </row>
    <row r="561" spans="1:18" ht="15.75" thickBot="1">
      <c r="A561" s="691"/>
      <c r="B561" s="37"/>
      <c r="C561" s="37"/>
      <c r="D561" s="308"/>
      <c r="E561" s="61" t="s">
        <v>550</v>
      </c>
      <c r="F561" s="62"/>
      <c r="G561" s="62"/>
      <c r="H561" s="697"/>
      <c r="I561" s="698">
        <v>11000</v>
      </c>
      <c r="J561" s="157">
        <v>11000</v>
      </c>
      <c r="K561" s="157"/>
      <c r="L561" s="157"/>
      <c r="M561" s="62"/>
      <c r="O561" s="188"/>
      <c r="P561" s="188"/>
      <c r="Q561" s="188"/>
      <c r="R561" s="188"/>
    </row>
    <row r="562" spans="1:18" ht="15.75" thickBot="1">
      <c r="A562" s="692"/>
      <c r="B562" s="128"/>
      <c r="C562" s="128"/>
      <c r="D562" s="326"/>
      <c r="E562" s="61" t="s">
        <v>327</v>
      </c>
      <c r="F562" s="62"/>
      <c r="G562" s="62"/>
      <c r="H562" s="697"/>
      <c r="I562" s="698">
        <v>437733</v>
      </c>
      <c r="J562" s="157">
        <v>185241</v>
      </c>
      <c r="K562" s="157">
        <f>K560+K561</f>
        <v>144335</v>
      </c>
      <c r="L562" s="157">
        <v>58552</v>
      </c>
      <c r="M562" s="62">
        <v>55352</v>
      </c>
      <c r="O562" s="188"/>
      <c r="P562" s="188"/>
      <c r="Q562" s="188"/>
      <c r="R562" s="188"/>
    </row>
    <row r="563" spans="1:18" ht="15.75" thickBot="1">
      <c r="A563" s="300" t="s">
        <v>178</v>
      </c>
      <c r="B563" s="696"/>
      <c r="C563" s="696"/>
      <c r="D563" s="316"/>
      <c r="E563" s="128"/>
      <c r="H563" s="723"/>
      <c r="I563" s="723"/>
      <c r="J563" s="723"/>
      <c r="K563" s="723"/>
      <c r="L563" s="723"/>
      <c r="M563" s="723"/>
      <c r="O563" s="188"/>
      <c r="P563" s="188"/>
      <c r="Q563" s="188"/>
      <c r="R563" s="188"/>
    </row>
    <row r="564" spans="1:15" ht="15.75" thickBot="1">
      <c r="A564" s="694">
        <v>819002</v>
      </c>
      <c r="B564" s="75"/>
      <c r="C564" s="75">
        <v>41</v>
      </c>
      <c r="D564" s="589" t="s">
        <v>74</v>
      </c>
      <c r="E564" s="626" t="s">
        <v>328</v>
      </c>
      <c r="F564" s="188"/>
      <c r="G564" s="188"/>
      <c r="H564" s="724"/>
      <c r="I564" s="724"/>
      <c r="J564" s="311"/>
      <c r="K564" s="726"/>
      <c r="L564" s="724"/>
      <c r="M564" s="311"/>
      <c r="O564" s="188"/>
    </row>
    <row r="565" spans="1:15" ht="15">
      <c r="A565" s="166">
        <v>819002</v>
      </c>
      <c r="B565" s="75"/>
      <c r="C565" s="112">
        <v>41</v>
      </c>
      <c r="D565" s="515" t="s">
        <v>230</v>
      </c>
      <c r="E565" s="542" t="s">
        <v>396</v>
      </c>
      <c r="F565" s="725">
        <v>31006</v>
      </c>
      <c r="G565" s="725">
        <v>448</v>
      </c>
      <c r="H565" s="623">
        <v>1200</v>
      </c>
      <c r="I565" s="623">
        <v>1500</v>
      </c>
      <c r="J565" s="791">
        <v>1471</v>
      </c>
      <c r="K565" s="896"/>
      <c r="L565" s="896"/>
      <c r="M565" s="636"/>
      <c r="O565" s="188"/>
    </row>
    <row r="566" spans="1:18" ht="15">
      <c r="A566" s="780">
        <v>821005</v>
      </c>
      <c r="B566" s="781">
        <v>40</v>
      </c>
      <c r="C566" s="782">
        <v>41</v>
      </c>
      <c r="D566" s="783" t="s">
        <v>74</v>
      </c>
      <c r="E566" s="544" t="s">
        <v>408</v>
      </c>
      <c r="F566" s="628">
        <v>449</v>
      </c>
      <c r="G566" s="628">
        <v>784</v>
      </c>
      <c r="H566" s="627"/>
      <c r="I566" s="466"/>
      <c r="J566" s="249"/>
      <c r="K566" s="897"/>
      <c r="L566" s="904"/>
      <c r="M566" s="901"/>
      <c r="N566" s="188"/>
      <c r="O566" s="188"/>
      <c r="P566" s="188"/>
      <c r="Q566" s="188"/>
      <c r="R566" s="188"/>
    </row>
    <row r="567" spans="1:18" ht="15">
      <c r="A567" s="166">
        <v>821007</v>
      </c>
      <c r="B567" s="75"/>
      <c r="C567" s="112">
        <v>41</v>
      </c>
      <c r="D567" s="515" t="s">
        <v>74</v>
      </c>
      <c r="E567" s="784" t="s">
        <v>450</v>
      </c>
      <c r="F567" s="785">
        <v>10500</v>
      </c>
      <c r="G567" s="785">
        <v>42000</v>
      </c>
      <c r="H567" s="786">
        <v>42000</v>
      </c>
      <c r="I567" s="787">
        <v>42000</v>
      </c>
      <c r="J567" s="788">
        <v>42000</v>
      </c>
      <c r="K567" s="898">
        <v>42000</v>
      </c>
      <c r="L567" s="905">
        <v>42000</v>
      </c>
      <c r="M567" s="902">
        <v>42000</v>
      </c>
      <c r="N567" s="188"/>
      <c r="O567" s="188"/>
      <c r="P567" s="188"/>
      <c r="Q567" s="188"/>
      <c r="R567" s="188"/>
    </row>
    <row r="568" spans="1:15" ht="15">
      <c r="A568" s="166">
        <v>821007</v>
      </c>
      <c r="B568" s="75">
        <v>50</v>
      </c>
      <c r="C568" s="112">
        <v>41</v>
      </c>
      <c r="D568" s="515" t="s">
        <v>74</v>
      </c>
      <c r="E568" s="544" t="s">
        <v>416</v>
      </c>
      <c r="F568" s="629">
        <v>47424</v>
      </c>
      <c r="G568" s="629">
        <v>47424</v>
      </c>
      <c r="H568" s="604">
        <v>47424</v>
      </c>
      <c r="I568" s="158">
        <v>47424</v>
      </c>
      <c r="J568" s="250">
        <v>47424</v>
      </c>
      <c r="K568" s="899">
        <v>47424</v>
      </c>
      <c r="L568" s="906">
        <v>47424</v>
      </c>
      <c r="M568" s="903">
        <v>47424</v>
      </c>
      <c r="O568" s="188"/>
    </row>
    <row r="569" spans="1:15" ht="15">
      <c r="A569" s="166">
        <v>821006</v>
      </c>
      <c r="B569" s="75">
        <v>20</v>
      </c>
      <c r="C569" s="75">
        <v>51</v>
      </c>
      <c r="D569" s="541" t="s">
        <v>74</v>
      </c>
      <c r="E569" s="544" t="s">
        <v>329</v>
      </c>
      <c r="F569" s="901">
        <v>14987</v>
      </c>
      <c r="G569" s="249">
        <v>15169</v>
      </c>
      <c r="H569" s="679">
        <v>14944</v>
      </c>
      <c r="I569" s="627">
        <v>14944</v>
      </c>
      <c r="J569" s="249">
        <v>14944</v>
      </c>
      <c r="K569" s="897">
        <v>14944</v>
      </c>
      <c r="L569" s="897">
        <v>14944</v>
      </c>
      <c r="M569" s="901">
        <v>14944</v>
      </c>
      <c r="N569" s="191"/>
      <c r="O569" s="188"/>
    </row>
    <row r="570" spans="1:15" ht="15.75" thickBot="1">
      <c r="A570" s="255"/>
      <c r="B570" s="27"/>
      <c r="C570" s="644"/>
      <c r="D570" s="543"/>
      <c r="E570" s="546" t="s">
        <v>491</v>
      </c>
      <c r="F570" s="913">
        <v>498750</v>
      </c>
      <c r="G570" s="913"/>
      <c r="H570" s="1215"/>
      <c r="I570" s="914"/>
      <c r="J570" s="915"/>
      <c r="K570" s="908"/>
      <c r="L570" s="908"/>
      <c r="M570" s="907"/>
      <c r="O570" s="188"/>
    </row>
    <row r="571" spans="1:17" ht="15.75" thickBot="1">
      <c r="A571" s="39"/>
      <c r="B571" s="39"/>
      <c r="C571" s="39"/>
      <c r="D571" s="156"/>
      <c r="E571" s="909" t="s">
        <v>328</v>
      </c>
      <c r="F571" s="911">
        <v>603116</v>
      </c>
      <c r="G571" s="910">
        <v>105825</v>
      </c>
      <c r="H571" s="911">
        <v>105568</v>
      </c>
      <c r="I571" s="910">
        <v>105568</v>
      </c>
      <c r="J571" s="912">
        <v>105288</v>
      </c>
      <c r="K571" s="301">
        <f>K565+K568+K569+K567</f>
        <v>104368</v>
      </c>
      <c r="L571" s="159">
        <f>L565+L566+L568+L569+L567</f>
        <v>104368</v>
      </c>
      <c r="M571" s="159">
        <f>M566+M568+M569+M567</f>
        <v>104368</v>
      </c>
      <c r="O571" s="188"/>
      <c r="P571" s="188"/>
      <c r="Q571" s="188"/>
    </row>
    <row r="572" spans="1:18" ht="15.75" thickBot="1">
      <c r="A572" s="39"/>
      <c r="B572" s="39"/>
      <c r="C572" s="39"/>
      <c r="D572" s="156"/>
      <c r="E572" s="56" t="s">
        <v>65</v>
      </c>
      <c r="F572" s="917"/>
      <c r="G572" s="917"/>
      <c r="H572" s="151"/>
      <c r="I572" s="151"/>
      <c r="J572" s="151"/>
      <c r="K572" s="151"/>
      <c r="L572" s="151"/>
      <c r="M572" s="619"/>
      <c r="O572" s="188"/>
      <c r="P572" s="188"/>
      <c r="Q572" s="188"/>
      <c r="R572" s="188"/>
    </row>
    <row r="573" spans="1:13" ht="15.75" thickBot="1">
      <c r="A573" s="39"/>
      <c r="B573" s="39"/>
      <c r="C573" s="39"/>
      <c r="D573" s="118"/>
      <c r="E573" s="57" t="s">
        <v>319</v>
      </c>
      <c r="F573" s="286">
        <f aca="true" t="shared" si="55" ref="F573:M573">F523</f>
        <v>1022450</v>
      </c>
      <c r="G573" s="286">
        <f t="shared" si="55"/>
        <v>1306764</v>
      </c>
      <c r="H573" s="29">
        <f t="shared" si="55"/>
        <v>1407278</v>
      </c>
      <c r="I573" s="293">
        <f t="shared" si="55"/>
        <v>1377799</v>
      </c>
      <c r="J573" s="293">
        <f t="shared" si="55"/>
        <v>1455402</v>
      </c>
      <c r="K573" s="29">
        <f t="shared" si="55"/>
        <v>1396468</v>
      </c>
      <c r="L573" s="29">
        <f t="shared" si="55"/>
        <v>1407968</v>
      </c>
      <c r="M573" s="296">
        <f t="shared" si="55"/>
        <v>1403268.05</v>
      </c>
    </row>
    <row r="574" spans="1:13" ht="15.75" thickBot="1">
      <c r="A574" s="39"/>
      <c r="B574" s="39"/>
      <c r="C574" s="39"/>
      <c r="D574" s="118"/>
      <c r="E574" s="59" t="s">
        <v>320</v>
      </c>
      <c r="F574" s="62">
        <f>F524</f>
        <v>512521</v>
      </c>
      <c r="G574" s="62">
        <f>G524</f>
        <v>594448</v>
      </c>
      <c r="H574" s="291">
        <v>599640</v>
      </c>
      <c r="I574" s="294">
        <v>672822</v>
      </c>
      <c r="J574" s="286">
        <f>J522</f>
        <v>672822</v>
      </c>
      <c r="K574" s="885">
        <v>670000</v>
      </c>
      <c r="L574" s="885">
        <v>670000</v>
      </c>
      <c r="M574" s="297">
        <f>M524</f>
        <v>680000</v>
      </c>
    </row>
    <row r="575" spans="1:14" ht="15.75" thickBot="1">
      <c r="A575" s="39"/>
      <c r="B575" s="39"/>
      <c r="C575" s="39"/>
      <c r="D575" s="118"/>
      <c r="E575" s="61" t="s">
        <v>551</v>
      </c>
      <c r="F575" s="62">
        <v>1334713</v>
      </c>
      <c r="G575" s="62">
        <v>309550</v>
      </c>
      <c r="H575" s="62">
        <v>437733</v>
      </c>
      <c r="I575" s="62">
        <v>426733</v>
      </c>
      <c r="J575" s="62">
        <v>171039</v>
      </c>
      <c r="K575" s="62">
        <f>K562</f>
        <v>144335</v>
      </c>
      <c r="L575" s="62">
        <f>L560</f>
        <v>58552</v>
      </c>
      <c r="M575" s="157">
        <f>M560</f>
        <v>55352</v>
      </c>
      <c r="N575" s="160"/>
    </row>
    <row r="576" spans="1:19" ht="15.75" thickBot="1">
      <c r="A576" s="144"/>
      <c r="B576" s="144"/>
      <c r="C576" s="144"/>
      <c r="D576" s="118"/>
      <c r="E576" s="284" t="s">
        <v>550</v>
      </c>
      <c r="F576" s="287"/>
      <c r="G576" s="287">
        <v>8000</v>
      </c>
      <c r="H576" s="287"/>
      <c r="I576" s="62">
        <v>11000</v>
      </c>
      <c r="J576" s="62">
        <v>11000</v>
      </c>
      <c r="K576" s="62"/>
      <c r="L576" s="287"/>
      <c r="M576" s="298"/>
      <c r="O576" s="188"/>
      <c r="P576" s="188"/>
      <c r="Q576" s="188"/>
      <c r="R576" s="188"/>
      <c r="S576" s="188"/>
    </row>
    <row r="577" spans="1:13" ht="15.75" thickBot="1">
      <c r="A577" s="144"/>
      <c r="B577" s="144"/>
      <c r="C577" s="144"/>
      <c r="D577" s="118"/>
      <c r="E577" s="285" t="s">
        <v>328</v>
      </c>
      <c r="F577" s="289">
        <f>F571</f>
        <v>603116</v>
      </c>
      <c r="G577" s="289">
        <f>G571</f>
        <v>105825</v>
      </c>
      <c r="H577" s="289">
        <f>H571</f>
        <v>105568</v>
      </c>
      <c r="I577" s="1206">
        <v>105568</v>
      </c>
      <c r="J577" s="1206">
        <f>J571</f>
        <v>105288</v>
      </c>
      <c r="K577" s="1206">
        <f>K571</f>
        <v>104368</v>
      </c>
      <c r="L577" s="289">
        <f>L571</f>
        <v>104368</v>
      </c>
      <c r="M577" s="299">
        <f>M571</f>
        <v>104368</v>
      </c>
    </row>
    <row r="578" spans="1:13" ht="15.75" thickBot="1">
      <c r="A578" s="188"/>
      <c r="E578" s="56" t="s">
        <v>330</v>
      </c>
      <c r="F578" s="290">
        <f>SUM(F573:F577)</f>
        <v>3472800</v>
      </c>
      <c r="G578" s="290">
        <f>SUM(G573:G577)</f>
        <v>2324587</v>
      </c>
      <c r="H578" s="292">
        <f aca="true" t="shared" si="56" ref="H578:M578">H573+H574+H575+H577</f>
        <v>2550219</v>
      </c>
      <c r="I578" s="292">
        <f>I573+I574+I575+I577+I576</f>
        <v>2593922</v>
      </c>
      <c r="J578" s="292">
        <f t="shared" si="56"/>
        <v>2404551</v>
      </c>
      <c r="K578" s="292">
        <f t="shared" si="56"/>
        <v>2315171</v>
      </c>
      <c r="L578" s="292">
        <f t="shared" si="56"/>
        <v>2240888</v>
      </c>
      <c r="M578" s="292">
        <f t="shared" si="56"/>
        <v>2242988.05</v>
      </c>
    </row>
    <row r="579" spans="1:13" ht="15">
      <c r="A579" s="188"/>
      <c r="M579" s="203"/>
    </row>
    <row r="580" spans="1:13" ht="15">
      <c r="A580" s="188"/>
      <c r="M580" s="188"/>
    </row>
    <row r="581" spans="1:13" ht="15">
      <c r="A581" s="188"/>
      <c r="M581" s="188"/>
    </row>
    <row r="582" spans="1:13" ht="15">
      <c r="A582" s="188"/>
      <c r="M582" s="188"/>
    </row>
    <row r="583" ht="15">
      <c r="M583" s="188"/>
    </row>
    <row r="584" ht="15">
      <c r="M584" s="188"/>
    </row>
    <row r="586" spans="5:10" ht="15">
      <c r="E586" s="188"/>
      <c r="I586" s="188"/>
      <c r="J586" s="188"/>
    </row>
    <row r="587" spans="9:10" ht="15">
      <c r="I587" s="188"/>
      <c r="J587" s="188"/>
    </row>
    <row r="588" ht="15">
      <c r="E588" s="188"/>
    </row>
  </sheetData>
  <sheetProtection/>
  <mergeCells count="13">
    <mergeCell ref="L2:L3"/>
    <mergeCell ref="M2:M3"/>
    <mergeCell ref="F1:G1"/>
    <mergeCell ref="H1:J1"/>
    <mergeCell ref="K1:M1"/>
    <mergeCell ref="I2:I3"/>
    <mergeCell ref="J2:J3"/>
    <mergeCell ref="A2:A3"/>
    <mergeCell ref="E2:E3"/>
    <mergeCell ref="F2:F3"/>
    <mergeCell ref="G2:G3"/>
    <mergeCell ref="H2:H3"/>
    <mergeCell ref="K2:K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7.00390625" style="0" customWidth="1"/>
    <col min="2" max="2" width="3.8515625" style="0" customWidth="1"/>
    <col min="3" max="3" width="4.57421875" style="0" customWidth="1"/>
    <col min="4" max="4" width="36.28125" style="0" customWidth="1"/>
    <col min="6" max="6" width="8.00390625" style="0" customWidth="1"/>
    <col min="12" max="12" width="10.00390625" style="0" customWidth="1"/>
    <col min="13" max="13" width="5.421875" style="0" customWidth="1"/>
  </cols>
  <sheetData>
    <row r="1" spans="1:13" ht="15.75">
      <c r="A1" s="332"/>
      <c r="B1" s="333"/>
      <c r="C1" s="333"/>
      <c r="D1" s="492" t="s">
        <v>0</v>
      </c>
      <c r="E1" s="1230" t="s">
        <v>1</v>
      </c>
      <c r="F1" s="1231"/>
      <c r="G1" s="1232" t="s">
        <v>463</v>
      </c>
      <c r="H1" s="1230"/>
      <c r="I1" s="1230"/>
      <c r="J1" s="1261" t="s">
        <v>497</v>
      </c>
      <c r="K1" s="1262"/>
      <c r="L1" s="1262"/>
      <c r="M1" s="1263"/>
    </row>
    <row r="2" spans="1:13" ht="15">
      <c r="A2" s="919"/>
      <c r="B2" s="336" t="s">
        <v>2</v>
      </c>
      <c r="C2" s="337" t="s">
        <v>386</v>
      </c>
      <c r="D2" s="1218" t="s">
        <v>3</v>
      </c>
      <c r="E2" s="1259">
        <v>2017</v>
      </c>
      <c r="F2" s="1220">
        <v>2018</v>
      </c>
      <c r="G2" s="1222" t="s">
        <v>4</v>
      </c>
      <c r="H2" s="1224" t="s">
        <v>5</v>
      </c>
      <c r="I2" s="1265" t="s">
        <v>502</v>
      </c>
      <c r="J2" s="1266" t="s">
        <v>498</v>
      </c>
      <c r="K2" s="1268" t="s">
        <v>499</v>
      </c>
      <c r="L2" s="1269" t="s">
        <v>526</v>
      </c>
      <c r="M2" s="1226" t="s">
        <v>496</v>
      </c>
    </row>
    <row r="3" spans="1:13" ht="15.75" thickBot="1">
      <c r="A3" s="338" t="s">
        <v>6</v>
      </c>
      <c r="B3" s="339" t="s">
        <v>7</v>
      </c>
      <c r="C3" s="339"/>
      <c r="D3" s="1219"/>
      <c r="E3" s="1260"/>
      <c r="F3" s="1221"/>
      <c r="G3" s="1223"/>
      <c r="H3" s="1225"/>
      <c r="I3" s="1237"/>
      <c r="J3" s="1267"/>
      <c r="K3" s="1223"/>
      <c r="L3" s="1229"/>
      <c r="M3" s="1264"/>
    </row>
    <row r="4" spans="1:13" ht="15">
      <c r="A4" s="340">
        <v>100</v>
      </c>
      <c r="B4" s="341"/>
      <c r="C4" s="341"/>
      <c r="D4" s="484" t="s">
        <v>8</v>
      </c>
      <c r="E4" s="802">
        <f>E6+E7+E11</f>
        <v>1005384</v>
      </c>
      <c r="F4" s="342">
        <f>F6+F7+F11</f>
        <v>1141849</v>
      </c>
      <c r="G4" s="343">
        <f>G5+G7+G11</f>
        <v>1202747</v>
      </c>
      <c r="H4" s="342">
        <f>H6+H7+H11</f>
        <v>1246887</v>
      </c>
      <c r="I4" s="344">
        <f>I6+I7+I11</f>
        <v>1246720</v>
      </c>
      <c r="J4" s="343">
        <f>J5+J7+J11</f>
        <v>1292817</v>
      </c>
      <c r="K4" s="342">
        <f>K6+K7+K11</f>
        <v>1288847</v>
      </c>
      <c r="L4" s="937">
        <f>L5+L7+L11</f>
        <v>384505.69</v>
      </c>
      <c r="M4" s="959">
        <f aca="true" t="shared" si="0" ref="M4:M18">(100/K4)*L4</f>
        <v>29.833307599738372</v>
      </c>
    </row>
    <row r="5" spans="1:13" ht="15">
      <c r="A5" s="346">
        <v>110</v>
      </c>
      <c r="B5" s="347"/>
      <c r="C5" s="347"/>
      <c r="D5" s="485" t="s">
        <v>9</v>
      </c>
      <c r="E5" s="798">
        <v>797325</v>
      </c>
      <c r="F5" s="357">
        <v>927374</v>
      </c>
      <c r="G5" s="349">
        <v>1000580</v>
      </c>
      <c r="H5" s="348">
        <v>1043720</v>
      </c>
      <c r="I5" s="350">
        <v>1043720</v>
      </c>
      <c r="J5" s="349">
        <v>1050000</v>
      </c>
      <c r="K5" s="357">
        <v>1046030</v>
      </c>
      <c r="L5" s="938">
        <v>318091.96</v>
      </c>
      <c r="M5" s="962">
        <f t="shared" si="0"/>
        <v>30.409449059778403</v>
      </c>
    </row>
    <row r="6" spans="1:13" ht="15">
      <c r="A6" s="351">
        <v>111003</v>
      </c>
      <c r="B6" s="352"/>
      <c r="C6" s="352">
        <v>41</v>
      </c>
      <c r="D6" s="486" t="s">
        <v>9</v>
      </c>
      <c r="E6" s="803">
        <v>797325</v>
      </c>
      <c r="F6" s="920">
        <v>927374</v>
      </c>
      <c r="G6" s="351">
        <v>1000580</v>
      </c>
      <c r="H6" s="353">
        <v>1043720</v>
      </c>
      <c r="I6" s="354">
        <v>1043720</v>
      </c>
      <c r="J6" s="351">
        <v>1050000</v>
      </c>
      <c r="K6" s="920">
        <v>1046030</v>
      </c>
      <c r="L6" s="939">
        <v>318091.96</v>
      </c>
      <c r="M6" s="980">
        <f t="shared" si="0"/>
        <v>30.409449059778403</v>
      </c>
    </row>
    <row r="7" spans="1:13" ht="15">
      <c r="A7" s="349">
        <v>121</v>
      </c>
      <c r="B7" s="347"/>
      <c r="C7" s="347"/>
      <c r="D7" s="485" t="s">
        <v>10</v>
      </c>
      <c r="E7" s="798">
        <f>SUM(E8:E10)</f>
        <v>135559</v>
      </c>
      <c r="F7" s="357">
        <f aca="true" t="shared" si="1" ref="F7:L7">SUM(F8:F10)</f>
        <v>137971</v>
      </c>
      <c r="G7" s="349">
        <f t="shared" si="1"/>
        <v>128900</v>
      </c>
      <c r="H7" s="357">
        <f t="shared" si="1"/>
        <v>129900</v>
      </c>
      <c r="I7" s="358">
        <f t="shared" si="1"/>
        <v>129900</v>
      </c>
      <c r="J7" s="349">
        <f t="shared" si="1"/>
        <v>156200</v>
      </c>
      <c r="K7" s="357">
        <f t="shared" si="1"/>
        <v>156200</v>
      </c>
      <c r="L7" s="938">
        <f t="shared" si="1"/>
        <v>46704.909999999996</v>
      </c>
      <c r="M7" s="962">
        <f t="shared" si="0"/>
        <v>29.900710627400766</v>
      </c>
    </row>
    <row r="8" spans="1:18" ht="15">
      <c r="A8" s="360">
        <v>121001</v>
      </c>
      <c r="B8" s="361"/>
      <c r="C8" s="361">
        <v>41</v>
      </c>
      <c r="D8" s="487" t="s">
        <v>11</v>
      </c>
      <c r="E8" s="797">
        <v>24741</v>
      </c>
      <c r="F8" s="476">
        <v>25188</v>
      </c>
      <c r="G8" s="360">
        <v>24500</v>
      </c>
      <c r="H8" s="362">
        <v>27000</v>
      </c>
      <c r="I8" s="363">
        <v>27000</v>
      </c>
      <c r="J8" s="360">
        <v>37000</v>
      </c>
      <c r="K8" s="476">
        <v>37000</v>
      </c>
      <c r="L8" s="940">
        <v>13893.27</v>
      </c>
      <c r="M8" s="978">
        <f t="shared" si="0"/>
        <v>37.54937837837838</v>
      </c>
      <c r="R8" s="987"/>
    </row>
    <row r="9" spans="1:20" ht="15">
      <c r="A9" s="365">
        <v>121002</v>
      </c>
      <c r="B9" s="366"/>
      <c r="C9" s="366">
        <v>41</v>
      </c>
      <c r="D9" s="488" t="s">
        <v>12</v>
      </c>
      <c r="E9" s="796">
        <v>107586</v>
      </c>
      <c r="F9" s="437">
        <v>109158</v>
      </c>
      <c r="G9" s="365">
        <v>101000</v>
      </c>
      <c r="H9" s="367">
        <v>98500</v>
      </c>
      <c r="I9" s="368">
        <v>98500</v>
      </c>
      <c r="J9" s="365">
        <v>114000</v>
      </c>
      <c r="K9" s="437">
        <v>114000</v>
      </c>
      <c r="L9" s="941">
        <v>30997.35</v>
      </c>
      <c r="M9" s="972">
        <f t="shared" si="0"/>
        <v>27.19065789473684</v>
      </c>
      <c r="T9" s="188"/>
    </row>
    <row r="10" spans="1:13" ht="15">
      <c r="A10" s="370">
        <v>121003</v>
      </c>
      <c r="B10" s="371"/>
      <c r="C10" s="371">
        <v>41</v>
      </c>
      <c r="D10" s="489" t="s">
        <v>382</v>
      </c>
      <c r="E10" s="804">
        <v>3232</v>
      </c>
      <c r="F10" s="921">
        <v>3625</v>
      </c>
      <c r="G10" s="370">
        <v>3400</v>
      </c>
      <c r="H10" s="372">
        <v>4400</v>
      </c>
      <c r="I10" s="373">
        <v>4400</v>
      </c>
      <c r="J10" s="370">
        <v>5200</v>
      </c>
      <c r="K10" s="921">
        <v>5200</v>
      </c>
      <c r="L10" s="942">
        <v>1814.29</v>
      </c>
      <c r="M10" s="971">
        <f t="shared" si="0"/>
        <v>34.89019230769231</v>
      </c>
    </row>
    <row r="11" spans="1:13" ht="15">
      <c r="A11" s="374">
        <v>130</v>
      </c>
      <c r="B11" s="347"/>
      <c r="C11" s="347"/>
      <c r="D11" s="485" t="s">
        <v>13</v>
      </c>
      <c r="E11" s="798">
        <f>SUM(E12:E17)</f>
        <v>72500</v>
      </c>
      <c r="F11" s="357">
        <f aca="true" t="shared" si="2" ref="F11:L11">SUM(F12:F17)</f>
        <v>76504</v>
      </c>
      <c r="G11" s="349">
        <f t="shared" si="2"/>
        <v>73267</v>
      </c>
      <c r="H11" s="348">
        <f t="shared" si="2"/>
        <v>73267</v>
      </c>
      <c r="I11" s="376">
        <f t="shared" si="2"/>
        <v>73100</v>
      </c>
      <c r="J11" s="349">
        <f t="shared" si="2"/>
        <v>86617</v>
      </c>
      <c r="K11" s="357">
        <f t="shared" si="2"/>
        <v>86617</v>
      </c>
      <c r="L11" s="938">
        <f t="shared" si="2"/>
        <v>19708.82</v>
      </c>
      <c r="M11" s="960">
        <f t="shared" si="0"/>
        <v>22.753985938095294</v>
      </c>
    </row>
    <row r="12" spans="1:13" ht="15">
      <c r="A12" s="377">
        <v>133001</v>
      </c>
      <c r="B12" s="361"/>
      <c r="C12" s="361">
        <v>41</v>
      </c>
      <c r="D12" s="487" t="s">
        <v>14</v>
      </c>
      <c r="E12" s="797">
        <v>1954</v>
      </c>
      <c r="F12" s="476">
        <v>2065</v>
      </c>
      <c r="G12" s="360">
        <v>1850</v>
      </c>
      <c r="H12" s="362">
        <v>1850</v>
      </c>
      <c r="I12" s="379">
        <v>1850</v>
      </c>
      <c r="J12" s="360">
        <v>3700</v>
      </c>
      <c r="K12" s="476">
        <v>3700</v>
      </c>
      <c r="L12" s="940">
        <v>1058.33</v>
      </c>
      <c r="M12" s="971">
        <f t="shared" si="0"/>
        <v>28.603513513513512</v>
      </c>
    </row>
    <row r="13" spans="1:13" ht="15">
      <c r="A13" s="360">
        <v>133004</v>
      </c>
      <c r="B13" s="361"/>
      <c r="C13" s="361">
        <v>41</v>
      </c>
      <c r="D13" s="487" t="s">
        <v>363</v>
      </c>
      <c r="E13" s="797"/>
      <c r="F13" s="476">
        <v>100</v>
      </c>
      <c r="G13" s="360">
        <v>50</v>
      </c>
      <c r="H13" s="362">
        <v>50</v>
      </c>
      <c r="I13" s="363">
        <v>50</v>
      </c>
      <c r="J13" s="360">
        <v>50</v>
      </c>
      <c r="K13" s="476">
        <v>50</v>
      </c>
      <c r="L13" s="940">
        <v>0</v>
      </c>
      <c r="M13" s="972">
        <f t="shared" si="0"/>
        <v>0</v>
      </c>
    </row>
    <row r="14" spans="1:18" ht="15">
      <c r="A14" s="360">
        <v>133006</v>
      </c>
      <c r="B14" s="361"/>
      <c r="C14" s="361">
        <v>41</v>
      </c>
      <c r="D14" s="487" t="s">
        <v>17</v>
      </c>
      <c r="E14" s="797">
        <v>954</v>
      </c>
      <c r="F14" s="476">
        <v>1034</v>
      </c>
      <c r="G14" s="360">
        <v>1200</v>
      </c>
      <c r="H14" s="362">
        <v>1200</v>
      </c>
      <c r="I14" s="363">
        <v>1200</v>
      </c>
      <c r="J14" s="360">
        <v>1200</v>
      </c>
      <c r="K14" s="476">
        <v>1200</v>
      </c>
      <c r="L14" s="940">
        <v>304.31</v>
      </c>
      <c r="M14" s="971">
        <f t="shared" si="0"/>
        <v>25.359166666666667</v>
      </c>
      <c r="R14" s="188"/>
    </row>
    <row r="15" spans="1:18" ht="15">
      <c r="A15" s="365">
        <v>133012</v>
      </c>
      <c r="B15" s="366"/>
      <c r="C15" s="366">
        <v>41</v>
      </c>
      <c r="D15" s="488" t="s">
        <v>334</v>
      </c>
      <c r="E15" s="805">
        <v>2097</v>
      </c>
      <c r="F15" s="922">
        <v>1563</v>
      </c>
      <c r="G15" s="381">
        <v>2000</v>
      </c>
      <c r="H15" s="380">
        <v>2000</v>
      </c>
      <c r="I15" s="382">
        <v>2000</v>
      </c>
      <c r="J15" s="381">
        <v>1500</v>
      </c>
      <c r="K15" s="922">
        <v>1500</v>
      </c>
      <c r="L15" s="943">
        <v>72.82</v>
      </c>
      <c r="M15" s="974">
        <f t="shared" si="0"/>
        <v>4.854666666666666</v>
      </c>
      <c r="R15" s="188"/>
    </row>
    <row r="16" spans="1:13" ht="15">
      <c r="A16" s="365">
        <v>133013</v>
      </c>
      <c r="B16" s="366"/>
      <c r="C16" s="366">
        <v>41</v>
      </c>
      <c r="D16" s="488" t="s">
        <v>15</v>
      </c>
      <c r="E16" s="805">
        <v>67495</v>
      </c>
      <c r="F16" s="922">
        <v>71742</v>
      </c>
      <c r="G16" s="381">
        <v>68000</v>
      </c>
      <c r="H16" s="380">
        <v>68000</v>
      </c>
      <c r="I16" s="382">
        <v>68000</v>
      </c>
      <c r="J16" s="381">
        <v>80000</v>
      </c>
      <c r="K16" s="922">
        <v>80000</v>
      </c>
      <c r="L16" s="943">
        <v>18273.36</v>
      </c>
      <c r="M16" s="974">
        <f t="shared" si="0"/>
        <v>22.8417</v>
      </c>
    </row>
    <row r="17" spans="1:13" ht="15.75" thickBot="1">
      <c r="A17" s="360">
        <v>139002</v>
      </c>
      <c r="B17" s="361"/>
      <c r="C17" s="361">
        <v>41</v>
      </c>
      <c r="D17" s="487" t="s">
        <v>16</v>
      </c>
      <c r="E17" s="797"/>
      <c r="F17" s="476"/>
      <c r="G17" s="360">
        <v>167</v>
      </c>
      <c r="H17" s="362">
        <v>167</v>
      </c>
      <c r="I17" s="363"/>
      <c r="J17" s="360">
        <v>167</v>
      </c>
      <c r="K17" s="476">
        <v>167</v>
      </c>
      <c r="L17" s="940">
        <v>0</v>
      </c>
      <c r="M17" s="981">
        <f t="shared" si="0"/>
        <v>0</v>
      </c>
    </row>
    <row r="18" spans="1:13" ht="15.75" thickBot="1">
      <c r="A18" s="383">
        <v>200</v>
      </c>
      <c r="B18" s="384"/>
      <c r="C18" s="384"/>
      <c r="D18" s="490" t="s">
        <v>18</v>
      </c>
      <c r="E18" s="386">
        <f>E19+E20+E27+E33+E32+E49+E51</f>
        <v>108840</v>
      </c>
      <c r="F18" s="407">
        <f>F19+F20+F27+F33+F49+F51+F31</f>
        <v>139051</v>
      </c>
      <c r="G18" s="386">
        <f>G19+G20+G27+G31+G49+G51+G33</f>
        <v>124331</v>
      </c>
      <c r="H18" s="385">
        <f>H19+H20+H27+H33+H32+H49+H51</f>
        <v>134181</v>
      </c>
      <c r="I18" s="387">
        <f>I20+I27+I33+I32+I52+I51</f>
        <v>139011</v>
      </c>
      <c r="J18" s="404">
        <f>J19+J20+J27+J31+J49+J51+J33</f>
        <v>122451</v>
      </c>
      <c r="K18" s="405">
        <f>K19+K20+K27+K33+K32+K49+K51</f>
        <v>122651</v>
      </c>
      <c r="L18" s="944">
        <f>L20+L27+L33+L31+L49+L51</f>
        <v>26128.890000000003</v>
      </c>
      <c r="M18" s="959">
        <f t="shared" si="0"/>
        <v>21.303446364073675</v>
      </c>
    </row>
    <row r="19" spans="1:13" ht="0.75" customHeight="1">
      <c r="A19" s="388">
        <v>211</v>
      </c>
      <c r="B19" s="389"/>
      <c r="C19" s="389"/>
      <c r="D19" s="491" t="s">
        <v>19</v>
      </c>
      <c r="E19" s="806">
        <v>0</v>
      </c>
      <c r="F19" s="923">
        <v>0</v>
      </c>
      <c r="G19" s="391">
        <v>0</v>
      </c>
      <c r="H19" s="390">
        <v>0</v>
      </c>
      <c r="I19" s="392">
        <v>0</v>
      </c>
      <c r="J19" s="391">
        <v>0</v>
      </c>
      <c r="K19" s="923">
        <v>0</v>
      </c>
      <c r="L19" s="945">
        <v>0</v>
      </c>
      <c r="M19" s="964" t="e">
        <v>#DIV/0!</v>
      </c>
    </row>
    <row r="20" spans="1:13" ht="15">
      <c r="A20" s="349">
        <v>212</v>
      </c>
      <c r="B20" s="347"/>
      <c r="C20" s="347"/>
      <c r="D20" s="485" t="s">
        <v>20</v>
      </c>
      <c r="E20" s="798">
        <f>SUM(E21:E26)</f>
        <v>50102</v>
      </c>
      <c r="F20" s="357">
        <f aca="true" t="shared" si="3" ref="F20:L20">SUM(F21:F26)</f>
        <v>52985</v>
      </c>
      <c r="G20" s="349">
        <f t="shared" si="3"/>
        <v>49420</v>
      </c>
      <c r="H20" s="357">
        <f t="shared" si="3"/>
        <v>52420</v>
      </c>
      <c r="I20" s="358">
        <f t="shared" si="3"/>
        <v>52420</v>
      </c>
      <c r="J20" s="349">
        <f t="shared" si="3"/>
        <v>52020</v>
      </c>
      <c r="K20" s="357">
        <f t="shared" si="3"/>
        <v>52020</v>
      </c>
      <c r="L20" s="938">
        <f t="shared" si="3"/>
        <v>11492.060000000001</v>
      </c>
      <c r="M20" s="962">
        <f aca="true" t="shared" si="4" ref="M20:M33">(100/K20)*L20</f>
        <v>22.09161860822761</v>
      </c>
    </row>
    <row r="21" spans="1:21" ht="15">
      <c r="A21" s="360">
        <v>212001</v>
      </c>
      <c r="B21" s="361"/>
      <c r="C21" s="361">
        <v>41</v>
      </c>
      <c r="D21" s="487" t="s">
        <v>21</v>
      </c>
      <c r="E21" s="797">
        <v>1086</v>
      </c>
      <c r="F21" s="476">
        <v>1086</v>
      </c>
      <c r="G21" s="360">
        <v>1090</v>
      </c>
      <c r="H21" s="362">
        <v>1090</v>
      </c>
      <c r="I21" s="363">
        <v>1090</v>
      </c>
      <c r="J21" s="360">
        <v>1090</v>
      </c>
      <c r="K21" s="476">
        <v>1090</v>
      </c>
      <c r="L21" s="940">
        <v>0</v>
      </c>
      <c r="M21" s="978">
        <f t="shared" si="4"/>
        <v>0</v>
      </c>
      <c r="T21" s="188"/>
      <c r="U21" s="188"/>
    </row>
    <row r="22" spans="1:13" ht="15">
      <c r="A22" s="365">
        <v>212002</v>
      </c>
      <c r="B22" s="366"/>
      <c r="C22" s="366">
        <v>41</v>
      </c>
      <c r="D22" s="488" t="s">
        <v>22</v>
      </c>
      <c r="E22" s="796">
        <v>1280</v>
      </c>
      <c r="F22" s="437">
        <v>1060</v>
      </c>
      <c r="G22" s="365">
        <v>1700</v>
      </c>
      <c r="H22" s="367">
        <v>1700</v>
      </c>
      <c r="I22" s="368">
        <v>1700</v>
      </c>
      <c r="J22" s="365">
        <v>800</v>
      </c>
      <c r="K22" s="437">
        <v>800</v>
      </c>
      <c r="L22" s="941">
        <v>28.83</v>
      </c>
      <c r="M22" s="972">
        <f t="shared" si="4"/>
        <v>3.60375</v>
      </c>
    </row>
    <row r="23" spans="1:13" ht="15">
      <c r="A23" s="365">
        <v>212003</v>
      </c>
      <c r="B23" s="366">
        <v>1</v>
      </c>
      <c r="C23" s="366">
        <v>41</v>
      </c>
      <c r="D23" s="488" t="s">
        <v>23</v>
      </c>
      <c r="E23" s="796">
        <v>4360</v>
      </c>
      <c r="F23" s="437">
        <v>3480</v>
      </c>
      <c r="G23" s="365">
        <v>2500</v>
      </c>
      <c r="H23" s="367">
        <v>5500</v>
      </c>
      <c r="I23" s="368">
        <v>5500</v>
      </c>
      <c r="J23" s="365">
        <v>6000</v>
      </c>
      <c r="K23" s="437">
        <v>6000</v>
      </c>
      <c r="L23" s="941">
        <v>679.68</v>
      </c>
      <c r="M23" s="971">
        <f t="shared" si="4"/>
        <v>11.328</v>
      </c>
    </row>
    <row r="24" spans="1:13" ht="15">
      <c r="A24" s="365">
        <v>212003</v>
      </c>
      <c r="B24" s="366">
        <v>2</v>
      </c>
      <c r="C24" s="366">
        <v>41</v>
      </c>
      <c r="D24" s="488" t="s">
        <v>24</v>
      </c>
      <c r="E24" s="796">
        <v>42006</v>
      </c>
      <c r="F24" s="437">
        <v>40319</v>
      </c>
      <c r="G24" s="365">
        <v>41130</v>
      </c>
      <c r="H24" s="367">
        <v>41130</v>
      </c>
      <c r="I24" s="368">
        <v>41130</v>
      </c>
      <c r="J24" s="365">
        <v>41130</v>
      </c>
      <c r="K24" s="437">
        <v>41130</v>
      </c>
      <c r="L24" s="941">
        <v>9793.78</v>
      </c>
      <c r="M24" s="972">
        <f t="shared" si="4"/>
        <v>23.811767566253344</v>
      </c>
    </row>
    <row r="25" spans="1:13" ht="15">
      <c r="A25" s="393">
        <v>212003</v>
      </c>
      <c r="B25" s="394">
        <v>3</v>
      </c>
      <c r="C25" s="366">
        <v>41</v>
      </c>
      <c r="D25" s="488" t="s">
        <v>350</v>
      </c>
      <c r="E25" s="796">
        <v>900</v>
      </c>
      <c r="F25" s="437">
        <v>6620</v>
      </c>
      <c r="G25" s="365">
        <v>2500</v>
      </c>
      <c r="H25" s="395">
        <v>2500</v>
      </c>
      <c r="I25" s="369">
        <v>2500</v>
      </c>
      <c r="J25" s="365">
        <v>2500</v>
      </c>
      <c r="K25" s="418">
        <v>2500</v>
      </c>
      <c r="L25" s="941">
        <v>907.4</v>
      </c>
      <c r="M25" s="972">
        <f t="shared" si="4"/>
        <v>36.296</v>
      </c>
    </row>
    <row r="26" spans="1:13" ht="15">
      <c r="A26" s="396">
        <v>212004</v>
      </c>
      <c r="B26" s="397"/>
      <c r="C26" s="371">
        <v>41</v>
      </c>
      <c r="D26" s="489" t="s">
        <v>335</v>
      </c>
      <c r="E26" s="804">
        <v>470</v>
      </c>
      <c r="F26" s="921">
        <v>420</v>
      </c>
      <c r="G26" s="370">
        <v>500</v>
      </c>
      <c r="H26" s="398">
        <v>500</v>
      </c>
      <c r="I26" s="373">
        <v>500</v>
      </c>
      <c r="J26" s="396">
        <v>500</v>
      </c>
      <c r="K26" s="1115">
        <v>500</v>
      </c>
      <c r="L26" s="942">
        <v>82.37</v>
      </c>
      <c r="M26" s="971">
        <f t="shared" si="4"/>
        <v>16.474</v>
      </c>
    </row>
    <row r="27" spans="1:13" ht="15">
      <c r="A27" s="349">
        <v>221</v>
      </c>
      <c r="B27" s="347"/>
      <c r="C27" s="347"/>
      <c r="D27" s="485" t="s">
        <v>25</v>
      </c>
      <c r="E27" s="798">
        <f>SUM(E28:E30)</f>
        <v>9100</v>
      </c>
      <c r="F27" s="357">
        <f aca="true" t="shared" si="5" ref="F27:L27">SUM(F28:F30)</f>
        <v>7935</v>
      </c>
      <c r="G27" s="349">
        <f t="shared" si="5"/>
        <v>8300</v>
      </c>
      <c r="H27" s="357">
        <f t="shared" si="5"/>
        <v>8500</v>
      </c>
      <c r="I27" s="358">
        <f t="shared" si="5"/>
        <v>8500</v>
      </c>
      <c r="J27" s="349">
        <f t="shared" si="5"/>
        <v>8300</v>
      </c>
      <c r="K27" s="357">
        <f t="shared" si="5"/>
        <v>8300</v>
      </c>
      <c r="L27" s="938">
        <f t="shared" si="5"/>
        <v>1619</v>
      </c>
      <c r="M27" s="962">
        <f t="shared" si="4"/>
        <v>19.506024096385545</v>
      </c>
    </row>
    <row r="28" spans="1:13" ht="15">
      <c r="A28" s="399">
        <v>221004</v>
      </c>
      <c r="B28" s="378">
        <v>1</v>
      </c>
      <c r="C28" s="378">
        <v>41</v>
      </c>
      <c r="D28" s="495" t="s">
        <v>26</v>
      </c>
      <c r="E28" s="799">
        <v>5700</v>
      </c>
      <c r="F28" s="795">
        <v>5171</v>
      </c>
      <c r="G28" s="377">
        <v>5000</v>
      </c>
      <c r="H28" s="400">
        <v>5000</v>
      </c>
      <c r="I28" s="401">
        <v>5000</v>
      </c>
      <c r="J28" s="377">
        <v>5000</v>
      </c>
      <c r="K28" s="418">
        <v>5000</v>
      </c>
      <c r="L28" s="946">
        <v>1619</v>
      </c>
      <c r="M28" s="978">
        <f t="shared" si="4"/>
        <v>32.38</v>
      </c>
    </row>
    <row r="29" spans="1:13" ht="15">
      <c r="A29" s="365">
        <v>221004</v>
      </c>
      <c r="B29" s="361">
        <v>2</v>
      </c>
      <c r="C29" s="361">
        <v>41</v>
      </c>
      <c r="D29" s="487" t="s">
        <v>336</v>
      </c>
      <c r="E29" s="797">
        <v>3200</v>
      </c>
      <c r="F29" s="476">
        <v>2664</v>
      </c>
      <c r="G29" s="360">
        <v>3000</v>
      </c>
      <c r="H29" s="362">
        <v>3200</v>
      </c>
      <c r="I29" s="369">
        <v>3200</v>
      </c>
      <c r="J29" s="360">
        <v>3000</v>
      </c>
      <c r="K29" s="437">
        <v>3000</v>
      </c>
      <c r="L29" s="940">
        <v>0</v>
      </c>
      <c r="M29" s="971">
        <f t="shared" si="4"/>
        <v>0</v>
      </c>
    </row>
    <row r="30" spans="1:13" ht="15">
      <c r="A30" s="393">
        <v>221005</v>
      </c>
      <c r="B30" s="397">
        <v>2</v>
      </c>
      <c r="C30" s="394">
        <v>41</v>
      </c>
      <c r="D30" s="494" t="s">
        <v>337</v>
      </c>
      <c r="E30" s="682">
        <v>200</v>
      </c>
      <c r="F30" s="682">
        <v>100</v>
      </c>
      <c r="G30" s="393">
        <v>300</v>
      </c>
      <c r="H30" s="367">
        <v>300</v>
      </c>
      <c r="I30" s="368">
        <v>300</v>
      </c>
      <c r="J30" s="393">
        <v>300</v>
      </c>
      <c r="K30" s="437">
        <v>300</v>
      </c>
      <c r="L30" s="947">
        <v>0</v>
      </c>
      <c r="M30" s="973">
        <f t="shared" si="4"/>
        <v>0</v>
      </c>
    </row>
    <row r="31" spans="1:13" ht="15">
      <c r="A31" s="346">
        <v>222</v>
      </c>
      <c r="B31" s="347"/>
      <c r="C31" s="347"/>
      <c r="D31" s="485" t="s">
        <v>27</v>
      </c>
      <c r="E31" s="681">
        <v>15</v>
      </c>
      <c r="F31" s="681"/>
      <c r="G31" s="349">
        <v>120</v>
      </c>
      <c r="H31" s="348">
        <v>6620</v>
      </c>
      <c r="I31" s="350">
        <v>6550</v>
      </c>
      <c r="J31" s="349">
        <v>120</v>
      </c>
      <c r="K31" s="357">
        <v>120</v>
      </c>
      <c r="L31" s="938">
        <v>0</v>
      </c>
      <c r="M31" s="962">
        <f t="shared" si="4"/>
        <v>0</v>
      </c>
    </row>
    <row r="32" spans="1:21" ht="15">
      <c r="A32" s="351">
        <v>222003</v>
      </c>
      <c r="B32" s="352"/>
      <c r="C32" s="352">
        <v>41</v>
      </c>
      <c r="D32" s="486" t="s">
        <v>27</v>
      </c>
      <c r="E32" s="355">
        <v>15</v>
      </c>
      <c r="F32" s="355"/>
      <c r="G32" s="351">
        <v>120</v>
      </c>
      <c r="H32" s="353">
        <v>6620</v>
      </c>
      <c r="I32" s="354">
        <v>6550</v>
      </c>
      <c r="J32" s="351">
        <v>120</v>
      </c>
      <c r="K32" s="920">
        <v>120</v>
      </c>
      <c r="L32" s="939">
        <v>0</v>
      </c>
      <c r="M32" s="980">
        <f t="shared" si="4"/>
        <v>0</v>
      </c>
      <c r="U32" s="320"/>
    </row>
    <row r="33" spans="1:13" ht="15">
      <c r="A33" s="349">
        <v>223</v>
      </c>
      <c r="B33" s="347"/>
      <c r="C33" s="347"/>
      <c r="D33" s="485" t="s">
        <v>28</v>
      </c>
      <c r="E33" s="359">
        <f>SUM(E34:E47)</f>
        <v>45347</v>
      </c>
      <c r="F33" s="359">
        <f>SUM(F34:F48)</f>
        <v>66713</v>
      </c>
      <c r="G33" s="349">
        <f>SUM(G35:G48)</f>
        <v>56021</v>
      </c>
      <c r="H33" s="357">
        <f>SUM(H34:H48)</f>
        <v>56141</v>
      </c>
      <c r="I33" s="358">
        <f>SUM(I35:I48)</f>
        <v>56141</v>
      </c>
      <c r="J33" s="349">
        <f>SUM(J35:J48)</f>
        <v>59021</v>
      </c>
      <c r="K33" s="357">
        <f>SUM(K35:K48)</f>
        <v>59021</v>
      </c>
      <c r="L33" s="938">
        <f>SUM(L35:L48)</f>
        <v>12334.170000000002</v>
      </c>
      <c r="M33" s="962">
        <f t="shared" si="4"/>
        <v>20.89793463343556</v>
      </c>
    </row>
    <row r="34" spans="1:13" ht="15">
      <c r="A34" s="180">
        <v>223001</v>
      </c>
      <c r="B34" s="22"/>
      <c r="C34" s="22">
        <v>41</v>
      </c>
      <c r="D34" s="975" t="s">
        <v>405</v>
      </c>
      <c r="E34" s="223"/>
      <c r="F34" s="223">
        <v>9018</v>
      </c>
      <c r="G34" s="180"/>
      <c r="H34" s="52"/>
      <c r="I34" s="976"/>
      <c r="J34" s="180"/>
      <c r="K34" s="52"/>
      <c r="L34" s="977"/>
      <c r="M34" s="978"/>
    </row>
    <row r="35" spans="1:13" ht="15">
      <c r="A35" s="360">
        <v>223001</v>
      </c>
      <c r="B35" s="361">
        <v>1</v>
      </c>
      <c r="C35" s="361">
        <v>41</v>
      </c>
      <c r="D35" s="487" t="s">
        <v>29</v>
      </c>
      <c r="E35" s="364">
        <v>6134</v>
      </c>
      <c r="F35" s="364">
        <v>2155</v>
      </c>
      <c r="G35" s="360">
        <v>1800</v>
      </c>
      <c r="H35" s="362">
        <v>1800</v>
      </c>
      <c r="I35" s="363">
        <v>1800</v>
      </c>
      <c r="J35" s="360">
        <v>1800</v>
      </c>
      <c r="K35" s="476">
        <v>1800</v>
      </c>
      <c r="L35" s="940">
        <v>614.2</v>
      </c>
      <c r="M35" s="971">
        <f aca="true" t="shared" si="6" ref="M35:M67">(100/K35)*L35</f>
        <v>34.12222222222222</v>
      </c>
    </row>
    <row r="36" spans="1:13" ht="15">
      <c r="A36" s="365">
        <v>223001</v>
      </c>
      <c r="B36" s="366">
        <v>2</v>
      </c>
      <c r="C36" s="366">
        <v>41</v>
      </c>
      <c r="D36" s="488" t="s">
        <v>30</v>
      </c>
      <c r="E36" s="369">
        <v>373</v>
      </c>
      <c r="F36" s="369">
        <v>484</v>
      </c>
      <c r="G36" s="365">
        <v>500</v>
      </c>
      <c r="H36" s="367">
        <v>500</v>
      </c>
      <c r="I36" s="368">
        <v>500</v>
      </c>
      <c r="J36" s="365">
        <v>500</v>
      </c>
      <c r="K36" s="437">
        <v>500</v>
      </c>
      <c r="L36" s="941">
        <v>35</v>
      </c>
      <c r="M36" s="974">
        <f t="shared" si="6"/>
        <v>7</v>
      </c>
    </row>
    <row r="37" spans="1:13" ht="15">
      <c r="A37" s="365">
        <v>223001</v>
      </c>
      <c r="B37" s="366">
        <v>3</v>
      </c>
      <c r="C37" s="366">
        <v>41</v>
      </c>
      <c r="D37" s="488" t="s">
        <v>31</v>
      </c>
      <c r="E37" s="369">
        <v>6135</v>
      </c>
      <c r="F37" s="369">
        <v>2842</v>
      </c>
      <c r="G37" s="365">
        <v>3000</v>
      </c>
      <c r="H37" s="367">
        <v>3000</v>
      </c>
      <c r="I37" s="368">
        <v>3000</v>
      </c>
      <c r="J37" s="365">
        <v>7900</v>
      </c>
      <c r="K37" s="437">
        <v>7900</v>
      </c>
      <c r="L37" s="941">
        <v>1122.9</v>
      </c>
      <c r="M37" s="972">
        <f t="shared" si="6"/>
        <v>14.213924050632912</v>
      </c>
    </row>
    <row r="38" spans="1:13" ht="15">
      <c r="A38" s="365">
        <v>223001</v>
      </c>
      <c r="B38" s="366">
        <v>4</v>
      </c>
      <c r="C38" s="366">
        <v>41</v>
      </c>
      <c r="D38" s="488" t="s">
        <v>32</v>
      </c>
      <c r="E38" s="796">
        <v>648</v>
      </c>
      <c r="F38" s="438">
        <v>810</v>
      </c>
      <c r="G38" s="365">
        <v>1500</v>
      </c>
      <c r="H38" s="367">
        <v>1500</v>
      </c>
      <c r="I38" s="368">
        <v>1500</v>
      </c>
      <c r="J38" s="365">
        <v>1000</v>
      </c>
      <c r="K38" s="437">
        <v>1000</v>
      </c>
      <c r="L38" s="941">
        <v>324</v>
      </c>
      <c r="M38" s="971">
        <f t="shared" si="6"/>
        <v>32.4</v>
      </c>
    </row>
    <row r="39" spans="1:13" ht="15">
      <c r="A39" s="365">
        <v>223001</v>
      </c>
      <c r="B39" s="366">
        <v>5</v>
      </c>
      <c r="C39" s="366">
        <v>41</v>
      </c>
      <c r="D39" s="488" t="s">
        <v>33</v>
      </c>
      <c r="E39" s="797">
        <v>4</v>
      </c>
      <c r="F39" s="476">
        <v>0</v>
      </c>
      <c r="G39" s="365">
        <v>5</v>
      </c>
      <c r="H39" s="367">
        <v>5</v>
      </c>
      <c r="I39" s="368">
        <v>5</v>
      </c>
      <c r="J39" s="365">
        <v>5</v>
      </c>
      <c r="K39" s="437">
        <v>5</v>
      </c>
      <c r="L39" s="941">
        <v>0</v>
      </c>
      <c r="M39" s="972">
        <f t="shared" si="6"/>
        <v>0</v>
      </c>
    </row>
    <row r="40" spans="1:13" ht="15">
      <c r="A40" s="365">
        <v>223001</v>
      </c>
      <c r="B40" s="366">
        <v>6</v>
      </c>
      <c r="C40" s="366">
        <v>41</v>
      </c>
      <c r="D40" s="488" t="s">
        <v>34</v>
      </c>
      <c r="E40" s="796">
        <v>114</v>
      </c>
      <c r="F40" s="437">
        <v>0</v>
      </c>
      <c r="G40" s="365">
        <v>166</v>
      </c>
      <c r="H40" s="367">
        <v>166</v>
      </c>
      <c r="I40" s="368">
        <v>166</v>
      </c>
      <c r="J40" s="365">
        <v>166</v>
      </c>
      <c r="K40" s="437">
        <v>166</v>
      </c>
      <c r="L40" s="941">
        <v>0</v>
      </c>
      <c r="M40" s="971">
        <f t="shared" si="6"/>
        <v>0</v>
      </c>
    </row>
    <row r="41" spans="1:13" ht="15">
      <c r="A41" s="365">
        <v>223001</v>
      </c>
      <c r="B41" s="366">
        <v>8</v>
      </c>
      <c r="C41" s="366">
        <v>41</v>
      </c>
      <c r="D41" s="488" t="s">
        <v>37</v>
      </c>
      <c r="E41" s="796">
        <v>251</v>
      </c>
      <c r="F41" s="437">
        <v>53</v>
      </c>
      <c r="G41" s="365">
        <v>500</v>
      </c>
      <c r="H41" s="367">
        <v>600</v>
      </c>
      <c r="I41" s="368">
        <v>600</v>
      </c>
      <c r="J41" s="365">
        <v>600</v>
      </c>
      <c r="K41" s="437">
        <v>600</v>
      </c>
      <c r="L41" s="941">
        <v>0</v>
      </c>
      <c r="M41" s="974">
        <f t="shared" si="6"/>
        <v>0</v>
      </c>
    </row>
    <row r="42" spans="1:13" ht="15">
      <c r="A42" s="365">
        <v>223001</v>
      </c>
      <c r="B42" s="366">
        <v>9</v>
      </c>
      <c r="C42" s="366">
        <v>41</v>
      </c>
      <c r="D42" s="488" t="s">
        <v>365</v>
      </c>
      <c r="E42" s="796">
        <v>436</v>
      </c>
      <c r="F42" s="437">
        <v>539</v>
      </c>
      <c r="G42" s="365">
        <v>500</v>
      </c>
      <c r="H42" s="367">
        <v>520</v>
      </c>
      <c r="I42" s="368">
        <v>520</v>
      </c>
      <c r="J42" s="365">
        <v>500</v>
      </c>
      <c r="K42" s="367">
        <v>500</v>
      </c>
      <c r="L42" s="941">
        <v>97.8</v>
      </c>
      <c r="M42" s="974">
        <f t="shared" si="6"/>
        <v>19.560000000000002</v>
      </c>
    </row>
    <row r="43" spans="1:13" ht="15">
      <c r="A43" s="360">
        <v>223001</v>
      </c>
      <c r="B43" s="361">
        <v>10</v>
      </c>
      <c r="C43" s="361">
        <v>41</v>
      </c>
      <c r="D43" s="488" t="s">
        <v>36</v>
      </c>
      <c r="E43" s="796">
        <v>6738</v>
      </c>
      <c r="F43" s="437">
        <v>7586</v>
      </c>
      <c r="G43" s="365">
        <v>5000</v>
      </c>
      <c r="H43" s="367">
        <v>5000</v>
      </c>
      <c r="I43" s="368">
        <v>5000</v>
      </c>
      <c r="J43" s="365">
        <v>3500</v>
      </c>
      <c r="K43" s="367">
        <v>3500</v>
      </c>
      <c r="L43" s="941">
        <v>455</v>
      </c>
      <c r="M43" s="974">
        <f t="shared" si="6"/>
        <v>13</v>
      </c>
    </row>
    <row r="44" spans="1:13" ht="15">
      <c r="A44" s="365">
        <v>223001</v>
      </c>
      <c r="B44" s="366">
        <v>11</v>
      </c>
      <c r="C44" s="366">
        <v>41</v>
      </c>
      <c r="D44" s="488" t="s">
        <v>349</v>
      </c>
      <c r="E44" s="796">
        <v>1674</v>
      </c>
      <c r="F44" s="437">
        <v>758</v>
      </c>
      <c r="G44" s="365">
        <v>1500</v>
      </c>
      <c r="H44" s="367">
        <v>1500</v>
      </c>
      <c r="I44" s="368">
        <v>1500</v>
      </c>
      <c r="J44" s="365">
        <v>1500</v>
      </c>
      <c r="K44" s="367">
        <v>1500</v>
      </c>
      <c r="L44" s="941">
        <v>50</v>
      </c>
      <c r="M44" s="974">
        <f t="shared" si="6"/>
        <v>3.3333333333333335</v>
      </c>
    </row>
    <row r="45" spans="1:13" ht="15">
      <c r="A45" s="393">
        <v>223001</v>
      </c>
      <c r="B45" s="394">
        <v>12</v>
      </c>
      <c r="C45" s="394">
        <v>41</v>
      </c>
      <c r="D45" s="689" t="s">
        <v>437</v>
      </c>
      <c r="E45" s="796"/>
      <c r="F45" s="437">
        <v>10</v>
      </c>
      <c r="G45" s="365">
        <v>50</v>
      </c>
      <c r="H45" s="367">
        <v>50</v>
      </c>
      <c r="I45" s="368">
        <v>50</v>
      </c>
      <c r="J45" s="365">
        <v>50</v>
      </c>
      <c r="K45" s="367">
        <v>50</v>
      </c>
      <c r="L45" s="941">
        <v>0</v>
      </c>
      <c r="M45" s="974">
        <f t="shared" si="6"/>
        <v>0</v>
      </c>
    </row>
    <row r="46" spans="1:13" ht="15">
      <c r="A46" s="365">
        <v>223002</v>
      </c>
      <c r="B46" s="366">
        <v>16</v>
      </c>
      <c r="C46" s="9" t="s">
        <v>500</v>
      </c>
      <c r="D46" s="488" t="s">
        <v>35</v>
      </c>
      <c r="E46" s="796">
        <v>6489</v>
      </c>
      <c r="F46" s="437">
        <v>7232</v>
      </c>
      <c r="G46" s="365">
        <v>7500</v>
      </c>
      <c r="H46" s="367">
        <v>7500</v>
      </c>
      <c r="I46" s="368">
        <v>7500</v>
      </c>
      <c r="J46" s="365">
        <v>7500</v>
      </c>
      <c r="K46" s="367">
        <v>7500</v>
      </c>
      <c r="L46" s="941">
        <v>1250</v>
      </c>
      <c r="M46" s="972">
        <f t="shared" si="6"/>
        <v>16.666666666666668</v>
      </c>
    </row>
    <row r="47" spans="1:13" ht="15">
      <c r="A47" s="365">
        <v>223003</v>
      </c>
      <c r="B47" s="366"/>
      <c r="C47" s="9">
        <v>41</v>
      </c>
      <c r="D47" s="330" t="s">
        <v>429</v>
      </c>
      <c r="E47" s="796">
        <v>16351</v>
      </c>
      <c r="F47" s="437">
        <v>13690</v>
      </c>
      <c r="G47" s="365">
        <v>9000</v>
      </c>
      <c r="H47" s="367">
        <v>9000</v>
      </c>
      <c r="I47" s="368">
        <v>9000</v>
      </c>
      <c r="J47" s="365">
        <v>9000</v>
      </c>
      <c r="K47" s="367">
        <v>9000</v>
      </c>
      <c r="L47" s="941">
        <v>1858.5</v>
      </c>
      <c r="M47" s="971">
        <f t="shared" si="6"/>
        <v>20.650000000000002</v>
      </c>
    </row>
    <row r="48" spans="1:13" ht="15">
      <c r="A48" s="365">
        <v>223003</v>
      </c>
      <c r="B48" s="366"/>
      <c r="C48" s="9" t="s">
        <v>426</v>
      </c>
      <c r="D48" s="330" t="s">
        <v>417</v>
      </c>
      <c r="E48" s="796">
        <v>17777</v>
      </c>
      <c r="F48" s="437">
        <v>21536</v>
      </c>
      <c r="G48" s="365">
        <v>25000</v>
      </c>
      <c r="H48" s="367">
        <v>25000</v>
      </c>
      <c r="I48" s="368">
        <v>25000</v>
      </c>
      <c r="J48" s="365">
        <v>25000</v>
      </c>
      <c r="K48" s="367">
        <v>25000</v>
      </c>
      <c r="L48" s="941">
        <v>6526.77</v>
      </c>
      <c r="M48" s="973">
        <f t="shared" si="6"/>
        <v>26.107080000000003</v>
      </c>
    </row>
    <row r="49" spans="1:13" ht="15">
      <c r="A49" s="346">
        <v>240</v>
      </c>
      <c r="B49" s="375"/>
      <c r="C49" s="375"/>
      <c r="D49" s="485" t="s">
        <v>39</v>
      </c>
      <c r="E49" s="798">
        <f aca="true" t="shared" si="7" ref="E49:L49">SUM(E50:E50)</f>
        <v>72</v>
      </c>
      <c r="F49" s="357">
        <f t="shared" si="7"/>
        <v>45</v>
      </c>
      <c r="G49" s="349">
        <f t="shared" si="7"/>
        <v>70</v>
      </c>
      <c r="H49" s="357">
        <f t="shared" si="7"/>
        <v>100</v>
      </c>
      <c r="I49" s="358">
        <v>100</v>
      </c>
      <c r="J49" s="349">
        <f t="shared" si="7"/>
        <v>90</v>
      </c>
      <c r="K49" s="348">
        <f t="shared" si="7"/>
        <v>90</v>
      </c>
      <c r="L49" s="938">
        <f t="shared" si="7"/>
        <v>8.19</v>
      </c>
      <c r="M49" s="960">
        <f t="shared" si="6"/>
        <v>9.1</v>
      </c>
    </row>
    <row r="50" spans="1:13" ht="15">
      <c r="A50" s="377">
        <v>242000</v>
      </c>
      <c r="B50" s="378"/>
      <c r="C50" s="378">
        <v>41</v>
      </c>
      <c r="D50" s="495" t="s">
        <v>40</v>
      </c>
      <c r="E50" s="799">
        <v>72</v>
      </c>
      <c r="F50" s="795">
        <v>45</v>
      </c>
      <c r="G50" s="377">
        <v>70</v>
      </c>
      <c r="H50" s="400">
        <v>100</v>
      </c>
      <c r="I50" s="403">
        <v>100</v>
      </c>
      <c r="J50" s="377">
        <v>90</v>
      </c>
      <c r="K50" s="400">
        <v>90</v>
      </c>
      <c r="L50" s="946">
        <v>8.19</v>
      </c>
      <c r="M50" s="971">
        <f t="shared" si="6"/>
        <v>9.1</v>
      </c>
    </row>
    <row r="51" spans="1:13" ht="15">
      <c r="A51" s="346">
        <v>290</v>
      </c>
      <c r="B51" s="347"/>
      <c r="C51" s="347"/>
      <c r="D51" s="485" t="s">
        <v>41</v>
      </c>
      <c r="E51" s="798">
        <f aca="true" t="shared" si="8" ref="E51:L51">SUM(E52:E55)</f>
        <v>4204</v>
      </c>
      <c r="F51" s="357">
        <f t="shared" si="8"/>
        <v>11373</v>
      </c>
      <c r="G51" s="349">
        <f t="shared" si="8"/>
        <v>10400</v>
      </c>
      <c r="H51" s="348">
        <f t="shared" si="8"/>
        <v>10400</v>
      </c>
      <c r="I51" s="350">
        <f t="shared" si="8"/>
        <v>10400</v>
      </c>
      <c r="J51" s="349">
        <f t="shared" si="8"/>
        <v>2900</v>
      </c>
      <c r="K51" s="348">
        <f t="shared" si="8"/>
        <v>3100</v>
      </c>
      <c r="L51" s="938">
        <f t="shared" si="8"/>
        <v>675.47</v>
      </c>
      <c r="M51" s="962">
        <f t="shared" si="6"/>
        <v>21.789354838709677</v>
      </c>
    </row>
    <row r="52" spans="1:13" ht="15">
      <c r="A52" s="360">
        <v>292017</v>
      </c>
      <c r="B52" s="361"/>
      <c r="C52" s="7" t="s">
        <v>495</v>
      </c>
      <c r="D52" s="487" t="s">
        <v>406</v>
      </c>
      <c r="E52" s="797"/>
      <c r="F52" s="476">
        <v>4709</v>
      </c>
      <c r="G52" s="360">
        <v>5000</v>
      </c>
      <c r="H52" s="362">
        <v>5000</v>
      </c>
      <c r="I52" s="741">
        <v>5000</v>
      </c>
      <c r="J52" s="377">
        <v>1500</v>
      </c>
      <c r="K52" s="362">
        <v>1500</v>
      </c>
      <c r="L52" s="940">
        <v>0</v>
      </c>
      <c r="M52" s="978">
        <f t="shared" si="6"/>
        <v>0</v>
      </c>
    </row>
    <row r="53" spans="1:13" ht="15">
      <c r="A53" s="365">
        <v>292008</v>
      </c>
      <c r="B53" s="366"/>
      <c r="C53" s="366">
        <v>41</v>
      </c>
      <c r="D53" s="488" t="s">
        <v>338</v>
      </c>
      <c r="E53" s="796">
        <v>3868</v>
      </c>
      <c r="F53" s="437">
        <v>6664</v>
      </c>
      <c r="G53" s="365">
        <v>5000</v>
      </c>
      <c r="H53" s="367">
        <v>5000</v>
      </c>
      <c r="I53" s="363">
        <v>5000</v>
      </c>
      <c r="J53" s="360">
        <v>1000</v>
      </c>
      <c r="K53" s="367">
        <v>1000</v>
      </c>
      <c r="L53" s="941">
        <v>191.72</v>
      </c>
      <c r="M53" s="974">
        <f t="shared" si="6"/>
        <v>19.172</v>
      </c>
    </row>
    <row r="54" spans="1:13" ht="15">
      <c r="A54" s="365">
        <v>292027</v>
      </c>
      <c r="B54" s="366"/>
      <c r="C54" s="366">
        <v>41</v>
      </c>
      <c r="D54" s="488" t="s">
        <v>42</v>
      </c>
      <c r="E54" s="796">
        <v>8</v>
      </c>
      <c r="F54" s="437"/>
      <c r="G54" s="365">
        <v>100</v>
      </c>
      <c r="H54" s="367">
        <v>100</v>
      </c>
      <c r="I54" s="368">
        <v>100</v>
      </c>
      <c r="J54" s="365">
        <v>100</v>
      </c>
      <c r="K54" s="367">
        <v>100</v>
      </c>
      <c r="L54" s="941">
        <v>0</v>
      </c>
      <c r="M54" s="974">
        <f t="shared" si="6"/>
        <v>0</v>
      </c>
    </row>
    <row r="55" spans="1:13" ht="15.75" thickBot="1">
      <c r="A55" s="360">
        <v>292027</v>
      </c>
      <c r="B55" s="366">
        <v>1</v>
      </c>
      <c r="C55" s="366">
        <v>41</v>
      </c>
      <c r="D55" s="488" t="s">
        <v>43</v>
      </c>
      <c r="E55" s="796">
        <v>328</v>
      </c>
      <c r="F55" s="437"/>
      <c r="G55" s="365">
        <v>300</v>
      </c>
      <c r="H55" s="367">
        <v>300</v>
      </c>
      <c r="I55" s="368">
        <v>300</v>
      </c>
      <c r="J55" s="1116">
        <v>300</v>
      </c>
      <c r="K55" s="1117">
        <v>500</v>
      </c>
      <c r="L55" s="941">
        <v>483.75</v>
      </c>
      <c r="M55" s="974">
        <f t="shared" si="6"/>
        <v>96.75</v>
      </c>
    </row>
    <row r="56" spans="1:13" ht="15.75" thickBot="1">
      <c r="A56" s="404">
        <v>300</v>
      </c>
      <c r="B56" s="384"/>
      <c r="C56" s="384"/>
      <c r="D56" s="490" t="s">
        <v>45</v>
      </c>
      <c r="E56" s="386">
        <f aca="true" t="shared" si="9" ref="E56:L56">SUM(E57:E75)</f>
        <v>427262</v>
      </c>
      <c r="F56" s="405">
        <f t="shared" si="9"/>
        <v>418251</v>
      </c>
      <c r="G56" s="404">
        <f t="shared" si="9"/>
        <v>524150</v>
      </c>
      <c r="H56" s="405">
        <f t="shared" si="9"/>
        <v>574950</v>
      </c>
      <c r="I56" s="406">
        <f t="shared" si="9"/>
        <v>571900</v>
      </c>
      <c r="J56" s="404">
        <f t="shared" si="9"/>
        <v>513150</v>
      </c>
      <c r="K56" s="1118">
        <f t="shared" si="9"/>
        <v>516920</v>
      </c>
      <c r="L56" s="944">
        <f t="shared" si="9"/>
        <v>166276.45</v>
      </c>
      <c r="M56" s="963">
        <f t="shared" si="6"/>
        <v>32.16676661765844</v>
      </c>
    </row>
    <row r="57" spans="1:13" ht="15">
      <c r="A57" s="408">
        <v>311000</v>
      </c>
      <c r="B57" s="409">
        <v>1</v>
      </c>
      <c r="C57" s="409">
        <v>71</v>
      </c>
      <c r="D57" s="496" t="s">
        <v>46</v>
      </c>
      <c r="E57" s="800">
        <v>3700</v>
      </c>
      <c r="F57" s="482">
        <v>4776</v>
      </c>
      <c r="G57" s="408">
        <v>1500</v>
      </c>
      <c r="H57" s="410">
        <v>1500</v>
      </c>
      <c r="I57" s="411">
        <v>1500</v>
      </c>
      <c r="J57" s="408">
        <v>1500</v>
      </c>
      <c r="K57" s="410">
        <v>1500</v>
      </c>
      <c r="L57" s="948">
        <v>0</v>
      </c>
      <c r="M57" s="982">
        <f t="shared" si="6"/>
        <v>0</v>
      </c>
    </row>
    <row r="58" spans="1:13" ht="15">
      <c r="A58" s="360">
        <v>312001</v>
      </c>
      <c r="B58" s="361">
        <v>1</v>
      </c>
      <c r="C58" s="361">
        <v>111</v>
      </c>
      <c r="D58" s="487" t="s">
        <v>47</v>
      </c>
      <c r="E58" s="797">
        <v>372215</v>
      </c>
      <c r="F58" s="476">
        <v>377128</v>
      </c>
      <c r="G58" s="360">
        <v>395000</v>
      </c>
      <c r="H58" s="362">
        <v>410550</v>
      </c>
      <c r="I58" s="363">
        <v>410550</v>
      </c>
      <c r="J58" s="360">
        <v>437000</v>
      </c>
      <c r="K58" s="362">
        <v>437000</v>
      </c>
      <c r="L58" s="940">
        <v>125095</v>
      </c>
      <c r="M58" s="974">
        <f t="shared" si="6"/>
        <v>28.625858123569795</v>
      </c>
    </row>
    <row r="59" spans="1:13" ht="15">
      <c r="A59" s="360">
        <v>312001</v>
      </c>
      <c r="B59" s="361">
        <v>2</v>
      </c>
      <c r="C59" s="361">
        <v>111</v>
      </c>
      <c r="D59" s="487" t="s">
        <v>383</v>
      </c>
      <c r="E59" s="796">
        <v>2536</v>
      </c>
      <c r="F59" s="437">
        <v>2997</v>
      </c>
      <c r="G59" s="365">
        <v>3000</v>
      </c>
      <c r="H59" s="367">
        <v>3000</v>
      </c>
      <c r="I59" s="368">
        <v>3000</v>
      </c>
      <c r="J59" s="365">
        <v>3000</v>
      </c>
      <c r="K59" s="367">
        <v>3000</v>
      </c>
      <c r="L59" s="941">
        <v>0</v>
      </c>
      <c r="M59" s="974">
        <f t="shared" si="6"/>
        <v>0</v>
      </c>
    </row>
    <row r="60" spans="1:13" ht="15">
      <c r="A60" s="360">
        <v>312001</v>
      </c>
      <c r="B60" s="361">
        <v>3</v>
      </c>
      <c r="C60" s="361">
        <v>111</v>
      </c>
      <c r="D60" s="487" t="s">
        <v>366</v>
      </c>
      <c r="E60" s="796"/>
      <c r="F60" s="437"/>
      <c r="G60" s="365"/>
      <c r="H60" s="367"/>
      <c r="I60" s="368"/>
      <c r="J60" s="365"/>
      <c r="K60" s="367">
        <v>370</v>
      </c>
      <c r="L60" s="941">
        <v>366.83</v>
      </c>
      <c r="M60" s="974">
        <f t="shared" si="6"/>
        <v>99.14324324324325</v>
      </c>
    </row>
    <row r="61" spans="1:13" ht="15">
      <c r="A61" s="360">
        <v>312001</v>
      </c>
      <c r="B61" s="361">
        <v>4</v>
      </c>
      <c r="C61" s="361">
        <v>111</v>
      </c>
      <c r="D61" s="487" t="s">
        <v>367</v>
      </c>
      <c r="E61" s="796">
        <v>5853</v>
      </c>
      <c r="F61" s="437">
        <v>7073</v>
      </c>
      <c r="G61" s="365"/>
      <c r="H61" s="367">
        <v>8500</v>
      </c>
      <c r="I61" s="368">
        <v>8500</v>
      </c>
      <c r="J61" s="365">
        <v>3600</v>
      </c>
      <c r="K61" s="367">
        <v>3600</v>
      </c>
      <c r="L61" s="941">
        <v>716.24</v>
      </c>
      <c r="M61" s="972">
        <f t="shared" si="6"/>
        <v>19.895555555555553</v>
      </c>
    </row>
    <row r="62" spans="1:13" ht="15">
      <c r="A62" s="365">
        <v>312001</v>
      </c>
      <c r="B62" s="366">
        <v>5</v>
      </c>
      <c r="C62" s="366">
        <v>111</v>
      </c>
      <c r="D62" s="488" t="s">
        <v>48</v>
      </c>
      <c r="E62" s="796">
        <v>613</v>
      </c>
      <c r="F62" s="437">
        <v>871</v>
      </c>
      <c r="G62" s="365">
        <v>1000</v>
      </c>
      <c r="H62" s="367">
        <v>29100</v>
      </c>
      <c r="I62" s="368">
        <v>29100</v>
      </c>
      <c r="J62" s="365">
        <v>55000</v>
      </c>
      <c r="K62" s="367">
        <v>55000</v>
      </c>
      <c r="L62" s="941">
        <v>27356.4</v>
      </c>
      <c r="M62" s="971">
        <f t="shared" si="6"/>
        <v>49.7389090909091</v>
      </c>
    </row>
    <row r="63" spans="1:13" ht="15">
      <c r="A63" s="393">
        <v>312001</v>
      </c>
      <c r="B63" s="394">
        <v>6</v>
      </c>
      <c r="C63" s="394">
        <v>111</v>
      </c>
      <c r="D63" s="494" t="s">
        <v>384</v>
      </c>
      <c r="E63" s="796">
        <v>244</v>
      </c>
      <c r="F63" s="437">
        <v>247</v>
      </c>
      <c r="G63" s="365">
        <v>250</v>
      </c>
      <c r="H63" s="367">
        <v>250</v>
      </c>
      <c r="I63" s="368">
        <v>250</v>
      </c>
      <c r="J63" s="365">
        <v>250</v>
      </c>
      <c r="K63" s="367">
        <v>250</v>
      </c>
      <c r="L63" s="941">
        <v>247.95</v>
      </c>
      <c r="M63" s="974">
        <f t="shared" si="6"/>
        <v>99.18</v>
      </c>
    </row>
    <row r="64" spans="1:13" ht="15">
      <c r="A64" s="365">
        <v>312001</v>
      </c>
      <c r="B64" s="366">
        <v>7</v>
      </c>
      <c r="C64" s="366">
        <v>111</v>
      </c>
      <c r="D64" s="488" t="s">
        <v>49</v>
      </c>
      <c r="E64" s="796">
        <v>116</v>
      </c>
      <c r="F64" s="437">
        <v>133</v>
      </c>
      <c r="G64" s="365">
        <v>200</v>
      </c>
      <c r="H64" s="367">
        <v>200</v>
      </c>
      <c r="I64" s="368">
        <v>200</v>
      </c>
      <c r="J64" s="365">
        <v>200</v>
      </c>
      <c r="K64" s="367">
        <v>200</v>
      </c>
      <c r="L64" s="941">
        <v>66.4</v>
      </c>
      <c r="M64" s="974">
        <f t="shared" si="6"/>
        <v>33.2</v>
      </c>
    </row>
    <row r="65" spans="1:13" ht="15">
      <c r="A65" s="365">
        <v>312001</v>
      </c>
      <c r="B65" s="366">
        <v>9</v>
      </c>
      <c r="C65" s="366">
        <v>111</v>
      </c>
      <c r="D65" s="488" t="s">
        <v>50</v>
      </c>
      <c r="E65" s="796">
        <v>4985</v>
      </c>
      <c r="F65" s="437">
        <v>4226</v>
      </c>
      <c r="G65" s="365">
        <v>5000</v>
      </c>
      <c r="H65" s="367">
        <v>5000</v>
      </c>
      <c r="I65" s="368">
        <v>5000</v>
      </c>
      <c r="J65" s="365">
        <v>5000</v>
      </c>
      <c r="K65" s="367">
        <v>5400</v>
      </c>
      <c r="L65" s="941">
        <v>5236.15</v>
      </c>
      <c r="M65" s="972">
        <f t="shared" si="6"/>
        <v>96.96574074074073</v>
      </c>
    </row>
    <row r="66" spans="1:13" ht="15">
      <c r="A66" s="365">
        <v>312001</v>
      </c>
      <c r="B66" s="366">
        <v>10</v>
      </c>
      <c r="C66" s="366">
        <v>111</v>
      </c>
      <c r="D66" s="488" t="s">
        <v>51</v>
      </c>
      <c r="E66" s="796">
        <v>1316</v>
      </c>
      <c r="F66" s="437">
        <v>2370</v>
      </c>
      <c r="G66" s="365">
        <v>7500</v>
      </c>
      <c r="H66" s="367">
        <v>7500</v>
      </c>
      <c r="I66" s="368">
        <v>5000</v>
      </c>
      <c r="J66" s="365">
        <v>2500</v>
      </c>
      <c r="K66" s="367">
        <v>2500</v>
      </c>
      <c r="L66" s="941">
        <v>2349.48</v>
      </c>
      <c r="M66" s="971">
        <f t="shared" si="6"/>
        <v>93.9792</v>
      </c>
    </row>
    <row r="67" spans="1:13" ht="15">
      <c r="A67" s="365">
        <v>312001</v>
      </c>
      <c r="B67" s="361">
        <v>11</v>
      </c>
      <c r="C67" s="361">
        <v>111</v>
      </c>
      <c r="D67" s="488" t="s">
        <v>53</v>
      </c>
      <c r="E67" s="796">
        <v>353</v>
      </c>
      <c r="F67" s="437">
        <v>213</v>
      </c>
      <c r="G67" s="365">
        <v>300</v>
      </c>
      <c r="H67" s="367">
        <v>300</v>
      </c>
      <c r="I67" s="368"/>
      <c r="J67" s="365">
        <v>200</v>
      </c>
      <c r="K67" s="367">
        <v>200</v>
      </c>
      <c r="L67" s="941">
        <v>0</v>
      </c>
      <c r="M67" s="972">
        <f t="shared" si="6"/>
        <v>0</v>
      </c>
    </row>
    <row r="68" spans="1:13" ht="15">
      <c r="A68" s="365">
        <v>312001</v>
      </c>
      <c r="B68" s="413">
        <v>12</v>
      </c>
      <c r="C68" s="366">
        <v>111</v>
      </c>
      <c r="D68" s="330" t="s">
        <v>438</v>
      </c>
      <c r="E68" s="796"/>
      <c r="F68" s="437">
        <v>1200</v>
      </c>
      <c r="G68" s="365"/>
      <c r="H68" s="367"/>
      <c r="I68" s="368"/>
      <c r="J68" s="365"/>
      <c r="K68" s="367"/>
      <c r="L68" s="941"/>
      <c r="M68" s="930"/>
    </row>
    <row r="69" spans="1:13" ht="15">
      <c r="A69" s="365">
        <v>312001</v>
      </c>
      <c r="B69" s="414">
        <v>13</v>
      </c>
      <c r="C69" s="744">
        <v>111</v>
      </c>
      <c r="D69" s="488" t="s">
        <v>54</v>
      </c>
      <c r="E69" s="796">
        <v>280</v>
      </c>
      <c r="F69" s="437"/>
      <c r="G69" s="365"/>
      <c r="H69" s="367"/>
      <c r="I69" s="368"/>
      <c r="J69" s="365"/>
      <c r="K69" s="367"/>
      <c r="L69" s="941"/>
      <c r="M69" s="930"/>
    </row>
    <row r="70" spans="1:13" ht="15">
      <c r="A70" s="360">
        <v>312001</v>
      </c>
      <c r="B70" s="413">
        <v>14</v>
      </c>
      <c r="C70" s="415">
        <v>111</v>
      </c>
      <c r="D70" s="487" t="s">
        <v>55</v>
      </c>
      <c r="E70" s="797">
        <v>4460</v>
      </c>
      <c r="F70" s="476">
        <v>5356</v>
      </c>
      <c r="G70" s="360">
        <v>4900</v>
      </c>
      <c r="H70" s="362">
        <v>4900</v>
      </c>
      <c r="I70" s="363">
        <v>4900</v>
      </c>
      <c r="J70" s="360">
        <v>4900</v>
      </c>
      <c r="K70" s="362">
        <v>4900</v>
      </c>
      <c r="L70" s="940">
        <v>1842</v>
      </c>
      <c r="M70" s="972">
        <f>(100/K70)*L70</f>
        <v>37.59183673469388</v>
      </c>
    </row>
    <row r="71" spans="1:13" ht="15">
      <c r="A71" s="365">
        <v>312001</v>
      </c>
      <c r="B71" s="366">
        <v>16</v>
      </c>
      <c r="C71" s="366">
        <v>111</v>
      </c>
      <c r="D71" s="488" t="s">
        <v>362</v>
      </c>
      <c r="E71" s="796">
        <v>29913</v>
      </c>
      <c r="F71" s="437">
        <v>11661</v>
      </c>
      <c r="G71" s="365"/>
      <c r="H71" s="367"/>
      <c r="I71" s="368"/>
      <c r="J71" s="365"/>
      <c r="K71" s="367"/>
      <c r="L71" s="941"/>
      <c r="M71" s="961"/>
    </row>
    <row r="72" spans="1:13" ht="15">
      <c r="A72" s="365">
        <v>312001</v>
      </c>
      <c r="B72" s="366">
        <v>17</v>
      </c>
      <c r="C72" s="417">
        <v>111</v>
      </c>
      <c r="D72" s="493" t="s">
        <v>56</v>
      </c>
      <c r="E72" s="796">
        <v>275</v>
      </c>
      <c r="F72" s="437"/>
      <c r="G72" s="365"/>
      <c r="H72" s="437"/>
      <c r="I72" s="478"/>
      <c r="J72" s="365"/>
      <c r="K72" s="367"/>
      <c r="L72" s="941"/>
      <c r="M72" s="965"/>
    </row>
    <row r="73" spans="1:13" ht="15">
      <c r="A73" s="365">
        <v>312011</v>
      </c>
      <c r="B73" s="361"/>
      <c r="C73" s="413">
        <v>111</v>
      </c>
      <c r="D73" s="330" t="s">
        <v>397</v>
      </c>
      <c r="E73" s="797">
        <v>403</v>
      </c>
      <c r="F73" s="476"/>
      <c r="G73" s="360"/>
      <c r="H73" s="476"/>
      <c r="I73" s="477"/>
      <c r="J73" s="365"/>
      <c r="K73" s="362"/>
      <c r="L73" s="940"/>
      <c r="M73" s="930"/>
    </row>
    <row r="74" spans="1:13" ht="15">
      <c r="A74" s="365">
        <v>312001</v>
      </c>
      <c r="B74" s="413">
        <v>18</v>
      </c>
      <c r="C74" s="413">
        <v>111</v>
      </c>
      <c r="D74" s="330" t="s">
        <v>466</v>
      </c>
      <c r="E74" s="796"/>
      <c r="F74" s="438"/>
      <c r="G74" s="393">
        <v>105500</v>
      </c>
      <c r="H74" s="367">
        <v>104150</v>
      </c>
      <c r="I74" s="438">
        <v>103900</v>
      </c>
      <c r="J74" s="399"/>
      <c r="K74" s="367"/>
      <c r="L74" s="941"/>
      <c r="M74" s="929"/>
    </row>
    <row r="75" spans="1:13" ht="15.75" thickBot="1">
      <c r="A75" s="479">
        <v>312001</v>
      </c>
      <c r="B75" s="416">
        <v>19</v>
      </c>
      <c r="C75" s="470">
        <v>111</v>
      </c>
      <c r="D75" s="970" t="s">
        <v>501</v>
      </c>
      <c r="E75" s="480"/>
      <c r="F75" s="418"/>
      <c r="G75" s="399"/>
      <c r="H75" s="418"/>
      <c r="I75" s="419"/>
      <c r="J75" s="1116"/>
      <c r="K75" s="1117">
        <v>3000</v>
      </c>
      <c r="L75" s="928">
        <v>3000</v>
      </c>
      <c r="M75" s="971">
        <f>(100/K75)*L75</f>
        <v>100</v>
      </c>
    </row>
    <row r="76" spans="1:13" ht="15.75" thickBot="1">
      <c r="A76" s="421"/>
      <c r="B76" s="421"/>
      <c r="C76" s="422"/>
      <c r="D76" s="746" t="s">
        <v>461</v>
      </c>
      <c r="E76" s="747"/>
      <c r="F76" s="747">
        <v>49193</v>
      </c>
      <c r="G76" s="748">
        <v>43220</v>
      </c>
      <c r="H76" s="749">
        <v>50572</v>
      </c>
      <c r="I76" s="750">
        <v>50572</v>
      </c>
      <c r="J76" s="1081">
        <v>78500</v>
      </c>
      <c r="K76" s="1084">
        <v>78500</v>
      </c>
      <c r="L76" s="1102">
        <v>7939.52</v>
      </c>
      <c r="M76" s="968">
        <f>(100/K76)*L76</f>
        <v>10.114038216560509</v>
      </c>
    </row>
    <row r="77" spans="1:13" ht="15.75" thickBot="1">
      <c r="A77" s="425"/>
      <c r="B77" s="425"/>
      <c r="C77" s="425"/>
      <c r="D77" s="751" t="s">
        <v>57</v>
      </c>
      <c r="E77" s="753">
        <f>E57+E19+E5</f>
        <v>801025</v>
      </c>
      <c r="F77" s="753">
        <f>F56+F18+F4</f>
        <v>1699151</v>
      </c>
      <c r="G77" s="755">
        <f>G56+G18+G4</f>
        <v>1851228</v>
      </c>
      <c r="H77" s="752">
        <f>H56+H18+H4</f>
        <v>1956018</v>
      </c>
      <c r="I77" s="753">
        <f>I4+I18+I56</f>
        <v>1957631</v>
      </c>
      <c r="J77" s="1119">
        <f>J56+J18+J4</f>
        <v>1928418</v>
      </c>
      <c r="K77" s="1123">
        <f>K56+K18+K4</f>
        <v>1928418</v>
      </c>
      <c r="L77" s="1121">
        <f>L56+L18+L4</f>
        <v>576911.03</v>
      </c>
      <c r="M77" s="931">
        <f>(100/K77)*L77</f>
        <v>29.91628526595375</v>
      </c>
    </row>
    <row r="78" spans="1:13" ht="15.75" thickBot="1">
      <c r="A78" s="425"/>
      <c r="B78" s="425"/>
      <c r="C78" s="454"/>
      <c r="D78" s="754" t="s">
        <v>462</v>
      </c>
      <c r="E78" s="424">
        <v>801025</v>
      </c>
      <c r="F78" s="424">
        <v>1699151</v>
      </c>
      <c r="G78" s="424">
        <f aca="true" t="shared" si="10" ref="G78:L78">G76+G77</f>
        <v>1894448</v>
      </c>
      <c r="H78" s="745">
        <f t="shared" si="10"/>
        <v>2006590</v>
      </c>
      <c r="I78" s="423">
        <f t="shared" si="10"/>
        <v>2008203</v>
      </c>
      <c r="J78" s="1120">
        <f t="shared" si="10"/>
        <v>2006918</v>
      </c>
      <c r="K78" s="1124">
        <f t="shared" si="10"/>
        <v>2006918</v>
      </c>
      <c r="L78" s="1122">
        <f t="shared" si="10"/>
        <v>584850.55</v>
      </c>
      <c r="M78" s="966">
        <f>(100/K78)*L78</f>
        <v>29.1417262688361</v>
      </c>
    </row>
    <row r="79" spans="1:13" ht="15.75" thickBot="1">
      <c r="A79" s="428"/>
      <c r="B79" s="429"/>
      <c r="C79" s="429"/>
      <c r="D79" s="483"/>
      <c r="E79" s="426"/>
      <c r="F79" s="426"/>
      <c r="G79" s="426"/>
      <c r="H79" s="426"/>
      <c r="I79" s="426"/>
      <c r="J79" s="426"/>
      <c r="K79" s="426"/>
      <c r="L79" s="949"/>
      <c r="M79" s="932"/>
    </row>
    <row r="80" spans="1:14" ht="15.75" thickBot="1">
      <c r="A80" s="431">
        <v>230</v>
      </c>
      <c r="B80" s="432"/>
      <c r="C80" s="433"/>
      <c r="D80" s="439" t="s">
        <v>58</v>
      </c>
      <c r="E80" s="419"/>
      <c r="F80" s="419"/>
      <c r="G80" s="419"/>
      <c r="H80" s="419"/>
      <c r="I80" s="427"/>
      <c r="J80" s="419"/>
      <c r="K80" s="419"/>
      <c r="L80" s="427"/>
      <c r="M80" s="933"/>
      <c r="N80" s="188"/>
    </row>
    <row r="81" spans="1:13" ht="15.75" thickBot="1">
      <c r="A81" s="408"/>
      <c r="B81" s="409"/>
      <c r="C81" s="409"/>
      <c r="D81" s="434" t="s">
        <v>59</v>
      </c>
      <c r="E81" s="435"/>
      <c r="F81" s="435"/>
      <c r="G81" s="435"/>
      <c r="H81" s="435"/>
      <c r="I81" s="436"/>
      <c r="J81" s="1125"/>
      <c r="K81" s="1127"/>
      <c r="L81" s="1126"/>
      <c r="M81" s="964"/>
    </row>
    <row r="82" spans="1:13" ht="15">
      <c r="A82" s="408">
        <v>233001</v>
      </c>
      <c r="B82" s="409"/>
      <c r="C82" s="409">
        <v>43</v>
      </c>
      <c r="D82" s="496" t="s">
        <v>60</v>
      </c>
      <c r="E82" s="412"/>
      <c r="F82" s="412">
        <v>73000</v>
      </c>
      <c r="G82" s="437"/>
      <c r="H82" s="367">
        <v>5560</v>
      </c>
      <c r="I82" s="412">
        <v>1000</v>
      </c>
      <c r="J82" s="408"/>
      <c r="K82" s="410">
        <v>2606</v>
      </c>
      <c r="L82" s="941">
        <v>2606</v>
      </c>
      <c r="M82" s="982">
        <f>(100/K82)*L82</f>
        <v>100</v>
      </c>
    </row>
    <row r="83" spans="1:13" ht="15">
      <c r="A83" s="365">
        <v>322001</v>
      </c>
      <c r="B83" s="366"/>
      <c r="C83" s="366">
        <v>111</v>
      </c>
      <c r="D83" s="330" t="s">
        <v>409</v>
      </c>
      <c r="E83" s="450">
        <v>15000</v>
      </c>
      <c r="F83" s="450"/>
      <c r="G83" s="437"/>
      <c r="H83" s="437"/>
      <c r="I83" s="369"/>
      <c r="J83" s="365"/>
      <c r="K83" s="367"/>
      <c r="L83" s="941"/>
      <c r="M83" s="965"/>
    </row>
    <row r="84" spans="1:13" ht="15">
      <c r="A84" s="360">
        <v>322001</v>
      </c>
      <c r="B84" s="366">
        <v>1</v>
      </c>
      <c r="C84" s="366">
        <v>111</v>
      </c>
      <c r="D84" s="330" t="s">
        <v>439</v>
      </c>
      <c r="E84" s="450"/>
      <c r="F84" s="450">
        <v>20000</v>
      </c>
      <c r="G84" s="437"/>
      <c r="H84" s="437"/>
      <c r="I84" s="369"/>
      <c r="J84" s="365"/>
      <c r="K84" s="367"/>
      <c r="L84" s="941"/>
      <c r="M84" s="930"/>
    </row>
    <row r="85" spans="1:22" ht="15">
      <c r="A85" s="360">
        <v>322001</v>
      </c>
      <c r="B85" s="394">
        <v>20</v>
      </c>
      <c r="C85" s="15" t="s">
        <v>423</v>
      </c>
      <c r="D85" s="330" t="s">
        <v>422</v>
      </c>
      <c r="E85" s="450"/>
      <c r="F85" s="450">
        <v>898974</v>
      </c>
      <c r="G85" s="437"/>
      <c r="H85" s="437"/>
      <c r="I85" s="369"/>
      <c r="J85" s="365"/>
      <c r="K85" s="367"/>
      <c r="L85" s="941"/>
      <c r="M85" s="961"/>
      <c r="V85" s="189"/>
    </row>
    <row r="86" spans="1:13" ht="15">
      <c r="A86" s="365">
        <v>322001</v>
      </c>
      <c r="B86" s="366">
        <v>20</v>
      </c>
      <c r="C86" s="9" t="s">
        <v>424</v>
      </c>
      <c r="D86" s="330" t="s">
        <v>422</v>
      </c>
      <c r="E86" s="450"/>
      <c r="F86" s="450">
        <v>105762</v>
      </c>
      <c r="G86" s="437">
        <v>52300</v>
      </c>
      <c r="H86" s="437">
        <v>51350</v>
      </c>
      <c r="I86" s="369"/>
      <c r="J86" s="365"/>
      <c r="K86" s="367"/>
      <c r="L86" s="941"/>
      <c r="M86" s="965"/>
    </row>
    <row r="87" spans="1:13" ht="15">
      <c r="A87" s="365">
        <v>322001</v>
      </c>
      <c r="B87" s="366"/>
      <c r="C87" s="366">
        <v>41</v>
      </c>
      <c r="D87" s="330" t="s">
        <v>422</v>
      </c>
      <c r="E87" s="450"/>
      <c r="F87" s="450"/>
      <c r="G87" s="437">
        <v>9450</v>
      </c>
      <c r="H87" s="48">
        <v>9450</v>
      </c>
      <c r="I87" s="369"/>
      <c r="J87" s="365">
        <v>52300</v>
      </c>
      <c r="K87" s="367">
        <v>49694</v>
      </c>
      <c r="L87" s="941">
        <v>0</v>
      </c>
      <c r="M87" s="972">
        <f>(100/K87)*L87</f>
        <v>0</v>
      </c>
    </row>
    <row r="88" spans="1:13" ht="15">
      <c r="A88" s="365">
        <v>322001</v>
      </c>
      <c r="B88" s="366">
        <v>30</v>
      </c>
      <c r="C88" s="366">
        <v>111</v>
      </c>
      <c r="D88" s="330" t="s">
        <v>465</v>
      </c>
      <c r="E88" s="450"/>
      <c r="F88" s="450"/>
      <c r="G88" s="437"/>
      <c r="H88" s="48"/>
      <c r="I88" s="369"/>
      <c r="J88" s="399">
        <v>332298</v>
      </c>
      <c r="K88" s="1128">
        <v>332298</v>
      </c>
      <c r="L88" s="941">
        <v>0</v>
      </c>
      <c r="M88" s="971">
        <f>(100/K88)*L88</f>
        <v>0</v>
      </c>
    </row>
    <row r="89" spans="1:13" ht="15.75" thickBot="1">
      <c r="A89" s="918">
        <v>322001</v>
      </c>
      <c r="B89" s="761">
        <v>17</v>
      </c>
      <c r="C89" s="767">
        <v>111</v>
      </c>
      <c r="D89" s="563" t="s">
        <v>410</v>
      </c>
      <c r="E89" s="369">
        <v>13500</v>
      </c>
      <c r="F89" s="369"/>
      <c r="G89" s="437"/>
      <c r="H89" s="437"/>
      <c r="I89" s="369"/>
      <c r="J89" s="1116"/>
      <c r="K89" s="1117"/>
      <c r="L89" s="941"/>
      <c r="M89" s="979"/>
    </row>
    <row r="90" spans="1:13" ht="16.5" thickBot="1" thickTop="1">
      <c r="A90" s="444"/>
      <c r="B90" s="444"/>
      <c r="C90" s="444"/>
      <c r="D90" s="439" t="s">
        <v>61</v>
      </c>
      <c r="E90" s="440">
        <f aca="true" t="shared" si="11" ref="E90:J90">SUM(E82:E89)</f>
        <v>28500</v>
      </c>
      <c r="F90" s="440">
        <f t="shared" si="11"/>
        <v>1097736</v>
      </c>
      <c r="G90" s="441">
        <f t="shared" si="11"/>
        <v>61750</v>
      </c>
      <c r="H90" s="441">
        <f t="shared" si="11"/>
        <v>66360</v>
      </c>
      <c r="I90" s="441">
        <f t="shared" si="11"/>
        <v>1000</v>
      </c>
      <c r="J90" s="441">
        <f t="shared" si="11"/>
        <v>384598</v>
      </c>
      <c r="K90" s="442">
        <f>SUM(K82:K89)</f>
        <v>384598</v>
      </c>
      <c r="L90" s="950">
        <f>SUM(L82:L89)</f>
        <v>2606</v>
      </c>
      <c r="M90" s="950">
        <f>(100/K90)*L90</f>
        <v>0.6775906270963448</v>
      </c>
    </row>
    <row r="91" spans="1:13" ht="15.75" thickBot="1">
      <c r="A91" s="446"/>
      <c r="B91" s="446"/>
      <c r="C91" s="446"/>
      <c r="D91" s="445"/>
      <c r="E91" s="419"/>
      <c r="F91" s="419"/>
      <c r="G91" s="419"/>
      <c r="H91" s="419"/>
      <c r="I91" s="427"/>
      <c r="J91" s="419"/>
      <c r="K91" s="419"/>
      <c r="L91" s="427"/>
      <c r="M91" s="932"/>
    </row>
    <row r="92" spans="1:13" ht="15.75" thickBot="1">
      <c r="A92" s="448"/>
      <c r="B92" s="764"/>
      <c r="C92" s="454"/>
      <c r="D92" s="763" t="s">
        <v>62</v>
      </c>
      <c r="E92" s="448"/>
      <c r="F92" s="448"/>
      <c r="G92" s="419"/>
      <c r="H92" s="419"/>
      <c r="I92" s="427"/>
      <c r="J92" s="419"/>
      <c r="K92" s="419"/>
      <c r="L92" s="951"/>
      <c r="M92" s="933"/>
    </row>
    <row r="93" spans="1:13" ht="15">
      <c r="A93" s="410">
        <v>454001</v>
      </c>
      <c r="B93" s="415"/>
      <c r="C93" s="409">
        <v>46</v>
      </c>
      <c r="D93" s="710" t="s">
        <v>428</v>
      </c>
      <c r="E93" s="412">
        <v>126878</v>
      </c>
      <c r="F93" s="412">
        <v>93603</v>
      </c>
      <c r="G93" s="482">
        <v>90000</v>
      </c>
      <c r="H93" s="410">
        <v>90000</v>
      </c>
      <c r="I93" s="412">
        <v>90000</v>
      </c>
      <c r="J93" s="408">
        <v>90000</v>
      </c>
      <c r="K93" s="410">
        <v>90000</v>
      </c>
      <c r="L93" s="948">
        <v>0</v>
      </c>
      <c r="M93" s="984">
        <f>(100/K93)*L93</f>
        <v>0</v>
      </c>
    </row>
    <row r="94" spans="1:13" ht="15">
      <c r="A94" s="362">
        <v>453000</v>
      </c>
      <c r="B94" s="415"/>
      <c r="C94" s="415">
        <v>46</v>
      </c>
      <c r="D94" s="498" t="s">
        <v>259</v>
      </c>
      <c r="E94" s="369">
        <v>3622</v>
      </c>
      <c r="F94" s="369">
        <v>2299</v>
      </c>
      <c r="G94" s="437">
        <v>1518</v>
      </c>
      <c r="H94" s="437">
        <v>1518</v>
      </c>
      <c r="I94" s="438">
        <v>1518</v>
      </c>
      <c r="J94" s="365">
        <v>3483</v>
      </c>
      <c r="K94" s="367">
        <v>3483</v>
      </c>
      <c r="L94" s="941">
        <v>185.3</v>
      </c>
      <c r="M94" s="971">
        <f>(100/K94)*L94</f>
        <v>5.320126327878266</v>
      </c>
    </row>
    <row r="95" spans="1:13" ht="15">
      <c r="A95" s="367">
        <v>456002</v>
      </c>
      <c r="B95" s="413">
        <v>16</v>
      </c>
      <c r="C95" s="413">
        <v>46</v>
      </c>
      <c r="D95" s="499" t="s">
        <v>411</v>
      </c>
      <c r="E95" s="402">
        <v>3447</v>
      </c>
      <c r="F95" s="402"/>
      <c r="G95" s="418">
        <v>3000</v>
      </c>
      <c r="H95" s="418">
        <v>3000</v>
      </c>
      <c r="I95" s="420">
        <v>1000</v>
      </c>
      <c r="J95" s="393">
        <v>3000</v>
      </c>
      <c r="K95" s="395">
        <v>3000</v>
      </c>
      <c r="L95" s="947">
        <v>0</v>
      </c>
      <c r="M95" s="972">
        <f>(100/K95)*L95</f>
        <v>0</v>
      </c>
    </row>
    <row r="96" spans="1:13" ht="15">
      <c r="A96" s="367">
        <v>456002</v>
      </c>
      <c r="B96" s="366">
        <v>17</v>
      </c>
      <c r="C96" s="366">
        <v>46</v>
      </c>
      <c r="D96" s="488" t="s">
        <v>368</v>
      </c>
      <c r="E96" s="450"/>
      <c r="F96" s="450"/>
      <c r="G96" s="449">
        <v>49000</v>
      </c>
      <c r="H96" s="449">
        <v>49000</v>
      </c>
      <c r="I96" s="500">
        <v>49000</v>
      </c>
      <c r="J96" s="399">
        <v>55000</v>
      </c>
      <c r="K96" s="1128">
        <v>56000</v>
      </c>
      <c r="L96" s="952">
        <v>0</v>
      </c>
      <c r="M96" s="971">
        <f>(100/K96)*L96</f>
        <v>0</v>
      </c>
    </row>
    <row r="97" spans="1:18" ht="15">
      <c r="A97" s="367">
        <v>456002</v>
      </c>
      <c r="B97" s="413">
        <v>16</v>
      </c>
      <c r="C97" s="9">
        <v>71</v>
      </c>
      <c r="D97" s="488" t="s">
        <v>369</v>
      </c>
      <c r="E97" s="369">
        <v>613</v>
      </c>
      <c r="F97" s="369">
        <v>903</v>
      </c>
      <c r="G97" s="437">
        <v>7220</v>
      </c>
      <c r="H97" s="451">
        <v>7220</v>
      </c>
      <c r="I97" s="501">
        <v>2000</v>
      </c>
      <c r="J97" s="365">
        <v>7220</v>
      </c>
      <c r="K97" s="367">
        <v>7220</v>
      </c>
      <c r="L97" s="941">
        <v>0</v>
      </c>
      <c r="M97" s="972">
        <f>(100/K97)*L97</f>
        <v>0</v>
      </c>
      <c r="R97" s="320"/>
    </row>
    <row r="98" spans="1:18" ht="15">
      <c r="A98" s="362">
        <v>513002</v>
      </c>
      <c r="B98" s="361">
        <v>40</v>
      </c>
      <c r="C98" s="7">
        <v>51</v>
      </c>
      <c r="D98" s="330" t="s">
        <v>420</v>
      </c>
      <c r="E98" s="369"/>
      <c r="F98" s="369">
        <v>498750</v>
      </c>
      <c r="G98" s="437"/>
      <c r="H98" s="437"/>
      <c r="I98" s="500"/>
      <c r="J98" s="365"/>
      <c r="K98" s="367"/>
      <c r="L98" s="941"/>
      <c r="M98" s="930"/>
      <c r="R98" s="189"/>
    </row>
    <row r="99" spans="1:13" ht="15">
      <c r="A99" s="765">
        <v>513002</v>
      </c>
      <c r="B99" s="766">
        <v>40</v>
      </c>
      <c r="C99" s="766">
        <v>51</v>
      </c>
      <c r="D99" s="757" t="s">
        <v>440</v>
      </c>
      <c r="E99" s="758"/>
      <c r="F99" s="758">
        <v>86013</v>
      </c>
      <c r="G99" s="759">
        <v>213987</v>
      </c>
      <c r="H99" s="759">
        <v>213987</v>
      </c>
      <c r="I99" s="760">
        <v>120000</v>
      </c>
      <c r="J99" s="1129"/>
      <c r="K99" s="1130"/>
      <c r="L99" s="953"/>
      <c r="M99" s="967"/>
    </row>
    <row r="100" spans="1:13" ht="15.75" thickBot="1">
      <c r="A100" s="479">
        <v>456000</v>
      </c>
      <c r="B100" s="416">
        <v>80</v>
      </c>
      <c r="C100" s="416">
        <v>71</v>
      </c>
      <c r="D100" s="497" t="s">
        <v>370</v>
      </c>
      <c r="E100" s="742">
        <v>3000</v>
      </c>
      <c r="F100" s="742">
        <v>29200</v>
      </c>
      <c r="G100" s="702"/>
      <c r="H100" s="479"/>
      <c r="I100" s="686"/>
      <c r="J100" s="702"/>
      <c r="K100" s="479"/>
      <c r="L100" s="954"/>
      <c r="M100" s="961"/>
    </row>
    <row r="101" spans="1:13" ht="15.75" thickBot="1">
      <c r="A101" s="425"/>
      <c r="B101" s="425"/>
      <c r="C101" s="422"/>
      <c r="D101" s="447" t="s">
        <v>64</v>
      </c>
      <c r="E101" s="700">
        <f>SUM(E93:E100)</f>
        <v>137560</v>
      </c>
      <c r="F101" s="700">
        <f aca="true" t="shared" si="12" ref="F101:L101">SUM(F93:F100)</f>
        <v>710768</v>
      </c>
      <c r="G101" s="699">
        <f t="shared" si="12"/>
        <v>364725</v>
      </c>
      <c r="H101" s="701">
        <f t="shared" si="12"/>
        <v>364725</v>
      </c>
      <c r="I101" s="458">
        <f t="shared" si="12"/>
        <v>263518</v>
      </c>
      <c r="J101" s="699">
        <f t="shared" si="12"/>
        <v>158703</v>
      </c>
      <c r="K101" s="701">
        <f t="shared" si="12"/>
        <v>159703</v>
      </c>
      <c r="L101" s="955">
        <f t="shared" si="12"/>
        <v>185.3</v>
      </c>
      <c r="M101" s="985">
        <f>(100/K101)*L101</f>
        <v>0.11602787674621017</v>
      </c>
    </row>
    <row r="102" spans="1:13" ht="15.75" thickBot="1">
      <c r="A102" s="425"/>
      <c r="B102" s="425"/>
      <c r="C102" s="454"/>
      <c r="D102" s="683" t="s">
        <v>65</v>
      </c>
      <c r="E102" s="480"/>
      <c r="F102" s="480"/>
      <c r="G102" s="480"/>
      <c r="H102" s="686"/>
      <c r="I102" s="481"/>
      <c r="J102" s="686"/>
      <c r="K102" s="480"/>
      <c r="L102" s="481"/>
      <c r="M102" s="934"/>
    </row>
    <row r="103" spans="1:13" ht="15.75" thickBot="1">
      <c r="A103" s="425"/>
      <c r="B103" s="425"/>
      <c r="C103" s="454"/>
      <c r="D103" s="712" t="s">
        <v>441</v>
      </c>
      <c r="E103" s="713"/>
      <c r="F103" s="713">
        <f>F76</f>
        <v>49193</v>
      </c>
      <c r="G103" s="713">
        <v>43220</v>
      </c>
      <c r="H103" s="713">
        <v>50572</v>
      </c>
      <c r="I103" s="713">
        <v>50572</v>
      </c>
      <c r="J103" s="713">
        <v>78500</v>
      </c>
      <c r="K103" s="713">
        <v>78500</v>
      </c>
      <c r="L103" s="956">
        <f>L76</f>
        <v>7939.52</v>
      </c>
      <c r="M103" s="968">
        <f>(100/K103)*L103</f>
        <v>10.114038216560509</v>
      </c>
    </row>
    <row r="104" spans="1:13" ht="15.75" thickBot="1">
      <c r="A104" s="425"/>
      <c r="B104" s="425"/>
      <c r="C104" s="454"/>
      <c r="D104" s="456" t="s">
        <v>66</v>
      </c>
      <c r="E104" s="407"/>
      <c r="F104" s="407">
        <f>F77</f>
        <v>1699151</v>
      </c>
      <c r="G104" s="407">
        <f aca="true" t="shared" si="13" ref="G104:L104">G77</f>
        <v>1851228</v>
      </c>
      <c r="H104" s="407">
        <f t="shared" si="13"/>
        <v>1956018</v>
      </c>
      <c r="I104" s="407">
        <f t="shared" si="13"/>
        <v>1957631</v>
      </c>
      <c r="J104" s="407">
        <f t="shared" si="13"/>
        <v>1928418</v>
      </c>
      <c r="K104" s="407">
        <f t="shared" si="13"/>
        <v>1928418</v>
      </c>
      <c r="L104" s="944">
        <f t="shared" si="13"/>
        <v>576911.03</v>
      </c>
      <c r="M104" s="986">
        <f>(100/K104)*L104</f>
        <v>29.91628526595375</v>
      </c>
    </row>
    <row r="105" spans="1:13" ht="15.75" thickBot="1">
      <c r="A105" s="457"/>
      <c r="B105" s="425"/>
      <c r="C105" s="454"/>
      <c r="D105" s="439" t="s">
        <v>67</v>
      </c>
      <c r="E105" s="442">
        <f>E90</f>
        <v>28500</v>
      </c>
      <c r="F105" s="442">
        <f>F90</f>
        <v>1097736</v>
      </c>
      <c r="G105" s="442">
        <f aca="true" t="shared" si="14" ref="G105:L105">G90</f>
        <v>61750</v>
      </c>
      <c r="H105" s="442">
        <f t="shared" si="14"/>
        <v>66360</v>
      </c>
      <c r="I105" s="442">
        <f t="shared" si="14"/>
        <v>1000</v>
      </c>
      <c r="J105" s="442">
        <f t="shared" si="14"/>
        <v>384598</v>
      </c>
      <c r="K105" s="442">
        <f t="shared" si="14"/>
        <v>384598</v>
      </c>
      <c r="L105" s="957">
        <f t="shared" si="14"/>
        <v>2606</v>
      </c>
      <c r="M105" s="935">
        <f>(100/K105)*L105</f>
        <v>0.6775906270963448</v>
      </c>
    </row>
    <row r="106" spans="1:13" ht="15.75" thickBot="1">
      <c r="A106" s="459"/>
      <c r="B106" s="457"/>
      <c r="C106" s="460"/>
      <c r="D106" s="447" t="s">
        <v>68</v>
      </c>
      <c r="E106" s="453">
        <f aca="true" t="shared" si="15" ref="E106:L106">E101</f>
        <v>137560</v>
      </c>
      <c r="F106" s="453">
        <f t="shared" si="15"/>
        <v>710768</v>
      </c>
      <c r="G106" s="458">
        <f t="shared" si="15"/>
        <v>364725</v>
      </c>
      <c r="H106" s="453">
        <f t="shared" si="15"/>
        <v>364725</v>
      </c>
      <c r="I106" s="453">
        <f t="shared" si="15"/>
        <v>263518</v>
      </c>
      <c r="J106" s="458">
        <f t="shared" si="15"/>
        <v>158703</v>
      </c>
      <c r="K106" s="458">
        <f t="shared" si="15"/>
        <v>159703</v>
      </c>
      <c r="L106" s="955">
        <f t="shared" si="15"/>
        <v>185.3</v>
      </c>
      <c r="M106" s="969">
        <f>(100/K106)*L106</f>
        <v>0.11602787674621017</v>
      </c>
    </row>
    <row r="107" spans="1:13" ht="15.75" thickBot="1">
      <c r="A107" s="463"/>
      <c r="B107" s="463"/>
      <c r="C107" s="464"/>
      <c r="D107" s="455" t="s">
        <v>69</v>
      </c>
      <c r="E107" s="461">
        <f>E104+E105+E106</f>
        <v>166060</v>
      </c>
      <c r="F107" s="461">
        <f aca="true" t="shared" si="16" ref="F107:L107">F104+F105+F106+F103</f>
        <v>3556848</v>
      </c>
      <c r="G107" s="462">
        <f t="shared" si="16"/>
        <v>2320923</v>
      </c>
      <c r="H107" s="461">
        <f t="shared" si="16"/>
        <v>2437675</v>
      </c>
      <c r="I107" s="461">
        <f t="shared" si="16"/>
        <v>2272721</v>
      </c>
      <c r="J107" s="462">
        <f t="shared" si="16"/>
        <v>2550219</v>
      </c>
      <c r="K107" s="462">
        <f t="shared" si="16"/>
        <v>2551219</v>
      </c>
      <c r="L107" s="958">
        <f t="shared" si="16"/>
        <v>587641.8500000001</v>
      </c>
      <c r="M107" s="936">
        <f>(100/K107)*L107</f>
        <v>23.03376738727644</v>
      </c>
    </row>
  </sheetData>
  <sheetProtection/>
  <mergeCells count="13">
    <mergeCell ref="L2:L3"/>
    <mergeCell ref="E1:F1"/>
    <mergeCell ref="G1:I1"/>
    <mergeCell ref="D2:D3"/>
    <mergeCell ref="E2:E3"/>
    <mergeCell ref="F2:F3"/>
    <mergeCell ref="G2:G3"/>
    <mergeCell ref="H2:H3"/>
    <mergeCell ref="J1:M1"/>
    <mergeCell ref="M2:M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0"/>
  <sheetViews>
    <sheetView zoomScalePageLayoutView="0" workbookViewId="0" topLeftCell="A541">
      <selection activeCell="A1" sqref="A1:N561"/>
    </sheetView>
  </sheetViews>
  <sheetFormatPr defaultColWidth="9.140625" defaultRowHeight="15"/>
  <cols>
    <col min="1" max="1" width="7.00390625" style="0" customWidth="1"/>
    <col min="2" max="2" width="3.28125" style="0" customWidth="1"/>
    <col min="3" max="3" width="4.00390625" style="0" customWidth="1"/>
    <col min="4" max="4" width="4.421875" style="0" customWidth="1"/>
    <col min="5" max="5" width="31.421875" style="0" customWidth="1"/>
    <col min="6" max="6" width="8.28125" style="0" customWidth="1"/>
    <col min="7" max="7" width="9.140625" style="0" customWidth="1"/>
    <col min="8" max="9" width="8.140625" style="0" customWidth="1"/>
    <col min="10" max="10" width="8.421875" style="0" customWidth="1"/>
    <col min="11" max="11" width="9.140625" style="0" customWidth="1"/>
    <col min="12" max="12" width="8.00390625" style="0" customWidth="1"/>
    <col min="13" max="13" width="9.140625" style="0" customWidth="1"/>
    <col min="14" max="14" width="5.28125" style="0" customWidth="1"/>
  </cols>
  <sheetData>
    <row r="1" spans="1:14" ht="16.5" thickBot="1">
      <c r="A1" s="315"/>
      <c r="B1" s="55"/>
      <c r="C1" s="55"/>
      <c r="D1" s="316"/>
      <c r="E1" s="317" t="s">
        <v>70</v>
      </c>
      <c r="F1" s="1278" t="s">
        <v>1</v>
      </c>
      <c r="G1" s="1279"/>
      <c r="H1" s="1280" t="s">
        <v>463</v>
      </c>
      <c r="I1" s="1280"/>
      <c r="J1" s="1279"/>
      <c r="K1" s="1283" t="s">
        <v>497</v>
      </c>
      <c r="L1" s="1284"/>
      <c r="M1" s="1284"/>
      <c r="N1" s="1285"/>
    </row>
    <row r="2" spans="1:14" ht="15">
      <c r="A2" s="1238" t="s">
        <v>6</v>
      </c>
      <c r="B2" s="65" t="s">
        <v>2</v>
      </c>
      <c r="C2" s="637" t="s">
        <v>418</v>
      </c>
      <c r="D2" s="66" t="s">
        <v>71</v>
      </c>
      <c r="E2" s="1240" t="s">
        <v>3</v>
      </c>
      <c r="F2" s="1288" t="s">
        <v>430</v>
      </c>
      <c r="G2" s="1288" t="s">
        <v>467</v>
      </c>
      <c r="H2" s="1290" t="s">
        <v>4</v>
      </c>
      <c r="I2" s="1274" t="s">
        <v>5</v>
      </c>
      <c r="J2" s="1281" t="s">
        <v>504</v>
      </c>
      <c r="K2" s="1272" t="s">
        <v>498</v>
      </c>
      <c r="L2" s="1274" t="s">
        <v>499</v>
      </c>
      <c r="M2" s="1276" t="s">
        <v>503</v>
      </c>
      <c r="N2" s="1286" t="s">
        <v>505</v>
      </c>
    </row>
    <row r="3" spans="1:14" ht="15.75" thickBot="1">
      <c r="A3" s="1239"/>
      <c r="B3" s="67" t="s">
        <v>7</v>
      </c>
      <c r="C3" s="638"/>
      <c r="D3" s="508" t="s">
        <v>72</v>
      </c>
      <c r="E3" s="1241"/>
      <c r="F3" s="1289"/>
      <c r="G3" s="1289"/>
      <c r="H3" s="1291"/>
      <c r="I3" s="1275"/>
      <c r="J3" s="1282"/>
      <c r="K3" s="1273"/>
      <c r="L3" s="1275"/>
      <c r="M3" s="1277"/>
      <c r="N3" s="1287"/>
    </row>
    <row r="4" spans="1:14" ht="15.75" thickBot="1">
      <c r="A4" s="186" t="s">
        <v>341</v>
      </c>
      <c r="B4" s="17"/>
      <c r="C4" s="639"/>
      <c r="D4" s="509"/>
      <c r="E4" s="502" t="s">
        <v>73</v>
      </c>
      <c r="F4" s="29">
        <f>F5+F6+F16+F18+F22+F47+F56+F65+F67+F97</f>
        <v>358027</v>
      </c>
      <c r="G4" s="29">
        <f>G5+G6+G16+G18+G22+G47+G56+G65+G67+G97</f>
        <v>342690</v>
      </c>
      <c r="H4" s="70">
        <f>H5+H6+H16+H18+H22+H47+H56+H67+H97</f>
        <v>362476</v>
      </c>
      <c r="I4" s="70">
        <f>I5+I6+I16+I18+I22+I47+I56+I67+I97+I65</f>
        <v>372042</v>
      </c>
      <c r="J4" s="58">
        <f>J5+J6+J16+J18+J22+J47+J56+J64+J67+J97</f>
        <v>337543</v>
      </c>
      <c r="K4" s="69">
        <f>K5+K6+K16+K18+K22+K47+K56+K67+K97+K65</f>
        <v>404342</v>
      </c>
      <c r="L4" s="68">
        <f>L5+L6+L16+L18+L22+L47+L56+L64+L67+L97</f>
        <v>404342</v>
      </c>
      <c r="M4" s="990">
        <f>M5+M6+M16+M18+M22+M47+M56+M64+M67+M97</f>
        <v>86069.28</v>
      </c>
      <c r="N4" s="1003">
        <f aca="true" t="shared" si="0" ref="N4:N18">(100/L4)*M4</f>
        <v>21.28625767296002</v>
      </c>
    </row>
    <row r="5" spans="1:14" ht="15">
      <c r="A5" s="200">
        <v>611000</v>
      </c>
      <c r="B5" s="72"/>
      <c r="C5" s="640">
        <v>41</v>
      </c>
      <c r="D5" s="709" t="s">
        <v>74</v>
      </c>
      <c r="E5" s="503" t="s">
        <v>75</v>
      </c>
      <c r="F5" s="208">
        <v>168133</v>
      </c>
      <c r="G5" s="208">
        <v>159807</v>
      </c>
      <c r="H5" s="73">
        <v>166000</v>
      </c>
      <c r="I5" s="73">
        <v>166000</v>
      </c>
      <c r="J5" s="208">
        <v>166000</v>
      </c>
      <c r="K5" s="200">
        <v>194000</v>
      </c>
      <c r="L5" s="71">
        <v>194000</v>
      </c>
      <c r="M5" s="991">
        <v>45868.76</v>
      </c>
      <c r="N5" s="1004">
        <f t="shared" si="0"/>
        <v>23.643690721649484</v>
      </c>
    </row>
    <row r="6" spans="1:14" ht="15">
      <c r="A6" s="164">
        <v>62</v>
      </c>
      <c r="B6" s="3"/>
      <c r="C6" s="640"/>
      <c r="D6" s="510"/>
      <c r="E6" s="504" t="s">
        <v>76</v>
      </c>
      <c r="F6" s="168">
        <f>SUM(F7:F15)</f>
        <v>62775</v>
      </c>
      <c r="G6" s="168">
        <f aca="true" t="shared" si="1" ref="G6:M6">SUM(G7:G15)</f>
        <v>59090</v>
      </c>
      <c r="H6" s="5">
        <f>SUM(H7:H15)</f>
        <v>61924</v>
      </c>
      <c r="I6" s="5">
        <f>SUM(I7:I15)</f>
        <v>61970</v>
      </c>
      <c r="J6" s="168">
        <f t="shared" si="1"/>
        <v>61970</v>
      </c>
      <c r="K6" s="164">
        <f t="shared" si="1"/>
        <v>74600</v>
      </c>
      <c r="L6" s="4">
        <f t="shared" si="1"/>
        <v>74600</v>
      </c>
      <c r="M6" s="992">
        <f t="shared" si="1"/>
        <v>15888.950000000003</v>
      </c>
      <c r="N6" s="1005">
        <f t="shared" si="0"/>
        <v>21.298860589812335</v>
      </c>
    </row>
    <row r="7" spans="1:14" ht="15">
      <c r="A7" s="169">
        <v>621000</v>
      </c>
      <c r="B7" s="7"/>
      <c r="C7" s="206">
        <v>41</v>
      </c>
      <c r="D7" s="511" t="s">
        <v>74</v>
      </c>
      <c r="E7" s="505" t="s">
        <v>77</v>
      </c>
      <c r="F7" s="170">
        <v>6926</v>
      </c>
      <c r="G7" s="170">
        <v>7554</v>
      </c>
      <c r="H7" s="52">
        <v>8920</v>
      </c>
      <c r="I7" s="21">
        <v>8920</v>
      </c>
      <c r="J7" s="181">
        <v>8920</v>
      </c>
      <c r="K7" s="180">
        <v>10600</v>
      </c>
      <c r="L7" s="21">
        <v>10600</v>
      </c>
      <c r="M7" s="977">
        <v>2457.15</v>
      </c>
      <c r="N7" s="978">
        <f t="shared" si="0"/>
        <v>23.18066037735849</v>
      </c>
    </row>
    <row r="8" spans="1:14" ht="15">
      <c r="A8" s="171">
        <v>623000</v>
      </c>
      <c r="B8" s="9"/>
      <c r="C8" s="323">
        <v>41</v>
      </c>
      <c r="D8" s="512" t="s">
        <v>74</v>
      </c>
      <c r="E8" s="471" t="s">
        <v>78</v>
      </c>
      <c r="F8" s="172">
        <v>10111</v>
      </c>
      <c r="G8" s="172">
        <v>8651</v>
      </c>
      <c r="H8" s="48">
        <v>8500</v>
      </c>
      <c r="I8" s="8">
        <v>8500</v>
      </c>
      <c r="J8" s="172">
        <v>8500</v>
      </c>
      <c r="K8" s="171">
        <v>10600</v>
      </c>
      <c r="L8" s="8">
        <v>10600</v>
      </c>
      <c r="M8" s="993">
        <v>1932.32</v>
      </c>
      <c r="N8" s="971">
        <f t="shared" si="0"/>
        <v>18.22943396226415</v>
      </c>
    </row>
    <row r="9" spans="1:14" ht="15">
      <c r="A9" s="171">
        <v>625001</v>
      </c>
      <c r="B9" s="9"/>
      <c r="C9" s="13">
        <v>41</v>
      </c>
      <c r="D9" s="513" t="s">
        <v>74</v>
      </c>
      <c r="E9" s="471" t="s">
        <v>79</v>
      </c>
      <c r="F9" s="172">
        <v>2436</v>
      </c>
      <c r="G9" s="172">
        <v>2281</v>
      </c>
      <c r="H9" s="48">
        <v>2450</v>
      </c>
      <c r="I9" s="8">
        <v>2450</v>
      </c>
      <c r="J9" s="172">
        <v>2450</v>
      </c>
      <c r="K9" s="171">
        <v>2820</v>
      </c>
      <c r="L9" s="8">
        <v>2820</v>
      </c>
      <c r="M9" s="993">
        <v>647.36</v>
      </c>
      <c r="N9" s="972">
        <f t="shared" si="0"/>
        <v>22.95602836879433</v>
      </c>
    </row>
    <row r="10" spans="1:14" ht="15">
      <c r="A10" s="171">
        <v>625002</v>
      </c>
      <c r="B10" s="9"/>
      <c r="C10" s="206">
        <v>41</v>
      </c>
      <c r="D10" s="513" t="s">
        <v>74</v>
      </c>
      <c r="E10" s="471" t="s">
        <v>80</v>
      </c>
      <c r="F10" s="172">
        <v>25681</v>
      </c>
      <c r="G10" s="172">
        <v>24119</v>
      </c>
      <c r="H10" s="48">
        <v>24500</v>
      </c>
      <c r="I10" s="8">
        <v>24500</v>
      </c>
      <c r="J10" s="172">
        <v>24500</v>
      </c>
      <c r="K10" s="171">
        <v>29710</v>
      </c>
      <c r="L10" s="8">
        <v>29710</v>
      </c>
      <c r="M10" s="993">
        <v>6503.39</v>
      </c>
      <c r="N10" s="972">
        <f t="shared" si="0"/>
        <v>21.889565802760014</v>
      </c>
    </row>
    <row r="11" spans="1:14" ht="15">
      <c r="A11" s="169">
        <v>625003</v>
      </c>
      <c r="B11" s="51"/>
      <c r="C11" s="323">
        <v>41</v>
      </c>
      <c r="D11" s="513" t="s">
        <v>74</v>
      </c>
      <c r="E11" s="505" t="s">
        <v>81</v>
      </c>
      <c r="F11" s="170">
        <v>1362</v>
      </c>
      <c r="G11" s="170">
        <v>1404</v>
      </c>
      <c r="H11" s="48">
        <v>1404</v>
      </c>
      <c r="I11" s="8">
        <v>1450</v>
      </c>
      <c r="J11" s="172">
        <v>1450</v>
      </c>
      <c r="K11" s="171">
        <v>2120</v>
      </c>
      <c r="L11" s="8">
        <v>2120</v>
      </c>
      <c r="M11" s="993">
        <v>383.43</v>
      </c>
      <c r="N11" s="971">
        <f t="shared" si="0"/>
        <v>18.086320754716983</v>
      </c>
    </row>
    <row r="12" spans="1:14" ht="15">
      <c r="A12" s="171">
        <v>625004</v>
      </c>
      <c r="B12" s="33"/>
      <c r="C12" s="13">
        <v>41</v>
      </c>
      <c r="D12" s="513" t="s">
        <v>74</v>
      </c>
      <c r="E12" s="471" t="s">
        <v>82</v>
      </c>
      <c r="F12" s="172">
        <v>5298</v>
      </c>
      <c r="G12" s="172">
        <v>4752</v>
      </c>
      <c r="H12" s="48">
        <v>5300</v>
      </c>
      <c r="I12" s="8">
        <v>5300</v>
      </c>
      <c r="J12" s="172">
        <v>5300</v>
      </c>
      <c r="K12" s="171">
        <v>6300</v>
      </c>
      <c r="L12" s="8">
        <v>6300</v>
      </c>
      <c r="M12" s="993">
        <v>1231.13</v>
      </c>
      <c r="N12" s="972">
        <f t="shared" si="0"/>
        <v>19.541746031746033</v>
      </c>
    </row>
    <row r="13" spans="1:14" ht="15">
      <c r="A13" s="182">
        <v>625005</v>
      </c>
      <c r="B13" s="35"/>
      <c r="C13" s="206">
        <v>41</v>
      </c>
      <c r="D13" s="513" t="s">
        <v>74</v>
      </c>
      <c r="E13" s="41" t="s">
        <v>83</v>
      </c>
      <c r="F13" s="183">
        <v>1722</v>
      </c>
      <c r="G13" s="183">
        <v>1548</v>
      </c>
      <c r="H13" s="48">
        <v>1750</v>
      </c>
      <c r="I13" s="8">
        <v>1750</v>
      </c>
      <c r="J13" s="172">
        <v>1750</v>
      </c>
      <c r="K13" s="171">
        <v>1750</v>
      </c>
      <c r="L13" s="8">
        <v>1750</v>
      </c>
      <c r="M13" s="993">
        <v>408.3</v>
      </c>
      <c r="N13" s="971">
        <f t="shared" si="0"/>
        <v>23.33142857142857</v>
      </c>
    </row>
    <row r="14" spans="1:14" ht="15">
      <c r="A14" s="171">
        <v>625007</v>
      </c>
      <c r="B14" s="33"/>
      <c r="C14" s="323">
        <v>41</v>
      </c>
      <c r="D14" s="511" t="s">
        <v>74</v>
      </c>
      <c r="E14" s="471" t="s">
        <v>84</v>
      </c>
      <c r="F14" s="172">
        <v>8740</v>
      </c>
      <c r="G14" s="172">
        <v>8283</v>
      </c>
      <c r="H14" s="48">
        <v>8500</v>
      </c>
      <c r="I14" s="8">
        <v>8500</v>
      </c>
      <c r="J14" s="172">
        <v>8500</v>
      </c>
      <c r="K14" s="171">
        <v>10100</v>
      </c>
      <c r="L14" s="8">
        <v>10100</v>
      </c>
      <c r="M14" s="993">
        <v>2206.35</v>
      </c>
      <c r="N14" s="974">
        <f t="shared" si="0"/>
        <v>21.845049504950495</v>
      </c>
    </row>
    <row r="15" spans="1:14" ht="15">
      <c r="A15" s="173">
        <v>627000</v>
      </c>
      <c r="B15" s="49"/>
      <c r="C15" s="130">
        <v>41</v>
      </c>
      <c r="D15" s="514" t="s">
        <v>74</v>
      </c>
      <c r="E15" s="516" t="s">
        <v>85</v>
      </c>
      <c r="F15" s="174">
        <v>499</v>
      </c>
      <c r="G15" s="174">
        <v>498</v>
      </c>
      <c r="H15" s="80">
        <v>600</v>
      </c>
      <c r="I15" s="10">
        <v>600</v>
      </c>
      <c r="J15" s="174">
        <v>600</v>
      </c>
      <c r="K15" s="173">
        <v>600</v>
      </c>
      <c r="L15" s="10">
        <v>600</v>
      </c>
      <c r="M15" s="994">
        <v>119.52</v>
      </c>
      <c r="N15" s="973">
        <f t="shared" si="0"/>
        <v>19.919999999999998</v>
      </c>
    </row>
    <row r="16" spans="1:14" ht="15">
      <c r="A16" s="193">
        <v>631</v>
      </c>
      <c r="B16" s="74"/>
      <c r="C16" s="641"/>
      <c r="D16" s="510"/>
      <c r="E16" s="503" t="s">
        <v>339</v>
      </c>
      <c r="F16" s="165">
        <v>462</v>
      </c>
      <c r="G16" s="165">
        <v>184</v>
      </c>
      <c r="H16" s="5">
        <f>H17</f>
        <v>300</v>
      </c>
      <c r="I16" s="4">
        <f>I17</f>
        <v>300</v>
      </c>
      <c r="J16" s="165">
        <v>500</v>
      </c>
      <c r="K16" s="164">
        <f>K17</f>
        <v>300</v>
      </c>
      <c r="L16" s="4">
        <v>300</v>
      </c>
      <c r="M16" s="992">
        <f>M17</f>
        <v>56.9</v>
      </c>
      <c r="N16" s="1005">
        <f t="shared" si="0"/>
        <v>18.966666666666665</v>
      </c>
    </row>
    <row r="17" spans="1:14" ht="15">
      <c r="A17" s="195">
        <v>631001</v>
      </c>
      <c r="B17" s="76"/>
      <c r="C17" s="114">
        <v>41</v>
      </c>
      <c r="D17" s="510" t="s">
        <v>74</v>
      </c>
      <c r="E17" s="507" t="s">
        <v>340</v>
      </c>
      <c r="F17" s="225">
        <v>462</v>
      </c>
      <c r="G17" s="225">
        <v>184</v>
      </c>
      <c r="H17" s="77">
        <v>300</v>
      </c>
      <c r="I17" s="78">
        <v>300</v>
      </c>
      <c r="J17" s="167">
        <v>300</v>
      </c>
      <c r="K17" s="166">
        <v>300</v>
      </c>
      <c r="L17" s="78">
        <v>300</v>
      </c>
      <c r="M17" s="995">
        <v>56.9</v>
      </c>
      <c r="N17" s="1006">
        <f t="shared" si="0"/>
        <v>18.966666666666665</v>
      </c>
    </row>
    <row r="18" spans="1:14" ht="15">
      <c r="A18" s="164">
        <v>632</v>
      </c>
      <c r="B18" s="74"/>
      <c r="C18" s="83"/>
      <c r="D18" s="515"/>
      <c r="E18" s="504" t="s">
        <v>86</v>
      </c>
      <c r="F18" s="165">
        <f aca="true" t="shared" si="2" ref="F18:M18">SUM(F19:F21)</f>
        <v>5920</v>
      </c>
      <c r="G18" s="165">
        <f t="shared" si="2"/>
        <v>6336</v>
      </c>
      <c r="H18" s="5">
        <f t="shared" si="2"/>
        <v>5850</v>
      </c>
      <c r="I18" s="4">
        <f t="shared" si="2"/>
        <v>6300</v>
      </c>
      <c r="J18" s="165">
        <f t="shared" si="2"/>
        <v>6300</v>
      </c>
      <c r="K18" s="164">
        <f t="shared" si="2"/>
        <v>5850</v>
      </c>
      <c r="L18" s="4">
        <f t="shared" si="2"/>
        <v>5850</v>
      </c>
      <c r="M18" s="992">
        <f t="shared" si="2"/>
        <v>1696.52</v>
      </c>
      <c r="N18" s="1007">
        <f t="shared" si="0"/>
        <v>29.00034188034188</v>
      </c>
    </row>
    <row r="19" spans="1:14" ht="15">
      <c r="A19" s="171">
        <v>632003</v>
      </c>
      <c r="B19" s="33">
        <v>1</v>
      </c>
      <c r="C19" s="84">
        <v>41</v>
      </c>
      <c r="D19" s="520" t="s">
        <v>87</v>
      </c>
      <c r="E19" s="471" t="s">
        <v>90</v>
      </c>
      <c r="F19" s="172">
        <v>3490</v>
      </c>
      <c r="G19" s="172">
        <v>3905</v>
      </c>
      <c r="H19" s="48">
        <v>3500</v>
      </c>
      <c r="I19" s="48">
        <v>3450</v>
      </c>
      <c r="J19" s="172">
        <v>3450</v>
      </c>
      <c r="K19" s="171">
        <v>3000</v>
      </c>
      <c r="L19" s="52">
        <v>3000</v>
      </c>
      <c r="M19" s="993">
        <v>769.36</v>
      </c>
      <c r="N19" s="971">
        <f>(100/L19)*M19</f>
        <v>25.645333333333333</v>
      </c>
    </row>
    <row r="20" spans="1:14" ht="15">
      <c r="A20" s="171">
        <v>632003</v>
      </c>
      <c r="B20" s="9">
        <v>2</v>
      </c>
      <c r="C20" s="642">
        <v>41</v>
      </c>
      <c r="D20" s="520" t="s">
        <v>87</v>
      </c>
      <c r="E20" s="471" t="s">
        <v>91</v>
      </c>
      <c r="F20" s="172">
        <v>2430</v>
      </c>
      <c r="G20" s="172">
        <v>2431</v>
      </c>
      <c r="H20" s="36">
        <v>2300</v>
      </c>
      <c r="I20" s="36">
        <v>2800</v>
      </c>
      <c r="J20" s="183">
        <v>2800</v>
      </c>
      <c r="K20" s="182">
        <v>2800</v>
      </c>
      <c r="L20" s="53">
        <v>2800</v>
      </c>
      <c r="M20" s="997">
        <v>927.16</v>
      </c>
      <c r="N20" s="974">
        <f>(100/L20)*M20</f>
        <v>33.11285714285714</v>
      </c>
    </row>
    <row r="21" spans="1:14" ht="15">
      <c r="A21" s="179">
        <v>632003</v>
      </c>
      <c r="B21" s="32">
        <v>3</v>
      </c>
      <c r="C21" s="204">
        <v>41</v>
      </c>
      <c r="D21" s="521" t="s">
        <v>87</v>
      </c>
      <c r="E21" s="516" t="s">
        <v>92</v>
      </c>
      <c r="F21" s="174"/>
      <c r="G21" s="174"/>
      <c r="H21" s="517">
        <v>50</v>
      </c>
      <c r="I21" s="23">
        <v>50</v>
      </c>
      <c r="J21" s="210">
        <v>50</v>
      </c>
      <c r="K21" s="179">
        <v>50</v>
      </c>
      <c r="L21" s="517">
        <v>50</v>
      </c>
      <c r="M21" s="998">
        <v>0</v>
      </c>
      <c r="N21" s="973">
        <f>(100/L21)*M21</f>
        <v>0</v>
      </c>
    </row>
    <row r="22" spans="1:14" ht="15">
      <c r="A22" s="164">
        <v>633</v>
      </c>
      <c r="B22" s="74"/>
      <c r="C22" s="83"/>
      <c r="D22" s="515"/>
      <c r="E22" s="504" t="s">
        <v>93</v>
      </c>
      <c r="F22" s="165">
        <f aca="true" t="shared" si="3" ref="F22:M22">SUM(F23:F46)</f>
        <v>12653</v>
      </c>
      <c r="G22" s="165">
        <f t="shared" si="3"/>
        <v>11932</v>
      </c>
      <c r="H22" s="5">
        <f t="shared" si="3"/>
        <v>27300</v>
      </c>
      <c r="I22" s="5">
        <f t="shared" si="3"/>
        <v>26000</v>
      </c>
      <c r="J22" s="165">
        <f t="shared" si="3"/>
        <v>11401</v>
      </c>
      <c r="K22" s="164">
        <f t="shared" si="3"/>
        <v>30580</v>
      </c>
      <c r="L22" s="5">
        <f t="shared" si="3"/>
        <v>30742</v>
      </c>
      <c r="M22" s="992">
        <f t="shared" si="3"/>
        <v>5010.12</v>
      </c>
      <c r="N22" s="1007">
        <f>(100/L22)*M22</f>
        <v>16.29731312211307</v>
      </c>
    </row>
    <row r="23" spans="1:14" ht="15">
      <c r="A23" s="169">
        <v>633001</v>
      </c>
      <c r="B23" s="7"/>
      <c r="C23" s="206">
        <v>41</v>
      </c>
      <c r="D23" s="523" t="s">
        <v>74</v>
      </c>
      <c r="E23" s="505" t="s">
        <v>278</v>
      </c>
      <c r="F23" s="170"/>
      <c r="G23" s="170">
        <v>1343</v>
      </c>
      <c r="H23" s="89"/>
      <c r="I23" s="6"/>
      <c r="J23" s="170"/>
      <c r="K23" s="180"/>
      <c r="L23" s="89"/>
      <c r="M23" s="996"/>
      <c r="N23" s="971"/>
    </row>
    <row r="24" spans="1:14" ht="15">
      <c r="A24" s="171">
        <v>633002</v>
      </c>
      <c r="B24" s="9"/>
      <c r="C24" s="9">
        <v>41</v>
      </c>
      <c r="D24" s="513" t="s">
        <v>74</v>
      </c>
      <c r="E24" s="471" t="s">
        <v>95</v>
      </c>
      <c r="F24" s="172">
        <v>670</v>
      </c>
      <c r="G24" s="172">
        <v>1760</v>
      </c>
      <c r="H24" s="48">
        <v>3000</v>
      </c>
      <c r="I24" s="8">
        <v>450</v>
      </c>
      <c r="J24" s="172">
        <v>1</v>
      </c>
      <c r="K24" s="171">
        <v>10000</v>
      </c>
      <c r="L24" s="48">
        <v>10000</v>
      </c>
      <c r="M24" s="993">
        <v>108.8</v>
      </c>
      <c r="N24" s="972">
        <f aca="true" t="shared" si="4" ref="N24:N37">(100/L24)*M24</f>
        <v>1.088</v>
      </c>
    </row>
    <row r="25" spans="1:14" ht="15">
      <c r="A25" s="171">
        <v>633004</v>
      </c>
      <c r="B25" s="35"/>
      <c r="C25" s="13">
        <v>41</v>
      </c>
      <c r="D25" s="511" t="s">
        <v>74</v>
      </c>
      <c r="E25" s="41" t="s">
        <v>508</v>
      </c>
      <c r="F25" s="183"/>
      <c r="G25" s="183"/>
      <c r="H25" s="36"/>
      <c r="I25" s="36"/>
      <c r="J25" s="183"/>
      <c r="K25" s="182"/>
      <c r="L25" s="48">
        <v>62</v>
      </c>
      <c r="M25" s="997">
        <v>61.2</v>
      </c>
      <c r="N25" s="971">
        <f t="shared" si="4"/>
        <v>98.70967741935483</v>
      </c>
    </row>
    <row r="26" spans="1:14" ht="15">
      <c r="A26" s="171">
        <v>633004</v>
      </c>
      <c r="B26" s="9">
        <v>2</v>
      </c>
      <c r="C26" s="206">
        <v>41</v>
      </c>
      <c r="D26" s="513" t="s">
        <v>74</v>
      </c>
      <c r="E26" s="471" t="s">
        <v>96</v>
      </c>
      <c r="F26" s="172">
        <v>997</v>
      </c>
      <c r="G26" s="172">
        <v>481</v>
      </c>
      <c r="H26" s="48">
        <v>1000</v>
      </c>
      <c r="I26" s="8">
        <v>1000</v>
      </c>
      <c r="J26" s="172">
        <v>900</v>
      </c>
      <c r="K26" s="171">
        <v>1000</v>
      </c>
      <c r="L26" s="48">
        <v>1000</v>
      </c>
      <c r="M26" s="993">
        <v>194.07</v>
      </c>
      <c r="N26" s="972">
        <f t="shared" si="4"/>
        <v>19.407</v>
      </c>
    </row>
    <row r="27" spans="1:14" ht="15">
      <c r="A27" s="171">
        <v>633004</v>
      </c>
      <c r="B27" s="9">
        <v>3</v>
      </c>
      <c r="C27" s="323">
        <v>41</v>
      </c>
      <c r="D27" s="513" t="s">
        <v>74</v>
      </c>
      <c r="E27" s="329" t="s">
        <v>97</v>
      </c>
      <c r="F27" s="172"/>
      <c r="G27" s="172"/>
      <c r="H27" s="48">
        <v>200</v>
      </c>
      <c r="I27" s="8">
        <v>200</v>
      </c>
      <c r="J27" s="172">
        <v>200</v>
      </c>
      <c r="K27" s="171">
        <v>200</v>
      </c>
      <c r="L27" s="48">
        <v>200</v>
      </c>
      <c r="M27" s="993">
        <v>0</v>
      </c>
      <c r="N27" s="972">
        <f t="shared" si="4"/>
        <v>0</v>
      </c>
    </row>
    <row r="28" spans="1:14" ht="15">
      <c r="A28" s="171">
        <v>633006</v>
      </c>
      <c r="B28" s="9">
        <v>1</v>
      </c>
      <c r="C28" s="13">
        <v>41</v>
      </c>
      <c r="D28" s="511" t="s">
        <v>74</v>
      </c>
      <c r="E28" s="329" t="s">
        <v>98</v>
      </c>
      <c r="F28" s="172">
        <v>1670</v>
      </c>
      <c r="G28" s="172">
        <v>1190</v>
      </c>
      <c r="H28" s="48">
        <v>1200</v>
      </c>
      <c r="I28" s="8">
        <v>1200</v>
      </c>
      <c r="J28" s="172">
        <v>1100</v>
      </c>
      <c r="K28" s="171">
        <v>1200</v>
      </c>
      <c r="L28" s="48">
        <v>1200</v>
      </c>
      <c r="M28" s="993">
        <v>382.37</v>
      </c>
      <c r="N28" s="972">
        <f t="shared" si="4"/>
        <v>31.864166666666666</v>
      </c>
    </row>
    <row r="29" spans="1:14" ht="15">
      <c r="A29" s="171">
        <v>633006</v>
      </c>
      <c r="B29" s="9">
        <v>2</v>
      </c>
      <c r="C29" s="206">
        <v>41</v>
      </c>
      <c r="D29" s="513" t="s">
        <v>74</v>
      </c>
      <c r="E29" s="329" t="s">
        <v>99</v>
      </c>
      <c r="F29" s="172">
        <v>1722</v>
      </c>
      <c r="G29" s="172">
        <v>2215</v>
      </c>
      <c r="H29" s="48">
        <v>2000</v>
      </c>
      <c r="I29" s="8">
        <v>2000</v>
      </c>
      <c r="J29" s="172">
        <v>1500</v>
      </c>
      <c r="K29" s="171">
        <v>2000</v>
      </c>
      <c r="L29" s="48">
        <v>2000</v>
      </c>
      <c r="M29" s="993">
        <v>500</v>
      </c>
      <c r="N29" s="972">
        <f t="shared" si="4"/>
        <v>25</v>
      </c>
    </row>
    <row r="30" spans="1:14" ht="15">
      <c r="A30" s="171">
        <v>633006</v>
      </c>
      <c r="B30" s="9">
        <v>3</v>
      </c>
      <c r="C30" s="323">
        <v>41</v>
      </c>
      <c r="D30" s="513" t="s">
        <v>74</v>
      </c>
      <c r="E30" s="329" t="s">
        <v>353</v>
      </c>
      <c r="F30" s="172">
        <v>350</v>
      </c>
      <c r="G30" s="172">
        <v>229</v>
      </c>
      <c r="H30" s="48">
        <v>500</v>
      </c>
      <c r="I30" s="8">
        <v>500</v>
      </c>
      <c r="J30" s="172">
        <v>100</v>
      </c>
      <c r="K30" s="171">
        <v>300</v>
      </c>
      <c r="L30" s="48">
        <v>300</v>
      </c>
      <c r="M30" s="993">
        <v>124.06</v>
      </c>
      <c r="N30" s="972">
        <f t="shared" si="4"/>
        <v>41.35333333333333</v>
      </c>
    </row>
    <row r="31" spans="1:14" ht="15">
      <c r="A31" s="171">
        <v>633006</v>
      </c>
      <c r="B31" s="9">
        <v>4</v>
      </c>
      <c r="C31" s="13">
        <v>41</v>
      </c>
      <c r="D31" s="511" t="s">
        <v>74</v>
      </c>
      <c r="E31" s="329" t="s">
        <v>101</v>
      </c>
      <c r="F31" s="172">
        <v>28</v>
      </c>
      <c r="G31" s="172">
        <v>18</v>
      </c>
      <c r="H31" s="48">
        <v>50</v>
      </c>
      <c r="I31" s="8">
        <v>100</v>
      </c>
      <c r="J31" s="172">
        <v>100</v>
      </c>
      <c r="K31" s="171">
        <v>50</v>
      </c>
      <c r="L31" s="48">
        <v>50</v>
      </c>
      <c r="M31" s="993">
        <v>4.75</v>
      </c>
      <c r="N31" s="971">
        <f t="shared" si="4"/>
        <v>9.5</v>
      </c>
    </row>
    <row r="32" spans="1:14" ht="15">
      <c r="A32" s="171">
        <v>633006</v>
      </c>
      <c r="B32" s="9">
        <v>5</v>
      </c>
      <c r="C32" s="13">
        <v>41</v>
      </c>
      <c r="D32" s="513" t="s">
        <v>74</v>
      </c>
      <c r="E32" s="329" t="s">
        <v>102</v>
      </c>
      <c r="F32" s="172"/>
      <c r="G32" s="172">
        <v>8</v>
      </c>
      <c r="H32" s="48">
        <v>30</v>
      </c>
      <c r="I32" s="8">
        <v>30</v>
      </c>
      <c r="J32" s="172">
        <v>10</v>
      </c>
      <c r="K32" s="171">
        <v>30</v>
      </c>
      <c r="L32" s="48">
        <v>30</v>
      </c>
      <c r="M32" s="993">
        <v>0</v>
      </c>
      <c r="N32" s="974">
        <f t="shared" si="4"/>
        <v>0</v>
      </c>
    </row>
    <row r="33" spans="1:14" ht="15">
      <c r="A33" s="171">
        <v>633006</v>
      </c>
      <c r="B33" s="9">
        <v>6</v>
      </c>
      <c r="C33" s="206">
        <v>41</v>
      </c>
      <c r="D33" s="512" t="s">
        <v>87</v>
      </c>
      <c r="E33" s="472" t="s">
        <v>103</v>
      </c>
      <c r="F33" s="172">
        <v>284</v>
      </c>
      <c r="G33" s="172">
        <v>5</v>
      </c>
      <c r="H33" s="48">
        <v>150</v>
      </c>
      <c r="I33" s="8">
        <v>150</v>
      </c>
      <c r="J33" s="172">
        <v>100</v>
      </c>
      <c r="K33" s="171">
        <v>100</v>
      </c>
      <c r="L33" s="48">
        <v>100</v>
      </c>
      <c r="M33" s="993">
        <v>0</v>
      </c>
      <c r="N33" s="974">
        <f t="shared" si="4"/>
        <v>0</v>
      </c>
    </row>
    <row r="34" spans="1:14" ht="15">
      <c r="A34" s="171">
        <v>633006</v>
      </c>
      <c r="B34" s="33">
        <v>7</v>
      </c>
      <c r="C34" s="323">
        <v>41</v>
      </c>
      <c r="D34" s="513" t="s">
        <v>74</v>
      </c>
      <c r="E34" s="471" t="s">
        <v>104</v>
      </c>
      <c r="F34" s="172">
        <v>1211</v>
      </c>
      <c r="G34" s="172">
        <v>782</v>
      </c>
      <c r="H34" s="48">
        <v>600</v>
      </c>
      <c r="I34" s="48">
        <v>600</v>
      </c>
      <c r="J34" s="172">
        <v>300</v>
      </c>
      <c r="K34" s="171">
        <v>200</v>
      </c>
      <c r="L34" s="48">
        <v>200</v>
      </c>
      <c r="M34" s="993">
        <v>119.18</v>
      </c>
      <c r="N34" s="974">
        <f t="shared" si="4"/>
        <v>59.59</v>
      </c>
    </row>
    <row r="35" spans="1:14" ht="15">
      <c r="A35" s="171">
        <v>633006</v>
      </c>
      <c r="B35" s="33">
        <v>8</v>
      </c>
      <c r="C35" s="13">
        <v>41</v>
      </c>
      <c r="D35" s="513" t="s">
        <v>105</v>
      </c>
      <c r="E35" s="471" t="s">
        <v>352</v>
      </c>
      <c r="F35" s="172">
        <v>554</v>
      </c>
      <c r="G35" s="172">
        <v>531</v>
      </c>
      <c r="H35" s="48">
        <v>670</v>
      </c>
      <c r="I35" s="48">
        <v>670</v>
      </c>
      <c r="J35" s="172">
        <v>670</v>
      </c>
      <c r="K35" s="171">
        <v>700</v>
      </c>
      <c r="L35" s="48">
        <v>700</v>
      </c>
      <c r="M35" s="993">
        <v>86.78</v>
      </c>
      <c r="N35" s="974">
        <f t="shared" si="4"/>
        <v>12.397142857142857</v>
      </c>
    </row>
    <row r="36" spans="1:14" ht="15">
      <c r="A36" s="171">
        <v>633006</v>
      </c>
      <c r="B36" s="33">
        <v>9</v>
      </c>
      <c r="C36" s="206">
        <v>41</v>
      </c>
      <c r="D36" s="513" t="s">
        <v>74</v>
      </c>
      <c r="E36" s="471" t="s">
        <v>354</v>
      </c>
      <c r="F36" s="172"/>
      <c r="G36" s="172"/>
      <c r="H36" s="48">
        <v>100</v>
      </c>
      <c r="I36" s="48">
        <v>100</v>
      </c>
      <c r="J36" s="172">
        <v>20</v>
      </c>
      <c r="K36" s="171">
        <v>100</v>
      </c>
      <c r="L36" s="48">
        <v>100</v>
      </c>
      <c r="M36" s="993">
        <v>0</v>
      </c>
      <c r="N36" s="974">
        <f t="shared" si="4"/>
        <v>0</v>
      </c>
    </row>
    <row r="37" spans="1:14" ht="15">
      <c r="A37" s="171">
        <v>633006</v>
      </c>
      <c r="B37" s="33">
        <v>10</v>
      </c>
      <c r="C37" s="323">
        <v>41</v>
      </c>
      <c r="D37" s="513" t="s">
        <v>371</v>
      </c>
      <c r="E37" s="471" t="s">
        <v>452</v>
      </c>
      <c r="F37" s="172"/>
      <c r="G37" s="172"/>
      <c r="H37" s="48">
        <v>9000</v>
      </c>
      <c r="I37" s="48">
        <v>9000</v>
      </c>
      <c r="J37" s="172">
        <v>2000</v>
      </c>
      <c r="K37" s="171">
        <v>7400</v>
      </c>
      <c r="L37" s="48">
        <v>7400</v>
      </c>
      <c r="M37" s="993">
        <v>1870</v>
      </c>
      <c r="N37" s="974">
        <f t="shared" si="4"/>
        <v>25.27027027027027</v>
      </c>
    </row>
    <row r="38" spans="1:14" ht="15">
      <c r="A38" s="171">
        <v>633006</v>
      </c>
      <c r="B38" s="9">
        <v>12</v>
      </c>
      <c r="C38" s="13">
        <v>41</v>
      </c>
      <c r="D38" s="513" t="s">
        <v>105</v>
      </c>
      <c r="E38" s="471" t="s">
        <v>106</v>
      </c>
      <c r="F38" s="172"/>
      <c r="G38" s="172"/>
      <c r="H38" s="48">
        <v>50</v>
      </c>
      <c r="I38" s="8">
        <v>50</v>
      </c>
      <c r="J38" s="172">
        <v>50</v>
      </c>
      <c r="K38" s="171">
        <v>50</v>
      </c>
      <c r="L38" s="48">
        <v>50</v>
      </c>
      <c r="M38" s="993">
        <v>0</v>
      </c>
      <c r="N38" s="974">
        <f>(100/L38)*M38</f>
        <v>0</v>
      </c>
    </row>
    <row r="39" spans="1:14" ht="15">
      <c r="A39" s="169">
        <v>633006</v>
      </c>
      <c r="B39" s="51">
        <v>13</v>
      </c>
      <c r="C39" s="206">
        <v>41</v>
      </c>
      <c r="D39" s="523" t="s">
        <v>107</v>
      </c>
      <c r="E39" s="505" t="s">
        <v>108</v>
      </c>
      <c r="F39" s="170">
        <v>778</v>
      </c>
      <c r="G39" s="170"/>
      <c r="H39" s="89">
        <v>5000</v>
      </c>
      <c r="I39" s="6">
        <v>5000</v>
      </c>
      <c r="J39" s="170">
        <v>150</v>
      </c>
      <c r="K39" s="169">
        <v>2000</v>
      </c>
      <c r="L39" s="89">
        <v>2000</v>
      </c>
      <c r="M39" s="996">
        <v>0</v>
      </c>
      <c r="N39" s="972">
        <f>(100/L39)*M39</f>
        <v>0</v>
      </c>
    </row>
    <row r="40" spans="1:14" ht="15">
      <c r="A40" s="169">
        <v>633006</v>
      </c>
      <c r="B40" s="51">
        <v>14</v>
      </c>
      <c r="C40" s="323">
        <v>41</v>
      </c>
      <c r="D40" s="523" t="s">
        <v>132</v>
      </c>
      <c r="E40" s="505" t="s">
        <v>355</v>
      </c>
      <c r="F40" s="170">
        <v>138</v>
      </c>
      <c r="G40" s="170"/>
      <c r="H40" s="89"/>
      <c r="I40" s="6"/>
      <c r="J40" s="170"/>
      <c r="K40" s="169"/>
      <c r="L40" s="89"/>
      <c r="M40" s="996"/>
      <c r="N40" s="971"/>
    </row>
    <row r="41" spans="1:14" ht="15">
      <c r="A41" s="171">
        <v>633009</v>
      </c>
      <c r="B41" s="9">
        <v>1</v>
      </c>
      <c r="C41" s="13">
        <v>41</v>
      </c>
      <c r="D41" s="513" t="s">
        <v>74</v>
      </c>
      <c r="E41" s="471" t="s">
        <v>109</v>
      </c>
      <c r="F41" s="170">
        <v>564</v>
      </c>
      <c r="G41" s="170">
        <v>315</v>
      </c>
      <c r="H41" s="48">
        <v>500</v>
      </c>
      <c r="I41" s="8">
        <v>500</v>
      </c>
      <c r="J41" s="172">
        <v>350</v>
      </c>
      <c r="K41" s="171">
        <v>500</v>
      </c>
      <c r="L41" s="48">
        <v>500</v>
      </c>
      <c r="M41" s="993">
        <v>215.69</v>
      </c>
      <c r="N41" s="974">
        <f>(100/L41)*M41</f>
        <v>43.138000000000005</v>
      </c>
    </row>
    <row r="42" spans="1:14" ht="15">
      <c r="A42" s="169">
        <v>633010</v>
      </c>
      <c r="B42" s="51"/>
      <c r="C42" s="84">
        <v>41</v>
      </c>
      <c r="D42" s="523" t="s">
        <v>74</v>
      </c>
      <c r="E42" s="505" t="s">
        <v>110</v>
      </c>
      <c r="F42" s="170">
        <v>1149</v>
      </c>
      <c r="G42" s="170">
        <v>439</v>
      </c>
      <c r="H42" s="89">
        <v>800</v>
      </c>
      <c r="I42" s="6">
        <v>800</v>
      </c>
      <c r="J42" s="170">
        <v>250</v>
      </c>
      <c r="K42" s="169">
        <v>800</v>
      </c>
      <c r="L42" s="89">
        <v>800</v>
      </c>
      <c r="M42" s="996">
        <v>0</v>
      </c>
      <c r="N42" s="972">
        <f>(100/L42)*M42</f>
        <v>0</v>
      </c>
    </row>
    <row r="43" spans="1:14" ht="15">
      <c r="A43" s="175">
        <v>633011</v>
      </c>
      <c r="B43" s="82"/>
      <c r="C43" s="643">
        <v>41</v>
      </c>
      <c r="D43" s="524" t="s">
        <v>74</v>
      </c>
      <c r="E43" s="526" t="s">
        <v>111</v>
      </c>
      <c r="F43" s="176">
        <v>16</v>
      </c>
      <c r="G43" s="176">
        <v>12</v>
      </c>
      <c r="H43" s="525">
        <v>50</v>
      </c>
      <c r="I43" s="54">
        <v>50</v>
      </c>
      <c r="J43" s="176">
        <v>50</v>
      </c>
      <c r="K43" s="175">
        <v>50</v>
      </c>
      <c r="L43" s="525">
        <v>50</v>
      </c>
      <c r="M43" s="999">
        <v>0</v>
      </c>
      <c r="N43" s="972">
        <f>(100/L43)*M43</f>
        <v>0</v>
      </c>
    </row>
    <row r="44" spans="1:14" ht="15">
      <c r="A44" s="328">
        <v>633013</v>
      </c>
      <c r="B44" s="282"/>
      <c r="C44" s="13">
        <v>41</v>
      </c>
      <c r="D44" s="524" t="s">
        <v>74</v>
      </c>
      <c r="E44" s="592" t="s">
        <v>373</v>
      </c>
      <c r="F44" s="176">
        <v>1342</v>
      </c>
      <c r="G44" s="176">
        <v>1069</v>
      </c>
      <c r="H44" s="175">
        <v>1000</v>
      </c>
      <c r="I44" s="54">
        <v>2200</v>
      </c>
      <c r="J44" s="176">
        <v>2200</v>
      </c>
      <c r="K44" s="175">
        <v>2500</v>
      </c>
      <c r="L44" s="525">
        <v>2500</v>
      </c>
      <c r="M44" s="999">
        <v>619</v>
      </c>
      <c r="N44" s="971">
        <f>(100/L44)*M44</f>
        <v>24.76</v>
      </c>
    </row>
    <row r="45" spans="1:14" ht="15">
      <c r="A45" s="175">
        <v>633015</v>
      </c>
      <c r="B45" s="327"/>
      <c r="C45" s="206">
        <v>41</v>
      </c>
      <c r="D45" s="524" t="s">
        <v>74</v>
      </c>
      <c r="E45" s="592" t="s">
        <v>390</v>
      </c>
      <c r="F45" s="246">
        <v>95</v>
      </c>
      <c r="G45" s="246">
        <v>15</v>
      </c>
      <c r="H45" s="187">
        <v>100</v>
      </c>
      <c r="I45" s="14">
        <v>100</v>
      </c>
      <c r="J45" s="246">
        <v>50</v>
      </c>
      <c r="K45" s="175">
        <v>100</v>
      </c>
      <c r="L45" s="525">
        <v>200</v>
      </c>
      <c r="M45" s="1000">
        <v>173.51</v>
      </c>
      <c r="N45" s="974">
        <f>(100/L45)*M45</f>
        <v>86.755</v>
      </c>
    </row>
    <row r="46" spans="1:14" ht="15">
      <c r="A46" s="179">
        <v>633016</v>
      </c>
      <c r="B46" s="32"/>
      <c r="C46" s="323">
        <v>41</v>
      </c>
      <c r="D46" s="514" t="s">
        <v>112</v>
      </c>
      <c r="E46" s="516" t="s">
        <v>113</v>
      </c>
      <c r="F46" s="174">
        <v>1085</v>
      </c>
      <c r="G46" s="174">
        <v>1520</v>
      </c>
      <c r="H46" s="517">
        <v>1300</v>
      </c>
      <c r="I46" s="23">
        <v>1300</v>
      </c>
      <c r="J46" s="210">
        <v>1300</v>
      </c>
      <c r="K46" s="179">
        <v>1300</v>
      </c>
      <c r="L46" s="80">
        <v>1300</v>
      </c>
      <c r="M46" s="994">
        <v>550.71</v>
      </c>
      <c r="N46" s="973">
        <f aca="true" t="shared" si="5" ref="N46:N54">(100/L46)*M46</f>
        <v>42.362307692307695</v>
      </c>
    </row>
    <row r="47" spans="1:14" ht="15">
      <c r="A47" s="164">
        <v>634</v>
      </c>
      <c r="B47" s="74"/>
      <c r="C47" s="645"/>
      <c r="D47" s="541"/>
      <c r="E47" s="666" t="s">
        <v>114</v>
      </c>
      <c r="F47" s="165">
        <f aca="true" t="shared" si="6" ref="F47:M47">SUM(F48:F55)</f>
        <v>10649</v>
      </c>
      <c r="G47" s="165">
        <f t="shared" si="6"/>
        <v>12499</v>
      </c>
      <c r="H47" s="5">
        <f t="shared" si="6"/>
        <v>10932</v>
      </c>
      <c r="I47" s="4">
        <f t="shared" si="6"/>
        <v>10982</v>
      </c>
      <c r="J47" s="165">
        <f t="shared" si="6"/>
        <v>7372</v>
      </c>
      <c r="K47" s="164">
        <f t="shared" si="6"/>
        <v>8442</v>
      </c>
      <c r="L47" s="5">
        <f t="shared" si="6"/>
        <v>8762</v>
      </c>
      <c r="M47" s="992">
        <f t="shared" si="6"/>
        <v>2164.37</v>
      </c>
      <c r="N47" s="1007">
        <f t="shared" si="5"/>
        <v>24.701780415430264</v>
      </c>
    </row>
    <row r="48" spans="1:14" ht="15">
      <c r="A48" s="169">
        <v>634001</v>
      </c>
      <c r="B48" s="51">
        <v>1</v>
      </c>
      <c r="C48" s="632">
        <v>41</v>
      </c>
      <c r="D48" s="522" t="s">
        <v>115</v>
      </c>
      <c r="E48" s="518" t="s">
        <v>116</v>
      </c>
      <c r="F48" s="170">
        <v>1717</v>
      </c>
      <c r="G48" s="170">
        <v>2803</v>
      </c>
      <c r="H48" s="89">
        <v>2500</v>
      </c>
      <c r="I48" s="6">
        <v>2500</v>
      </c>
      <c r="J48" s="170">
        <v>2000</v>
      </c>
      <c r="K48" s="169">
        <v>2000</v>
      </c>
      <c r="L48" s="89">
        <v>2000</v>
      </c>
      <c r="M48" s="996">
        <v>554.13</v>
      </c>
      <c r="N48" s="978">
        <f t="shared" si="5"/>
        <v>27.706500000000002</v>
      </c>
    </row>
    <row r="49" spans="1:14" ht="15">
      <c r="A49" s="171">
        <v>634001</v>
      </c>
      <c r="B49" s="33">
        <v>2</v>
      </c>
      <c r="C49" s="13">
        <v>41</v>
      </c>
      <c r="D49" s="523" t="s">
        <v>115</v>
      </c>
      <c r="E49" s="471" t="s">
        <v>117</v>
      </c>
      <c r="F49" s="172">
        <v>3723</v>
      </c>
      <c r="G49" s="172">
        <v>2644</v>
      </c>
      <c r="H49" s="48">
        <v>3000</v>
      </c>
      <c r="I49" s="8">
        <v>3000</v>
      </c>
      <c r="J49" s="172">
        <v>3000</v>
      </c>
      <c r="K49" s="171">
        <v>2500</v>
      </c>
      <c r="L49" s="48">
        <v>2500</v>
      </c>
      <c r="M49" s="993">
        <v>425.04</v>
      </c>
      <c r="N49" s="971">
        <f t="shared" si="5"/>
        <v>17.0016</v>
      </c>
    </row>
    <row r="50" spans="1:14" ht="15">
      <c r="A50" s="171">
        <v>634001</v>
      </c>
      <c r="B50" s="33">
        <v>3</v>
      </c>
      <c r="C50" s="13">
        <v>41</v>
      </c>
      <c r="D50" s="523" t="s">
        <v>115</v>
      </c>
      <c r="E50" s="471" t="s">
        <v>118</v>
      </c>
      <c r="F50" s="172">
        <v>15</v>
      </c>
      <c r="G50" s="172">
        <v>24</v>
      </c>
      <c r="H50" s="48">
        <v>120</v>
      </c>
      <c r="I50" s="8">
        <v>120</v>
      </c>
      <c r="J50" s="172">
        <v>30</v>
      </c>
      <c r="K50" s="171">
        <v>120</v>
      </c>
      <c r="L50" s="48">
        <v>120</v>
      </c>
      <c r="M50" s="993">
        <v>0</v>
      </c>
      <c r="N50" s="974">
        <f t="shared" si="5"/>
        <v>0</v>
      </c>
    </row>
    <row r="51" spans="1:14" ht="15">
      <c r="A51" s="171">
        <v>634002</v>
      </c>
      <c r="B51" s="33">
        <v>1</v>
      </c>
      <c r="C51" s="84">
        <v>41</v>
      </c>
      <c r="D51" s="523" t="s">
        <v>115</v>
      </c>
      <c r="E51" s="471" t="s">
        <v>119</v>
      </c>
      <c r="F51" s="172">
        <v>1566</v>
      </c>
      <c r="G51" s="172">
        <v>1386</v>
      </c>
      <c r="H51" s="48">
        <v>1000</v>
      </c>
      <c r="I51" s="8">
        <v>1000</v>
      </c>
      <c r="J51" s="172">
        <v>1000</v>
      </c>
      <c r="K51" s="171">
        <v>1000</v>
      </c>
      <c r="L51" s="48">
        <v>1000</v>
      </c>
      <c r="M51" s="993">
        <v>192.1</v>
      </c>
      <c r="N51" s="974">
        <f t="shared" si="5"/>
        <v>19.21</v>
      </c>
    </row>
    <row r="52" spans="1:14" ht="15">
      <c r="A52" s="171">
        <v>634002</v>
      </c>
      <c r="B52" s="33">
        <v>2</v>
      </c>
      <c r="C52" s="643">
        <v>41</v>
      </c>
      <c r="D52" s="523" t="s">
        <v>115</v>
      </c>
      <c r="E52" s="471" t="s">
        <v>120</v>
      </c>
      <c r="F52" s="172">
        <v>2405</v>
      </c>
      <c r="G52" s="172">
        <v>4452</v>
      </c>
      <c r="H52" s="48">
        <v>3500</v>
      </c>
      <c r="I52" s="8">
        <v>3500</v>
      </c>
      <c r="J52" s="172">
        <v>500</v>
      </c>
      <c r="K52" s="171">
        <v>2000</v>
      </c>
      <c r="L52" s="48">
        <v>2000</v>
      </c>
      <c r="M52" s="993">
        <v>0</v>
      </c>
      <c r="N52" s="972">
        <f t="shared" si="5"/>
        <v>0</v>
      </c>
    </row>
    <row r="53" spans="1:14" ht="15">
      <c r="A53" s="171">
        <v>634003</v>
      </c>
      <c r="B53" s="9">
        <v>1</v>
      </c>
      <c r="C53" s="642">
        <v>41</v>
      </c>
      <c r="D53" s="523" t="s">
        <v>115</v>
      </c>
      <c r="E53" s="471" t="s">
        <v>121</v>
      </c>
      <c r="F53" s="172">
        <v>833</v>
      </c>
      <c r="G53" s="172">
        <v>833</v>
      </c>
      <c r="H53" s="48">
        <v>432</v>
      </c>
      <c r="I53" s="8">
        <v>432</v>
      </c>
      <c r="J53" s="172">
        <v>432</v>
      </c>
      <c r="K53" s="171">
        <v>432</v>
      </c>
      <c r="L53" s="48">
        <v>432</v>
      </c>
      <c r="M53" s="993">
        <v>295.44</v>
      </c>
      <c r="N53" s="972">
        <f t="shared" si="5"/>
        <v>68.38888888888889</v>
      </c>
    </row>
    <row r="54" spans="1:14" ht="15">
      <c r="A54" s="171">
        <v>634003</v>
      </c>
      <c r="B54" s="9">
        <v>2</v>
      </c>
      <c r="C54" s="642">
        <v>41</v>
      </c>
      <c r="D54" s="523" t="s">
        <v>115</v>
      </c>
      <c r="E54" s="471" t="s">
        <v>122</v>
      </c>
      <c r="F54" s="172">
        <v>254</v>
      </c>
      <c r="G54" s="172">
        <v>254</v>
      </c>
      <c r="H54" s="48">
        <v>280</v>
      </c>
      <c r="I54" s="8">
        <v>280</v>
      </c>
      <c r="J54" s="172">
        <v>260</v>
      </c>
      <c r="K54" s="171">
        <v>280</v>
      </c>
      <c r="L54" s="48">
        <v>600</v>
      </c>
      <c r="M54" s="993">
        <v>597.66</v>
      </c>
      <c r="N54" s="972">
        <f t="shared" si="5"/>
        <v>99.60999999999999</v>
      </c>
    </row>
    <row r="55" spans="1:14" ht="15">
      <c r="A55" s="179">
        <v>634005</v>
      </c>
      <c r="B55" s="79"/>
      <c r="C55" s="39">
        <v>41</v>
      </c>
      <c r="D55" s="511" t="s">
        <v>115</v>
      </c>
      <c r="E55" s="516" t="s">
        <v>124</v>
      </c>
      <c r="F55" s="210">
        <v>136</v>
      </c>
      <c r="G55" s="210">
        <v>103</v>
      </c>
      <c r="H55" s="517">
        <v>100</v>
      </c>
      <c r="I55" s="23">
        <v>150</v>
      </c>
      <c r="J55" s="210">
        <v>150</v>
      </c>
      <c r="K55" s="179">
        <v>110</v>
      </c>
      <c r="L55" s="517">
        <v>110</v>
      </c>
      <c r="M55" s="998">
        <v>100</v>
      </c>
      <c r="N55" s="971">
        <f aca="true" t="shared" si="7" ref="N55:N60">(100/L55)*M55</f>
        <v>90.9090909090909</v>
      </c>
    </row>
    <row r="56" spans="1:14" ht="15">
      <c r="A56" s="164">
        <v>635</v>
      </c>
      <c r="B56" s="3"/>
      <c r="C56" s="83"/>
      <c r="D56" s="515"/>
      <c r="E56" s="504" t="s">
        <v>125</v>
      </c>
      <c r="F56" s="165">
        <f aca="true" t="shared" si="8" ref="F56:M56">SUM(F57:F63)</f>
        <v>5799</v>
      </c>
      <c r="G56" s="165">
        <f t="shared" si="8"/>
        <v>6804</v>
      </c>
      <c r="H56" s="5">
        <f t="shared" si="8"/>
        <v>7350</v>
      </c>
      <c r="I56" s="4">
        <f t="shared" si="8"/>
        <v>7960</v>
      </c>
      <c r="J56" s="165">
        <f t="shared" si="8"/>
        <v>6860</v>
      </c>
      <c r="K56" s="164">
        <f t="shared" si="8"/>
        <v>7150</v>
      </c>
      <c r="L56" s="5">
        <f t="shared" si="8"/>
        <v>7700</v>
      </c>
      <c r="M56" s="992">
        <f t="shared" si="8"/>
        <v>2127.27</v>
      </c>
      <c r="N56" s="1005">
        <f t="shared" si="7"/>
        <v>27.626883116883118</v>
      </c>
    </row>
    <row r="57" spans="1:14" ht="15">
      <c r="A57" s="169">
        <v>635002</v>
      </c>
      <c r="B57" s="51"/>
      <c r="C57" s="84">
        <v>41</v>
      </c>
      <c r="D57" s="523" t="s">
        <v>126</v>
      </c>
      <c r="E57" s="505" t="s">
        <v>127</v>
      </c>
      <c r="F57" s="170">
        <v>4537</v>
      </c>
      <c r="G57" s="170">
        <v>6423</v>
      </c>
      <c r="H57" s="89">
        <v>6500</v>
      </c>
      <c r="I57" s="6">
        <v>6500</v>
      </c>
      <c r="J57" s="170">
        <v>6000</v>
      </c>
      <c r="K57" s="169">
        <v>6500</v>
      </c>
      <c r="L57" s="52">
        <v>6500</v>
      </c>
      <c r="M57" s="996">
        <v>1247.37</v>
      </c>
      <c r="N57" s="978">
        <f t="shared" si="7"/>
        <v>19.19030769230769</v>
      </c>
    </row>
    <row r="58" spans="1:14" ht="15">
      <c r="A58" s="169">
        <v>635003</v>
      </c>
      <c r="B58" s="51"/>
      <c r="C58" s="84">
        <v>41</v>
      </c>
      <c r="D58" s="529" t="s">
        <v>126</v>
      </c>
      <c r="E58" s="505" t="s">
        <v>506</v>
      </c>
      <c r="F58" s="170"/>
      <c r="G58" s="170"/>
      <c r="H58" s="48"/>
      <c r="I58" s="8">
        <v>130</v>
      </c>
      <c r="J58" s="172">
        <v>130</v>
      </c>
      <c r="K58" s="171">
        <v>150</v>
      </c>
      <c r="L58" s="48">
        <v>700</v>
      </c>
      <c r="M58" s="993">
        <v>679.9</v>
      </c>
      <c r="N58" s="971">
        <f t="shared" si="7"/>
        <v>97.12857142857142</v>
      </c>
    </row>
    <row r="59" spans="1:14" ht="15">
      <c r="A59" s="171">
        <v>635004</v>
      </c>
      <c r="B59" s="9">
        <v>2</v>
      </c>
      <c r="C59" s="13">
        <v>41</v>
      </c>
      <c r="D59" s="513" t="s">
        <v>87</v>
      </c>
      <c r="E59" s="471" t="s">
        <v>128</v>
      </c>
      <c r="F59" s="170">
        <v>88</v>
      </c>
      <c r="G59" s="170"/>
      <c r="H59" s="48">
        <v>500</v>
      </c>
      <c r="I59" s="8">
        <v>500</v>
      </c>
      <c r="J59" s="172">
        <v>100</v>
      </c>
      <c r="K59" s="171">
        <v>100</v>
      </c>
      <c r="L59" s="48">
        <v>100</v>
      </c>
      <c r="M59" s="993">
        <v>0</v>
      </c>
      <c r="N59" s="972">
        <f t="shared" si="7"/>
        <v>0</v>
      </c>
    </row>
    <row r="60" spans="1:14" ht="15">
      <c r="A60" s="171">
        <v>635004</v>
      </c>
      <c r="B60" s="9">
        <v>8</v>
      </c>
      <c r="C60" s="13">
        <v>41</v>
      </c>
      <c r="D60" s="513" t="s">
        <v>87</v>
      </c>
      <c r="E60" s="329" t="s">
        <v>129</v>
      </c>
      <c r="F60" s="172">
        <v>493</v>
      </c>
      <c r="G60" s="172">
        <v>183</v>
      </c>
      <c r="H60" s="48">
        <v>150</v>
      </c>
      <c r="I60" s="8">
        <v>250</v>
      </c>
      <c r="J60" s="172">
        <v>250</v>
      </c>
      <c r="K60" s="171">
        <v>200</v>
      </c>
      <c r="L60" s="48">
        <v>200</v>
      </c>
      <c r="M60" s="993">
        <v>0</v>
      </c>
      <c r="N60" s="972">
        <f t="shared" si="7"/>
        <v>0</v>
      </c>
    </row>
    <row r="61" spans="1:14" ht="15">
      <c r="A61" s="171">
        <v>635004</v>
      </c>
      <c r="B61" s="9">
        <v>4</v>
      </c>
      <c r="C61" s="13">
        <v>41</v>
      </c>
      <c r="D61" s="513" t="s">
        <v>87</v>
      </c>
      <c r="E61" s="329" t="s">
        <v>130</v>
      </c>
      <c r="F61" s="170">
        <v>441</v>
      </c>
      <c r="G61" s="170"/>
      <c r="H61" s="48"/>
      <c r="I61" s="8"/>
      <c r="J61" s="172"/>
      <c r="K61" s="171" t="s">
        <v>492</v>
      </c>
      <c r="L61" s="48"/>
      <c r="M61" s="993"/>
      <c r="N61" s="971"/>
    </row>
    <row r="62" spans="1:14" ht="15">
      <c r="A62" s="171">
        <v>635006</v>
      </c>
      <c r="B62" s="9">
        <v>1</v>
      </c>
      <c r="C62" s="13">
        <v>41</v>
      </c>
      <c r="D62" s="513" t="s">
        <v>87</v>
      </c>
      <c r="E62" s="329" t="s">
        <v>131</v>
      </c>
      <c r="F62" s="170"/>
      <c r="G62" s="170">
        <v>198</v>
      </c>
      <c r="H62" s="531"/>
      <c r="I62" s="25">
        <v>380</v>
      </c>
      <c r="J62" s="212">
        <v>380</v>
      </c>
      <c r="K62" s="714"/>
      <c r="L62" s="718"/>
      <c r="M62" s="1002"/>
      <c r="N62" s="1010"/>
    </row>
    <row r="63" spans="1:14" ht="15">
      <c r="A63" s="173">
        <v>635006</v>
      </c>
      <c r="B63" s="11">
        <v>8</v>
      </c>
      <c r="C63" s="204">
        <v>41</v>
      </c>
      <c r="D63" s="514" t="s">
        <v>105</v>
      </c>
      <c r="E63" s="545" t="s">
        <v>134</v>
      </c>
      <c r="F63" s="827">
        <v>240</v>
      </c>
      <c r="G63" s="214"/>
      <c r="H63" s="532">
        <v>200</v>
      </c>
      <c r="I63" s="86">
        <v>200</v>
      </c>
      <c r="J63" s="174"/>
      <c r="K63" s="197">
        <v>200</v>
      </c>
      <c r="L63" s="80">
        <v>200</v>
      </c>
      <c r="M63" s="994">
        <v>200</v>
      </c>
      <c r="N63" s="973">
        <f aca="true" t="shared" si="9" ref="N63:N68">(100/L63)*M63</f>
        <v>100</v>
      </c>
    </row>
    <row r="64" spans="1:14" ht="15">
      <c r="A64" s="193">
        <v>636</v>
      </c>
      <c r="B64" s="3"/>
      <c r="C64" s="3"/>
      <c r="D64" s="515" t="s">
        <v>87</v>
      </c>
      <c r="E64" s="533" t="s">
        <v>135</v>
      </c>
      <c r="F64" s="823"/>
      <c r="G64" s="163"/>
      <c r="H64" s="164"/>
      <c r="I64" s="87"/>
      <c r="J64" s="165"/>
      <c r="K64" s="164">
        <v>200</v>
      </c>
      <c r="L64" s="5">
        <v>1800</v>
      </c>
      <c r="M64" s="992">
        <v>1706.4</v>
      </c>
      <c r="N64" s="1004">
        <f t="shared" si="9"/>
        <v>94.8</v>
      </c>
    </row>
    <row r="65" spans="1:14" ht="15">
      <c r="A65" s="169">
        <v>636001</v>
      </c>
      <c r="B65" s="22"/>
      <c r="C65" s="99">
        <v>41</v>
      </c>
      <c r="D65" s="522" t="s">
        <v>87</v>
      </c>
      <c r="E65" s="1011" t="s">
        <v>135</v>
      </c>
      <c r="F65" s="731">
        <v>31</v>
      </c>
      <c r="G65" s="561">
        <v>280</v>
      </c>
      <c r="H65" s="180"/>
      <c r="I65" s="1012">
        <v>455</v>
      </c>
      <c r="J65" s="181">
        <v>455</v>
      </c>
      <c r="K65" s="202">
        <v>200</v>
      </c>
      <c r="L65" s="110">
        <v>300</v>
      </c>
      <c r="M65" s="1013">
        <v>266.4</v>
      </c>
      <c r="N65" s="1006">
        <f t="shared" si="9"/>
        <v>88.79999999999998</v>
      </c>
    </row>
    <row r="66" spans="1:14" ht="15">
      <c r="A66" s="179">
        <v>636004</v>
      </c>
      <c r="B66" s="32"/>
      <c r="C66" s="91">
        <v>41</v>
      </c>
      <c r="D66" s="586" t="s">
        <v>87</v>
      </c>
      <c r="E66" s="545" t="s">
        <v>507</v>
      </c>
      <c r="F66" s="174"/>
      <c r="G66" s="827"/>
      <c r="H66" s="50"/>
      <c r="I66" s="23"/>
      <c r="J66" s="210"/>
      <c r="K66" s="179"/>
      <c r="L66" s="517">
        <v>1500</v>
      </c>
      <c r="M66" s="998">
        <v>1440</v>
      </c>
      <c r="N66" s="973">
        <f t="shared" si="9"/>
        <v>96</v>
      </c>
    </row>
    <row r="67" spans="1:14" ht="15">
      <c r="A67" s="200">
        <v>637</v>
      </c>
      <c r="B67" s="72"/>
      <c r="C67" s="3"/>
      <c r="D67" s="515"/>
      <c r="E67" s="504" t="s">
        <v>136</v>
      </c>
      <c r="F67" s="165">
        <f aca="true" t="shared" si="10" ref="F67:M67">SUM(F68:F96)</f>
        <v>84387</v>
      </c>
      <c r="G67" s="165">
        <f t="shared" si="10"/>
        <v>78540</v>
      </c>
      <c r="H67" s="5">
        <f t="shared" si="10"/>
        <v>73620</v>
      </c>
      <c r="I67" s="4">
        <f t="shared" si="10"/>
        <v>84375</v>
      </c>
      <c r="J67" s="165">
        <f t="shared" si="10"/>
        <v>73640</v>
      </c>
      <c r="K67" s="164">
        <f t="shared" si="10"/>
        <v>71620</v>
      </c>
      <c r="L67" s="5">
        <f t="shared" si="10"/>
        <v>68988</v>
      </c>
      <c r="M67" s="992">
        <f t="shared" si="10"/>
        <v>9574.25</v>
      </c>
      <c r="N67" s="1005">
        <f t="shared" si="9"/>
        <v>13.878138226938017</v>
      </c>
    </row>
    <row r="68" spans="1:14" ht="15">
      <c r="A68" s="253">
        <v>637004</v>
      </c>
      <c r="B68" s="22"/>
      <c r="C68" s="632">
        <v>41</v>
      </c>
      <c r="D68" s="522" t="s">
        <v>87</v>
      </c>
      <c r="E68" s="534" t="s">
        <v>137</v>
      </c>
      <c r="F68" s="181">
        <v>121</v>
      </c>
      <c r="G68" s="181">
        <v>0</v>
      </c>
      <c r="H68" s="36">
        <v>120</v>
      </c>
      <c r="I68" s="12">
        <v>120</v>
      </c>
      <c r="J68" s="181">
        <v>120</v>
      </c>
      <c r="K68" s="202">
        <v>120</v>
      </c>
      <c r="L68" s="52">
        <v>120</v>
      </c>
      <c r="M68" s="977">
        <v>0</v>
      </c>
      <c r="N68" s="1006">
        <f t="shared" si="9"/>
        <v>0</v>
      </c>
    </row>
    <row r="69" spans="1:14" ht="15">
      <c r="A69" s="254">
        <v>637004</v>
      </c>
      <c r="B69" s="9">
        <v>1</v>
      </c>
      <c r="C69" s="642">
        <v>41</v>
      </c>
      <c r="D69" s="529" t="s">
        <v>74</v>
      </c>
      <c r="E69" s="535" t="s">
        <v>356</v>
      </c>
      <c r="F69" s="172">
        <v>400</v>
      </c>
      <c r="G69" s="172">
        <v>1188</v>
      </c>
      <c r="H69" s="48"/>
      <c r="I69" s="8">
        <v>600</v>
      </c>
      <c r="J69" s="170">
        <v>600</v>
      </c>
      <c r="K69" s="171"/>
      <c r="L69" s="89"/>
      <c r="M69" s="996"/>
      <c r="N69" s="974"/>
    </row>
    <row r="70" spans="1:14" ht="15">
      <c r="A70" s="171">
        <v>637001</v>
      </c>
      <c r="B70" s="33"/>
      <c r="C70" s="85">
        <v>41</v>
      </c>
      <c r="D70" s="524" t="s">
        <v>74</v>
      </c>
      <c r="E70" s="329" t="s">
        <v>138</v>
      </c>
      <c r="F70" s="172">
        <v>2400</v>
      </c>
      <c r="G70" s="172">
        <v>3245</v>
      </c>
      <c r="H70" s="48">
        <v>1000</v>
      </c>
      <c r="I70" s="8">
        <v>1000</v>
      </c>
      <c r="J70" s="172">
        <v>1000</v>
      </c>
      <c r="K70" s="171">
        <v>1000</v>
      </c>
      <c r="L70" s="48">
        <v>1000</v>
      </c>
      <c r="M70" s="993">
        <v>0</v>
      </c>
      <c r="N70" s="974">
        <f>(100/L70)*M70</f>
        <v>0</v>
      </c>
    </row>
    <row r="71" spans="1:14" ht="15">
      <c r="A71" s="169">
        <v>637004</v>
      </c>
      <c r="B71" s="7">
        <v>2</v>
      </c>
      <c r="C71" s="642">
        <v>41</v>
      </c>
      <c r="D71" s="523" t="s">
        <v>105</v>
      </c>
      <c r="E71" s="535" t="s">
        <v>139</v>
      </c>
      <c r="F71" s="170">
        <v>4759</v>
      </c>
      <c r="G71" s="170">
        <v>3990</v>
      </c>
      <c r="H71" s="89">
        <v>4000</v>
      </c>
      <c r="I71" s="6">
        <v>5000</v>
      </c>
      <c r="J71" s="170">
        <v>5000</v>
      </c>
      <c r="K71" s="171">
        <v>5000</v>
      </c>
      <c r="L71" s="48">
        <v>5000</v>
      </c>
      <c r="M71" s="996">
        <v>816</v>
      </c>
      <c r="N71" s="974">
        <f>(100/L71)*M71</f>
        <v>16.32</v>
      </c>
    </row>
    <row r="72" spans="1:14" ht="15">
      <c r="A72" s="171">
        <v>637004</v>
      </c>
      <c r="B72" s="9">
        <v>5</v>
      </c>
      <c r="C72" s="85">
        <v>41</v>
      </c>
      <c r="D72" s="513" t="s">
        <v>74</v>
      </c>
      <c r="E72" s="471" t="s">
        <v>140</v>
      </c>
      <c r="F72" s="170">
        <v>523</v>
      </c>
      <c r="G72" s="170"/>
      <c r="H72" s="48">
        <v>200</v>
      </c>
      <c r="I72" s="8">
        <v>700</v>
      </c>
      <c r="J72" s="172">
        <v>600</v>
      </c>
      <c r="K72" s="171">
        <v>650</v>
      </c>
      <c r="L72" s="48">
        <v>650</v>
      </c>
      <c r="M72" s="993">
        <v>0</v>
      </c>
      <c r="N72" s="974">
        <f>(100/L72)*M72</f>
        <v>0</v>
      </c>
    </row>
    <row r="73" spans="1:14" ht="15">
      <c r="A73" s="171">
        <v>637004</v>
      </c>
      <c r="B73" s="9">
        <v>6</v>
      </c>
      <c r="C73" s="84">
        <v>41</v>
      </c>
      <c r="D73" s="513" t="s">
        <v>141</v>
      </c>
      <c r="E73" s="471" t="s">
        <v>142</v>
      </c>
      <c r="F73" s="170">
        <v>73</v>
      </c>
      <c r="G73" s="170">
        <v>115</v>
      </c>
      <c r="H73" s="48">
        <v>50</v>
      </c>
      <c r="I73" s="8">
        <v>50</v>
      </c>
      <c r="J73" s="172">
        <v>50</v>
      </c>
      <c r="K73" s="171">
        <v>50</v>
      </c>
      <c r="L73" s="48">
        <v>50</v>
      </c>
      <c r="M73" s="993">
        <v>0</v>
      </c>
      <c r="N73" s="972">
        <f>(100/L73)*M73</f>
        <v>0</v>
      </c>
    </row>
    <row r="74" spans="1:14" ht="15">
      <c r="A74" s="171">
        <v>637004</v>
      </c>
      <c r="B74" s="9">
        <v>7</v>
      </c>
      <c r="C74" s="85">
        <v>41</v>
      </c>
      <c r="D74" s="513" t="s">
        <v>74</v>
      </c>
      <c r="E74" s="471" t="s">
        <v>399</v>
      </c>
      <c r="F74" s="170">
        <v>1200</v>
      </c>
      <c r="G74" s="170"/>
      <c r="H74" s="48"/>
      <c r="I74" s="48"/>
      <c r="J74" s="172"/>
      <c r="K74" s="171"/>
      <c r="L74" s="48"/>
      <c r="M74" s="993"/>
      <c r="N74" s="971"/>
    </row>
    <row r="75" spans="1:14" ht="15">
      <c r="A75" s="171">
        <v>637004</v>
      </c>
      <c r="B75" s="9">
        <v>8</v>
      </c>
      <c r="C75" s="642">
        <v>41</v>
      </c>
      <c r="D75" s="513" t="s">
        <v>74</v>
      </c>
      <c r="E75" s="329" t="s">
        <v>407</v>
      </c>
      <c r="F75" s="170">
        <v>261</v>
      </c>
      <c r="G75" s="170">
        <v>281</v>
      </c>
      <c r="H75" s="48">
        <v>150</v>
      </c>
      <c r="I75" s="48">
        <v>150</v>
      </c>
      <c r="J75" s="172">
        <v>150</v>
      </c>
      <c r="K75" s="171">
        <v>150</v>
      </c>
      <c r="L75" s="48">
        <v>150</v>
      </c>
      <c r="M75" s="993">
        <v>0</v>
      </c>
      <c r="N75" s="974">
        <f aca="true" t="shared" si="11" ref="N75:N81">(100/L75)*M75</f>
        <v>0</v>
      </c>
    </row>
    <row r="76" spans="1:14" ht="15">
      <c r="A76" s="171">
        <v>637004</v>
      </c>
      <c r="B76" s="9">
        <v>9</v>
      </c>
      <c r="C76" s="642">
        <v>41</v>
      </c>
      <c r="D76" s="513" t="s">
        <v>74</v>
      </c>
      <c r="E76" s="329" t="s">
        <v>442</v>
      </c>
      <c r="F76" s="170"/>
      <c r="G76" s="170">
        <v>204</v>
      </c>
      <c r="H76" s="48">
        <v>200</v>
      </c>
      <c r="I76" s="48">
        <v>200</v>
      </c>
      <c r="J76" s="172"/>
      <c r="K76" s="171">
        <v>200</v>
      </c>
      <c r="L76" s="48">
        <v>200</v>
      </c>
      <c r="M76" s="993">
        <v>0</v>
      </c>
      <c r="N76" s="972">
        <f t="shared" si="11"/>
        <v>0</v>
      </c>
    </row>
    <row r="77" spans="1:14" ht="15">
      <c r="A77" s="171">
        <v>637005</v>
      </c>
      <c r="B77" s="9">
        <v>1</v>
      </c>
      <c r="C77" s="642">
        <v>41</v>
      </c>
      <c r="D77" s="513" t="s">
        <v>107</v>
      </c>
      <c r="E77" s="329" t="s">
        <v>144</v>
      </c>
      <c r="F77" s="170">
        <v>4965</v>
      </c>
      <c r="G77" s="170">
        <v>3840</v>
      </c>
      <c r="H77" s="48">
        <v>3000</v>
      </c>
      <c r="I77" s="48">
        <v>3000</v>
      </c>
      <c r="J77" s="172">
        <v>1500</v>
      </c>
      <c r="K77" s="171">
        <v>3000</v>
      </c>
      <c r="L77" s="48">
        <v>3000</v>
      </c>
      <c r="M77" s="993">
        <v>0</v>
      </c>
      <c r="N77" s="972">
        <f t="shared" si="11"/>
        <v>0</v>
      </c>
    </row>
    <row r="78" spans="1:14" ht="15">
      <c r="A78" s="171">
        <v>637005</v>
      </c>
      <c r="B78" s="9">
        <v>2</v>
      </c>
      <c r="C78" s="85">
        <v>41</v>
      </c>
      <c r="D78" s="513" t="s">
        <v>145</v>
      </c>
      <c r="E78" s="471" t="s">
        <v>146</v>
      </c>
      <c r="F78" s="170">
        <v>1152</v>
      </c>
      <c r="G78" s="170">
        <v>8978</v>
      </c>
      <c r="H78" s="48">
        <v>2400</v>
      </c>
      <c r="I78" s="8">
        <v>2400</v>
      </c>
      <c r="J78" s="172">
        <v>2400</v>
      </c>
      <c r="K78" s="171">
        <v>2400</v>
      </c>
      <c r="L78" s="48">
        <v>2400</v>
      </c>
      <c r="M78" s="993">
        <v>401.06</v>
      </c>
      <c r="N78" s="972">
        <f t="shared" si="11"/>
        <v>16.710833333333333</v>
      </c>
    </row>
    <row r="79" spans="1:14" ht="15">
      <c r="A79" s="171">
        <v>637005</v>
      </c>
      <c r="B79" s="9">
        <v>3</v>
      </c>
      <c r="C79" s="84">
        <v>41</v>
      </c>
      <c r="D79" s="513" t="s">
        <v>74</v>
      </c>
      <c r="E79" s="329" t="s">
        <v>253</v>
      </c>
      <c r="F79" s="170">
        <v>8182</v>
      </c>
      <c r="G79" s="170">
        <v>16044</v>
      </c>
      <c r="H79" s="48">
        <v>10000</v>
      </c>
      <c r="I79" s="8">
        <v>13000</v>
      </c>
      <c r="J79" s="172">
        <v>13000</v>
      </c>
      <c r="K79" s="171">
        <v>10000</v>
      </c>
      <c r="L79" s="48">
        <v>6468</v>
      </c>
      <c r="M79" s="993">
        <v>0</v>
      </c>
      <c r="N79" s="972">
        <f t="shared" si="11"/>
        <v>0</v>
      </c>
    </row>
    <row r="80" spans="1:14" ht="15">
      <c r="A80" s="171">
        <v>637005</v>
      </c>
      <c r="B80" s="9">
        <v>4</v>
      </c>
      <c r="C80" s="85">
        <v>41</v>
      </c>
      <c r="D80" s="513" t="s">
        <v>147</v>
      </c>
      <c r="E80" s="329" t="s">
        <v>148</v>
      </c>
      <c r="F80" s="170">
        <v>2400</v>
      </c>
      <c r="G80" s="170">
        <v>2400</v>
      </c>
      <c r="H80" s="48">
        <v>2500</v>
      </c>
      <c r="I80" s="8">
        <v>2500</v>
      </c>
      <c r="J80" s="172">
        <v>2000</v>
      </c>
      <c r="K80" s="171">
        <v>2500</v>
      </c>
      <c r="L80" s="48">
        <v>2500</v>
      </c>
      <c r="M80" s="993">
        <v>0</v>
      </c>
      <c r="N80" s="971">
        <f t="shared" si="11"/>
        <v>0</v>
      </c>
    </row>
    <row r="81" spans="1:14" ht="15">
      <c r="A81" s="171">
        <v>637005</v>
      </c>
      <c r="B81" s="9">
        <v>5</v>
      </c>
      <c r="C81" s="642">
        <v>41</v>
      </c>
      <c r="D81" s="513" t="s">
        <v>74</v>
      </c>
      <c r="E81" s="329" t="s">
        <v>387</v>
      </c>
      <c r="F81" s="170">
        <v>1850</v>
      </c>
      <c r="G81" s="170"/>
      <c r="H81" s="48">
        <v>7000</v>
      </c>
      <c r="I81" s="8">
        <v>5200</v>
      </c>
      <c r="J81" s="172">
        <v>5000</v>
      </c>
      <c r="K81" s="171"/>
      <c r="L81" s="48">
        <v>900</v>
      </c>
      <c r="M81" s="993">
        <v>900</v>
      </c>
      <c r="N81" s="974">
        <f t="shared" si="11"/>
        <v>100</v>
      </c>
    </row>
    <row r="82" spans="1:14" ht="15">
      <c r="A82" s="171">
        <v>637006</v>
      </c>
      <c r="B82" s="9"/>
      <c r="C82" s="13">
        <v>41</v>
      </c>
      <c r="D82" s="513" t="s">
        <v>74</v>
      </c>
      <c r="E82" s="329" t="s">
        <v>398</v>
      </c>
      <c r="F82" s="170">
        <v>100</v>
      </c>
      <c r="G82" s="170">
        <v>660</v>
      </c>
      <c r="H82" s="48"/>
      <c r="I82" s="8"/>
      <c r="J82" s="172"/>
      <c r="K82" s="171"/>
      <c r="L82" s="48"/>
      <c r="M82" s="993"/>
      <c r="N82" s="974"/>
    </row>
    <row r="83" spans="1:14" ht="15">
      <c r="A83" s="171">
        <v>637011</v>
      </c>
      <c r="B83" s="9"/>
      <c r="C83" s="642">
        <v>41</v>
      </c>
      <c r="D83" s="523" t="s">
        <v>107</v>
      </c>
      <c r="E83" s="329" t="s">
        <v>149</v>
      </c>
      <c r="F83" s="170">
        <v>8576</v>
      </c>
      <c r="G83" s="170">
        <v>1784</v>
      </c>
      <c r="H83" s="48">
        <v>2000</v>
      </c>
      <c r="I83" s="8">
        <v>3500</v>
      </c>
      <c r="J83" s="172">
        <v>3500</v>
      </c>
      <c r="K83" s="171">
        <v>3000</v>
      </c>
      <c r="L83" s="48">
        <v>3000</v>
      </c>
      <c r="M83" s="993">
        <v>119.52</v>
      </c>
      <c r="N83" s="974">
        <f>(100/L83)*M83</f>
        <v>3.984</v>
      </c>
    </row>
    <row r="84" spans="1:14" ht="15">
      <c r="A84" s="171">
        <v>637011</v>
      </c>
      <c r="B84" s="9">
        <v>2</v>
      </c>
      <c r="C84" s="642">
        <v>41</v>
      </c>
      <c r="D84" s="513" t="s">
        <v>107</v>
      </c>
      <c r="E84" s="329" t="s">
        <v>374</v>
      </c>
      <c r="F84" s="170">
        <v>1189</v>
      </c>
      <c r="G84" s="170">
        <v>760</v>
      </c>
      <c r="H84" s="48">
        <v>500</v>
      </c>
      <c r="I84" s="8">
        <v>2900</v>
      </c>
      <c r="J84" s="172">
        <v>2900</v>
      </c>
      <c r="K84" s="171">
        <v>1000</v>
      </c>
      <c r="L84" s="48">
        <v>1000</v>
      </c>
      <c r="M84" s="993">
        <v>120</v>
      </c>
      <c r="N84" s="974">
        <f>(100/L84)*M84</f>
        <v>12</v>
      </c>
    </row>
    <row r="85" spans="1:14" ht="15">
      <c r="A85" s="171">
        <v>637012</v>
      </c>
      <c r="B85" s="9"/>
      <c r="C85" s="85">
        <v>41</v>
      </c>
      <c r="D85" s="513" t="s">
        <v>74</v>
      </c>
      <c r="E85" s="329" t="s">
        <v>431</v>
      </c>
      <c r="F85" s="170">
        <v>301</v>
      </c>
      <c r="G85" s="170">
        <v>191</v>
      </c>
      <c r="H85" s="48">
        <v>200</v>
      </c>
      <c r="I85" s="8">
        <v>200</v>
      </c>
      <c r="J85" s="172">
        <v>200</v>
      </c>
      <c r="K85" s="171">
        <v>200</v>
      </c>
      <c r="L85" s="48">
        <v>200</v>
      </c>
      <c r="M85" s="993">
        <v>66</v>
      </c>
      <c r="N85" s="972">
        <f aca="true" t="shared" si="12" ref="N85:N93">(100/L85)*M85</f>
        <v>33</v>
      </c>
    </row>
    <row r="86" spans="1:14" ht="15">
      <c r="A86" s="171">
        <v>637012</v>
      </c>
      <c r="B86" s="9">
        <v>2</v>
      </c>
      <c r="C86" s="642">
        <v>41</v>
      </c>
      <c r="D86" s="513" t="s">
        <v>74</v>
      </c>
      <c r="E86" s="329" t="s">
        <v>26</v>
      </c>
      <c r="F86" s="170">
        <v>43</v>
      </c>
      <c r="G86" s="170">
        <v>12</v>
      </c>
      <c r="H86" s="48">
        <v>100</v>
      </c>
      <c r="I86" s="8">
        <v>250</v>
      </c>
      <c r="J86" s="172">
        <v>250</v>
      </c>
      <c r="K86" s="171">
        <v>250</v>
      </c>
      <c r="L86" s="48">
        <v>250</v>
      </c>
      <c r="M86" s="993">
        <v>163.35</v>
      </c>
      <c r="N86" s="971">
        <f t="shared" si="12"/>
        <v>65.34</v>
      </c>
    </row>
    <row r="87" spans="1:14" ht="15">
      <c r="A87" s="171">
        <v>637012</v>
      </c>
      <c r="B87" s="9">
        <v>3</v>
      </c>
      <c r="C87" s="206">
        <v>41</v>
      </c>
      <c r="D87" s="512" t="s">
        <v>74</v>
      </c>
      <c r="E87" s="600" t="s">
        <v>150</v>
      </c>
      <c r="F87" s="172">
        <v>722</v>
      </c>
      <c r="G87" s="172">
        <v>53</v>
      </c>
      <c r="H87" s="48">
        <v>500</v>
      </c>
      <c r="I87" s="8">
        <v>500</v>
      </c>
      <c r="J87" s="172">
        <v>500</v>
      </c>
      <c r="K87" s="171">
        <v>500</v>
      </c>
      <c r="L87" s="48">
        <v>500</v>
      </c>
      <c r="M87" s="993">
        <v>460.2</v>
      </c>
      <c r="N87" s="974">
        <f t="shared" si="12"/>
        <v>92.04</v>
      </c>
    </row>
    <row r="88" spans="1:14" ht="15">
      <c r="A88" s="171">
        <v>637014</v>
      </c>
      <c r="B88" s="9"/>
      <c r="C88" s="13">
        <v>41</v>
      </c>
      <c r="D88" s="513" t="s">
        <v>74</v>
      </c>
      <c r="E88" s="471" t="s">
        <v>151</v>
      </c>
      <c r="F88" s="170">
        <v>20019</v>
      </c>
      <c r="G88" s="170">
        <v>15036</v>
      </c>
      <c r="H88" s="48">
        <v>10000</v>
      </c>
      <c r="I88" s="8">
        <v>13400</v>
      </c>
      <c r="J88" s="172">
        <v>13400</v>
      </c>
      <c r="K88" s="171">
        <v>13500</v>
      </c>
      <c r="L88" s="48">
        <v>13500</v>
      </c>
      <c r="M88" s="993">
        <v>3401.61</v>
      </c>
      <c r="N88" s="972">
        <f t="shared" si="12"/>
        <v>25.197111111111113</v>
      </c>
    </row>
    <row r="89" spans="1:14" ht="15">
      <c r="A89" s="171">
        <v>637015</v>
      </c>
      <c r="B89" s="9"/>
      <c r="C89" s="642">
        <v>41</v>
      </c>
      <c r="D89" s="513" t="s">
        <v>152</v>
      </c>
      <c r="E89" s="471" t="s">
        <v>153</v>
      </c>
      <c r="F89" s="170">
        <v>1984</v>
      </c>
      <c r="G89" s="170">
        <v>1303</v>
      </c>
      <c r="H89" s="48">
        <v>2000</v>
      </c>
      <c r="I89" s="8">
        <v>2000</v>
      </c>
      <c r="J89" s="172">
        <v>2000</v>
      </c>
      <c r="K89" s="171">
        <v>2000</v>
      </c>
      <c r="L89" s="48">
        <v>2000</v>
      </c>
      <c r="M89" s="993">
        <v>608.06</v>
      </c>
      <c r="N89" s="971">
        <f t="shared" si="12"/>
        <v>30.403</v>
      </c>
    </row>
    <row r="90" spans="1:14" ht="15">
      <c r="A90" s="171">
        <v>637016</v>
      </c>
      <c r="B90" s="33"/>
      <c r="C90" s="642">
        <v>41</v>
      </c>
      <c r="D90" s="513" t="s">
        <v>74</v>
      </c>
      <c r="E90" s="471" t="s">
        <v>154</v>
      </c>
      <c r="F90" s="170">
        <v>2157</v>
      </c>
      <c r="G90" s="170">
        <v>1937</v>
      </c>
      <c r="H90" s="89">
        <v>2950</v>
      </c>
      <c r="I90" s="6">
        <v>2950</v>
      </c>
      <c r="J90" s="170">
        <v>2950</v>
      </c>
      <c r="K90" s="171">
        <v>2950</v>
      </c>
      <c r="L90" s="48">
        <v>2950</v>
      </c>
      <c r="M90" s="996">
        <v>510.72</v>
      </c>
      <c r="N90" s="974">
        <f t="shared" si="12"/>
        <v>17.312542372881357</v>
      </c>
    </row>
    <row r="91" spans="1:14" ht="15">
      <c r="A91" s="171">
        <v>637026</v>
      </c>
      <c r="B91" s="33">
        <v>1</v>
      </c>
      <c r="C91" s="206">
        <v>41</v>
      </c>
      <c r="D91" s="512" t="s">
        <v>155</v>
      </c>
      <c r="E91" s="472" t="s">
        <v>156</v>
      </c>
      <c r="F91" s="170">
        <v>3117</v>
      </c>
      <c r="G91" s="170">
        <v>2933</v>
      </c>
      <c r="H91" s="48">
        <v>3500</v>
      </c>
      <c r="I91" s="8">
        <v>3500</v>
      </c>
      <c r="J91" s="172">
        <v>3500</v>
      </c>
      <c r="K91" s="171">
        <v>4900</v>
      </c>
      <c r="L91" s="48">
        <v>4900</v>
      </c>
      <c r="M91" s="993">
        <v>0</v>
      </c>
      <c r="N91" s="972">
        <f t="shared" si="12"/>
        <v>0</v>
      </c>
    </row>
    <row r="92" spans="1:14" ht="15">
      <c r="A92" s="171">
        <v>637026</v>
      </c>
      <c r="B92" s="33">
        <v>2</v>
      </c>
      <c r="C92" s="13">
        <v>41</v>
      </c>
      <c r="D92" s="513" t="s">
        <v>155</v>
      </c>
      <c r="E92" s="471" t="s">
        <v>157</v>
      </c>
      <c r="F92" s="170">
        <v>2026</v>
      </c>
      <c r="G92" s="170">
        <v>2467</v>
      </c>
      <c r="H92" s="48">
        <v>4000</v>
      </c>
      <c r="I92" s="48">
        <v>4000</v>
      </c>
      <c r="J92" s="172">
        <v>4000</v>
      </c>
      <c r="K92" s="171">
        <v>6000</v>
      </c>
      <c r="L92" s="48">
        <v>6000</v>
      </c>
      <c r="M92" s="993">
        <v>0</v>
      </c>
      <c r="N92" s="972">
        <f t="shared" si="12"/>
        <v>0</v>
      </c>
    </row>
    <row r="93" spans="1:14" ht="15">
      <c r="A93" s="171">
        <v>637027</v>
      </c>
      <c r="B93" s="33"/>
      <c r="C93" s="9">
        <v>41</v>
      </c>
      <c r="D93" s="513" t="s">
        <v>74</v>
      </c>
      <c r="E93" s="471" t="s">
        <v>158</v>
      </c>
      <c r="F93" s="170">
        <v>5897</v>
      </c>
      <c r="G93" s="170">
        <v>9006</v>
      </c>
      <c r="H93" s="48">
        <v>7000</v>
      </c>
      <c r="I93" s="8">
        <v>7000</v>
      </c>
      <c r="J93" s="172">
        <v>7000</v>
      </c>
      <c r="K93" s="171">
        <v>7000</v>
      </c>
      <c r="L93" s="48">
        <v>7000</v>
      </c>
      <c r="M93" s="993">
        <v>1924.5</v>
      </c>
      <c r="N93" s="1014">
        <f t="shared" si="12"/>
        <v>27.492857142857144</v>
      </c>
    </row>
    <row r="94" spans="1:14" ht="15">
      <c r="A94" s="201">
        <v>637031</v>
      </c>
      <c r="B94" s="33"/>
      <c r="C94" s="13">
        <v>41</v>
      </c>
      <c r="D94" s="513" t="s">
        <v>74</v>
      </c>
      <c r="E94" s="471" t="s">
        <v>27</v>
      </c>
      <c r="F94" s="172">
        <v>9000</v>
      </c>
      <c r="G94" s="172">
        <v>636</v>
      </c>
      <c r="H94" s="48"/>
      <c r="I94" s="53">
        <v>5</v>
      </c>
      <c r="J94" s="211">
        <v>5</v>
      </c>
      <c r="K94" s="201"/>
      <c r="L94" s="53"/>
      <c r="M94" s="993"/>
      <c r="N94" s="1015"/>
    </row>
    <row r="95" spans="1:14" ht="15">
      <c r="A95" s="201">
        <v>637035</v>
      </c>
      <c r="B95" s="33"/>
      <c r="C95" s="642">
        <v>41</v>
      </c>
      <c r="D95" s="511" t="s">
        <v>115</v>
      </c>
      <c r="E95" s="505" t="s">
        <v>391</v>
      </c>
      <c r="F95" s="211">
        <v>230</v>
      </c>
      <c r="G95" s="211">
        <v>195</v>
      </c>
      <c r="H95" s="53">
        <v>250</v>
      </c>
      <c r="I95" s="53">
        <v>250</v>
      </c>
      <c r="J95" s="211">
        <v>15</v>
      </c>
      <c r="K95" s="201">
        <v>250</v>
      </c>
      <c r="L95" s="53">
        <v>250</v>
      </c>
      <c r="M95" s="1001">
        <v>0</v>
      </c>
      <c r="N95" s="974">
        <f>(100/L95)*M95</f>
        <v>0</v>
      </c>
    </row>
    <row r="96" spans="1:14" ht="15">
      <c r="A96" s="201">
        <v>637003</v>
      </c>
      <c r="B96" s="9"/>
      <c r="C96" s="658">
        <v>41</v>
      </c>
      <c r="D96" s="512" t="s">
        <v>105</v>
      </c>
      <c r="E96" s="472" t="s">
        <v>458</v>
      </c>
      <c r="F96" s="210">
        <v>740</v>
      </c>
      <c r="G96" s="210">
        <v>1282</v>
      </c>
      <c r="H96" s="517">
        <v>10000</v>
      </c>
      <c r="I96" s="53">
        <v>10000</v>
      </c>
      <c r="J96" s="211">
        <v>2000</v>
      </c>
      <c r="K96" s="201">
        <v>5000</v>
      </c>
      <c r="L96" s="53">
        <v>5000</v>
      </c>
      <c r="M96" s="1001">
        <v>83.23</v>
      </c>
      <c r="N96" s="973">
        <f>(100/L96)*M96</f>
        <v>1.6646</v>
      </c>
    </row>
    <row r="97" spans="1:14" ht="15">
      <c r="A97" s="164">
        <v>641</v>
      </c>
      <c r="B97" s="74"/>
      <c r="C97" s="112"/>
      <c r="D97" s="515"/>
      <c r="E97" s="504" t="s">
        <v>159</v>
      </c>
      <c r="F97" s="165">
        <v>7218</v>
      </c>
      <c r="G97" s="165">
        <v>7218</v>
      </c>
      <c r="H97" s="5">
        <v>9200</v>
      </c>
      <c r="I97" s="4">
        <v>7700</v>
      </c>
      <c r="J97" s="165">
        <v>3500</v>
      </c>
      <c r="K97" s="164">
        <f>SUM(K98:K99)</f>
        <v>11600</v>
      </c>
      <c r="L97" s="5">
        <f>SUM(L98:L99)</f>
        <v>11600</v>
      </c>
      <c r="M97" s="992">
        <f>SUM(M98:M99)</f>
        <v>1975.74</v>
      </c>
      <c r="N97" s="1005">
        <f>(100/L97)*M97</f>
        <v>17.032241379310346</v>
      </c>
    </row>
    <row r="98" spans="1:14" ht="15">
      <c r="A98" s="180">
        <v>641012</v>
      </c>
      <c r="B98" s="22"/>
      <c r="C98" s="642">
        <v>111</v>
      </c>
      <c r="D98" s="523" t="s">
        <v>74</v>
      </c>
      <c r="E98" s="41" t="s">
        <v>160</v>
      </c>
      <c r="F98" s="181">
        <v>6118</v>
      </c>
      <c r="G98" s="181">
        <v>7186</v>
      </c>
      <c r="H98" s="36">
        <v>8100</v>
      </c>
      <c r="I98" s="36">
        <v>8100</v>
      </c>
      <c r="J98" s="183">
        <v>8100</v>
      </c>
      <c r="K98" s="182">
        <v>8100</v>
      </c>
      <c r="L98" s="36">
        <v>8100</v>
      </c>
      <c r="M98" s="997">
        <v>1975.74</v>
      </c>
      <c r="N98" s="1006">
        <f>(100/L98)*M98</f>
        <v>24.39185185185185</v>
      </c>
    </row>
    <row r="99" spans="1:14" ht="15">
      <c r="A99" s="179">
        <v>642013</v>
      </c>
      <c r="B99" s="32"/>
      <c r="C99" s="130">
        <v>41</v>
      </c>
      <c r="D99" s="514" t="s">
        <v>74</v>
      </c>
      <c r="E99" s="472" t="s">
        <v>161</v>
      </c>
      <c r="F99" s="210">
        <v>1100</v>
      </c>
      <c r="G99" s="210"/>
      <c r="H99" s="517">
        <v>3500</v>
      </c>
      <c r="I99" s="23">
        <v>3500</v>
      </c>
      <c r="J99" s="210">
        <v>1500</v>
      </c>
      <c r="K99" s="179">
        <v>3500</v>
      </c>
      <c r="L99" s="517">
        <v>3500</v>
      </c>
      <c r="M99" s="998">
        <v>0</v>
      </c>
      <c r="N99" s="973">
        <f>(100/L99)*M99</f>
        <v>0</v>
      </c>
    </row>
    <row r="100" spans="1:14" ht="15.75" thickBot="1">
      <c r="A100" s="255"/>
      <c r="B100" s="27"/>
      <c r="C100" s="644"/>
      <c r="D100" s="538"/>
      <c r="E100" s="537"/>
      <c r="F100" s="321"/>
      <c r="G100" s="321"/>
      <c r="H100" s="80"/>
      <c r="I100" s="80"/>
      <c r="J100" s="536"/>
      <c r="K100" s="173"/>
      <c r="L100" s="80"/>
      <c r="M100" s="994"/>
      <c r="N100" s="840"/>
    </row>
    <row r="101" spans="1:14" ht="15.75" thickBot="1">
      <c r="A101" s="16" t="s">
        <v>162</v>
      </c>
      <c r="B101" s="94"/>
      <c r="C101" s="55"/>
      <c r="D101" s="509"/>
      <c r="E101" s="57" t="s">
        <v>163</v>
      </c>
      <c r="F101" s="18">
        <f>SUM(F102+F103+F113+F111)</f>
        <v>5665</v>
      </c>
      <c r="G101" s="18">
        <f>SUM(G102+G103+G113+G111)</f>
        <v>6343</v>
      </c>
      <c r="H101" s="70">
        <f>H102+H103+H113+H111</f>
        <v>6612</v>
      </c>
      <c r="I101" s="68">
        <f>I102+I103+I113+I111</f>
        <v>6612</v>
      </c>
      <c r="J101" s="18">
        <f>J102+J103+J113</f>
        <v>6372</v>
      </c>
      <c r="K101" s="69">
        <f>K102+K103+K113+K111</f>
        <v>6935</v>
      </c>
      <c r="L101" s="70">
        <f>L102+L103+L113+L111</f>
        <v>6935</v>
      </c>
      <c r="M101" s="1016">
        <f>M102+M103+M113+M111</f>
        <v>1532.6599999999999</v>
      </c>
      <c r="N101" s="1003">
        <f aca="true" t="shared" si="13" ref="N101:N116">(100/L101)*M101</f>
        <v>22.10036049026676</v>
      </c>
    </row>
    <row r="102" spans="1:14" ht="15">
      <c r="A102" s="261">
        <v>611000</v>
      </c>
      <c r="B102" s="96"/>
      <c r="C102" s="95">
        <v>41</v>
      </c>
      <c r="D102" s="703" t="s">
        <v>141</v>
      </c>
      <c r="E102" s="540" t="s">
        <v>75</v>
      </c>
      <c r="F102" s="215">
        <v>3482</v>
      </c>
      <c r="G102" s="215">
        <v>3503</v>
      </c>
      <c r="H102" s="106">
        <v>3780</v>
      </c>
      <c r="I102" s="98">
        <v>3780</v>
      </c>
      <c r="J102" s="215">
        <v>3780</v>
      </c>
      <c r="K102" s="261">
        <v>4000</v>
      </c>
      <c r="L102" s="106">
        <v>4000</v>
      </c>
      <c r="M102" s="1017">
        <v>872.29</v>
      </c>
      <c r="N102" s="1004">
        <f t="shared" si="13"/>
        <v>21.80725</v>
      </c>
    </row>
    <row r="103" spans="1:14" ht="15">
      <c r="A103" s="193">
        <v>62</v>
      </c>
      <c r="B103" s="74"/>
      <c r="C103" s="3"/>
      <c r="D103" s="589"/>
      <c r="E103" s="533" t="s">
        <v>76</v>
      </c>
      <c r="F103" s="165">
        <f>SUM(F104:F110)</f>
        <v>1149</v>
      </c>
      <c r="G103" s="165">
        <f aca="true" t="shared" si="14" ref="G103:M103">SUM(G104:G110)</f>
        <v>1212</v>
      </c>
      <c r="H103" s="5">
        <f t="shared" si="14"/>
        <v>1352</v>
      </c>
      <c r="I103" s="4">
        <f t="shared" si="14"/>
        <v>1352</v>
      </c>
      <c r="J103" s="165">
        <f t="shared" si="14"/>
        <v>1352</v>
      </c>
      <c r="K103" s="164">
        <f t="shared" si="14"/>
        <v>1455</v>
      </c>
      <c r="L103" s="5">
        <f t="shared" si="14"/>
        <v>1455</v>
      </c>
      <c r="M103" s="992">
        <f t="shared" si="14"/>
        <v>299.78</v>
      </c>
      <c r="N103" s="1007">
        <f t="shared" si="13"/>
        <v>20.60343642611684</v>
      </c>
    </row>
    <row r="104" spans="1:14" ht="15">
      <c r="A104" s="180">
        <v>623000</v>
      </c>
      <c r="B104" s="22"/>
      <c r="C104" s="632">
        <v>41</v>
      </c>
      <c r="D104" s="522" t="s">
        <v>141</v>
      </c>
      <c r="E104" s="534" t="s">
        <v>78</v>
      </c>
      <c r="F104" s="216">
        <v>309</v>
      </c>
      <c r="G104" s="216">
        <v>323</v>
      </c>
      <c r="H104" s="52">
        <v>380</v>
      </c>
      <c r="I104" s="21">
        <v>380</v>
      </c>
      <c r="J104" s="181">
        <v>380</v>
      </c>
      <c r="K104" s="180">
        <v>400</v>
      </c>
      <c r="L104" s="52">
        <v>400</v>
      </c>
      <c r="M104" s="977">
        <v>85.79</v>
      </c>
      <c r="N104" s="978">
        <f t="shared" si="13"/>
        <v>21.4475</v>
      </c>
    </row>
    <row r="105" spans="1:14" ht="15">
      <c r="A105" s="171">
        <v>625001</v>
      </c>
      <c r="B105" s="7"/>
      <c r="C105" s="642">
        <v>41</v>
      </c>
      <c r="D105" s="511" t="s">
        <v>141</v>
      </c>
      <c r="E105" s="329" t="s">
        <v>79</v>
      </c>
      <c r="F105" s="211">
        <v>47</v>
      </c>
      <c r="G105" s="211">
        <v>49</v>
      </c>
      <c r="H105" s="48">
        <v>55</v>
      </c>
      <c r="I105" s="8">
        <v>55</v>
      </c>
      <c r="J105" s="172">
        <v>55</v>
      </c>
      <c r="K105" s="171">
        <v>60</v>
      </c>
      <c r="L105" s="8">
        <v>60</v>
      </c>
      <c r="M105" s="993">
        <v>11.99</v>
      </c>
      <c r="N105" s="972">
        <f t="shared" si="13"/>
        <v>19.983333333333334</v>
      </c>
    </row>
    <row r="106" spans="1:14" ht="15">
      <c r="A106" s="171">
        <v>625002</v>
      </c>
      <c r="B106" s="9"/>
      <c r="C106" s="13">
        <v>41</v>
      </c>
      <c r="D106" s="512" t="s">
        <v>141</v>
      </c>
      <c r="E106" s="329" t="s">
        <v>80</v>
      </c>
      <c r="F106" s="211">
        <v>473</v>
      </c>
      <c r="G106" s="211">
        <v>494</v>
      </c>
      <c r="H106" s="48">
        <v>530</v>
      </c>
      <c r="I106" s="8">
        <v>530</v>
      </c>
      <c r="J106" s="172">
        <v>530</v>
      </c>
      <c r="K106" s="171">
        <v>600</v>
      </c>
      <c r="L106" s="8">
        <v>600</v>
      </c>
      <c r="M106" s="993">
        <v>120.11</v>
      </c>
      <c r="N106" s="971">
        <f t="shared" si="13"/>
        <v>20.01833333333333</v>
      </c>
    </row>
    <row r="107" spans="1:14" ht="15">
      <c r="A107" s="171">
        <v>625003</v>
      </c>
      <c r="B107" s="9"/>
      <c r="C107" s="13">
        <v>41</v>
      </c>
      <c r="D107" s="512" t="s">
        <v>141</v>
      </c>
      <c r="E107" s="329" t="s">
        <v>81</v>
      </c>
      <c r="F107" s="211">
        <v>25</v>
      </c>
      <c r="G107" s="211">
        <v>39</v>
      </c>
      <c r="H107" s="48">
        <v>32</v>
      </c>
      <c r="I107" s="8">
        <v>32</v>
      </c>
      <c r="J107" s="172">
        <v>32</v>
      </c>
      <c r="K107" s="171">
        <v>35</v>
      </c>
      <c r="L107" s="8">
        <v>35</v>
      </c>
      <c r="M107" s="993">
        <v>6.85</v>
      </c>
      <c r="N107" s="974">
        <f t="shared" si="13"/>
        <v>19.57142857142857</v>
      </c>
    </row>
    <row r="108" spans="1:14" ht="15">
      <c r="A108" s="171">
        <v>625004</v>
      </c>
      <c r="B108" s="9"/>
      <c r="C108" s="13">
        <v>41</v>
      </c>
      <c r="D108" s="512" t="s">
        <v>141</v>
      </c>
      <c r="E108" s="329" t="s">
        <v>82</v>
      </c>
      <c r="F108" s="172">
        <v>101</v>
      </c>
      <c r="G108" s="172">
        <v>106</v>
      </c>
      <c r="H108" s="48">
        <v>130</v>
      </c>
      <c r="I108" s="8">
        <v>130</v>
      </c>
      <c r="J108" s="172">
        <v>130</v>
      </c>
      <c r="K108" s="171">
        <v>130</v>
      </c>
      <c r="L108" s="8">
        <v>130</v>
      </c>
      <c r="M108" s="993">
        <v>25.73</v>
      </c>
      <c r="N108" s="974">
        <f t="shared" si="13"/>
        <v>19.792307692307695</v>
      </c>
    </row>
    <row r="109" spans="1:14" ht="15">
      <c r="A109" s="171">
        <v>625005</v>
      </c>
      <c r="B109" s="9"/>
      <c r="C109" s="13">
        <v>41</v>
      </c>
      <c r="D109" s="512" t="s">
        <v>141</v>
      </c>
      <c r="E109" s="329" t="s">
        <v>83</v>
      </c>
      <c r="F109" s="172">
        <v>34</v>
      </c>
      <c r="G109" s="172">
        <v>35</v>
      </c>
      <c r="H109" s="48">
        <v>40</v>
      </c>
      <c r="I109" s="8">
        <v>40</v>
      </c>
      <c r="J109" s="172">
        <v>40</v>
      </c>
      <c r="K109" s="171">
        <v>40</v>
      </c>
      <c r="L109" s="8">
        <v>40</v>
      </c>
      <c r="M109" s="993">
        <v>8.57</v>
      </c>
      <c r="N109" s="974">
        <f t="shared" si="13"/>
        <v>21.425</v>
      </c>
    </row>
    <row r="110" spans="1:14" ht="15">
      <c r="A110" s="173">
        <v>625007</v>
      </c>
      <c r="B110" s="11"/>
      <c r="C110" s="206">
        <v>41</v>
      </c>
      <c r="D110" s="512" t="s">
        <v>141</v>
      </c>
      <c r="E110" s="558" t="s">
        <v>84</v>
      </c>
      <c r="F110" s="174">
        <v>160</v>
      </c>
      <c r="G110" s="174">
        <v>166</v>
      </c>
      <c r="H110" s="80">
        <v>185</v>
      </c>
      <c r="I110" s="10">
        <v>185</v>
      </c>
      <c r="J110" s="174">
        <v>185</v>
      </c>
      <c r="K110" s="173">
        <v>190</v>
      </c>
      <c r="L110" s="10">
        <v>190</v>
      </c>
      <c r="M110" s="994">
        <v>40.74</v>
      </c>
      <c r="N110" s="973">
        <f t="shared" si="13"/>
        <v>21.442105263157895</v>
      </c>
    </row>
    <row r="111" spans="1:14" ht="15">
      <c r="A111" s="193">
        <v>631</v>
      </c>
      <c r="B111" s="74"/>
      <c r="C111" s="112"/>
      <c r="D111" s="515"/>
      <c r="E111" s="533" t="s">
        <v>339</v>
      </c>
      <c r="F111" s="165">
        <v>94</v>
      </c>
      <c r="G111" s="165">
        <v>202</v>
      </c>
      <c r="H111" s="5">
        <v>120</v>
      </c>
      <c r="I111" s="4">
        <v>120</v>
      </c>
      <c r="J111" s="165"/>
      <c r="K111" s="164">
        <f>K112</f>
        <v>120</v>
      </c>
      <c r="L111" s="4">
        <f>L112</f>
        <v>120</v>
      </c>
      <c r="M111" s="992">
        <f>M112</f>
        <v>0</v>
      </c>
      <c r="N111" s="1004">
        <f t="shared" si="13"/>
        <v>0</v>
      </c>
    </row>
    <row r="112" spans="1:14" ht="15">
      <c r="A112" s="166">
        <v>631001</v>
      </c>
      <c r="B112" s="76"/>
      <c r="C112" s="646">
        <v>41</v>
      </c>
      <c r="D112" s="515" t="s">
        <v>141</v>
      </c>
      <c r="E112" s="542" t="s">
        <v>340</v>
      </c>
      <c r="F112" s="167">
        <v>94</v>
      </c>
      <c r="G112" s="167">
        <v>202</v>
      </c>
      <c r="H112" s="77">
        <v>120</v>
      </c>
      <c r="I112" s="78">
        <v>120</v>
      </c>
      <c r="J112" s="167"/>
      <c r="K112" s="166">
        <v>120</v>
      </c>
      <c r="L112" s="78">
        <v>120</v>
      </c>
      <c r="M112" s="995">
        <v>0</v>
      </c>
      <c r="N112" s="980">
        <f t="shared" si="13"/>
        <v>0</v>
      </c>
    </row>
    <row r="113" spans="1:14" ht="15">
      <c r="A113" s="193">
        <v>637</v>
      </c>
      <c r="B113" s="3"/>
      <c r="C113" s="135"/>
      <c r="D113" s="515"/>
      <c r="E113" s="533" t="s">
        <v>164</v>
      </c>
      <c r="F113" s="165">
        <f>SUM(F114:F117)</f>
        <v>940</v>
      </c>
      <c r="G113" s="165">
        <f>SUM(G114:G117)</f>
        <v>1426</v>
      </c>
      <c r="H113" s="5">
        <f aca="true" t="shared" si="15" ref="H113:M113">SUM(H114:H116)</f>
        <v>1360</v>
      </c>
      <c r="I113" s="4">
        <f t="shared" si="15"/>
        <v>1360</v>
      </c>
      <c r="J113" s="165">
        <f t="shared" si="15"/>
        <v>1240</v>
      </c>
      <c r="K113" s="164">
        <f t="shared" si="15"/>
        <v>1360</v>
      </c>
      <c r="L113" s="4">
        <f t="shared" si="15"/>
        <v>1360</v>
      </c>
      <c r="M113" s="992">
        <f t="shared" si="15"/>
        <v>360.59</v>
      </c>
      <c r="N113" s="1004">
        <f t="shared" si="13"/>
        <v>26.513970588235292</v>
      </c>
    </row>
    <row r="114" spans="1:14" ht="15">
      <c r="A114" s="180">
        <v>637014</v>
      </c>
      <c r="B114" s="22"/>
      <c r="C114" s="632">
        <v>41</v>
      </c>
      <c r="D114" s="522" t="s">
        <v>141</v>
      </c>
      <c r="E114" s="534" t="s">
        <v>151</v>
      </c>
      <c r="F114" s="181">
        <v>203</v>
      </c>
      <c r="G114" s="181">
        <v>184</v>
      </c>
      <c r="H114" s="52">
        <v>200</v>
      </c>
      <c r="I114" s="21">
        <v>200</v>
      </c>
      <c r="J114" s="181">
        <v>200</v>
      </c>
      <c r="K114" s="180">
        <v>200</v>
      </c>
      <c r="L114" s="21">
        <v>200</v>
      </c>
      <c r="M114" s="977">
        <v>44</v>
      </c>
      <c r="N114" s="1006">
        <f t="shared" si="13"/>
        <v>22</v>
      </c>
    </row>
    <row r="115" spans="1:14" ht="15">
      <c r="A115" s="169">
        <v>637012</v>
      </c>
      <c r="B115" s="7">
        <v>1</v>
      </c>
      <c r="C115" s="642">
        <v>41</v>
      </c>
      <c r="D115" s="523" t="s">
        <v>74</v>
      </c>
      <c r="E115" s="535" t="s">
        <v>165</v>
      </c>
      <c r="F115" s="183">
        <v>696</v>
      </c>
      <c r="G115" s="183">
        <v>1194</v>
      </c>
      <c r="H115" s="89">
        <v>1100</v>
      </c>
      <c r="I115" s="6">
        <v>1100</v>
      </c>
      <c r="J115" s="170">
        <v>1000</v>
      </c>
      <c r="K115" s="169">
        <v>1100</v>
      </c>
      <c r="L115" s="6">
        <v>1100</v>
      </c>
      <c r="M115" s="996">
        <v>305.71</v>
      </c>
      <c r="N115" s="974">
        <f t="shared" si="13"/>
        <v>27.79181818181818</v>
      </c>
    </row>
    <row r="116" spans="1:14" ht="15">
      <c r="A116" s="173">
        <v>637016</v>
      </c>
      <c r="B116" s="11"/>
      <c r="C116" s="206">
        <v>41</v>
      </c>
      <c r="D116" s="523" t="s">
        <v>141</v>
      </c>
      <c r="E116" s="545" t="s">
        <v>154</v>
      </c>
      <c r="F116" s="210">
        <v>41</v>
      </c>
      <c r="G116" s="210">
        <v>48</v>
      </c>
      <c r="H116" s="547">
        <v>60</v>
      </c>
      <c r="I116" s="100">
        <v>60</v>
      </c>
      <c r="J116" s="217">
        <v>40</v>
      </c>
      <c r="K116" s="1054">
        <v>60</v>
      </c>
      <c r="L116" s="100">
        <v>60</v>
      </c>
      <c r="M116" s="1018">
        <v>10.88</v>
      </c>
      <c r="N116" s="973">
        <f t="shared" si="13"/>
        <v>18.133333333333336</v>
      </c>
    </row>
    <row r="117" spans="1:14" ht="15.75" thickBot="1">
      <c r="A117" s="257"/>
      <c r="B117" s="92"/>
      <c r="C117" s="647"/>
      <c r="D117" s="543"/>
      <c r="E117" s="546"/>
      <c r="F117" s="321"/>
      <c r="G117" s="321"/>
      <c r="H117" s="36"/>
      <c r="I117" s="93"/>
      <c r="J117" s="226"/>
      <c r="K117" s="198"/>
      <c r="L117" s="93"/>
      <c r="M117" s="185"/>
      <c r="N117" s="840"/>
    </row>
    <row r="118" spans="1:14" ht="15.75" thickBot="1">
      <c r="A118" s="16" t="s">
        <v>166</v>
      </c>
      <c r="B118" s="17"/>
      <c r="C118" s="639"/>
      <c r="D118" s="509"/>
      <c r="E118" s="57" t="s">
        <v>167</v>
      </c>
      <c r="F118" s="18">
        <f>SUM(F119+F120+F128+F134)</f>
        <v>4985</v>
      </c>
      <c r="G118" s="18">
        <f>SUM(G119+G120+G128+G134)</f>
        <v>4226</v>
      </c>
      <c r="H118" s="70">
        <f>H119+H120+H128+H134</f>
        <v>5000</v>
      </c>
      <c r="I118" s="68">
        <f>I119+I120+I128+I134</f>
        <v>5000</v>
      </c>
      <c r="J118" s="18">
        <f>J119+J120+J128+J134</f>
        <v>4998</v>
      </c>
      <c r="K118" s="69">
        <f>K119+K120+K128+K134</f>
        <v>5000</v>
      </c>
      <c r="L118" s="68">
        <v>5000</v>
      </c>
      <c r="M118" s="1016">
        <f>M119+M120+M128+M134</f>
        <v>1096.61</v>
      </c>
      <c r="N118" s="1003">
        <f aca="true" t="shared" si="16" ref="N118:N135">(100/L118)*M118</f>
        <v>21.932199999999998</v>
      </c>
    </row>
    <row r="119" spans="1:14" ht="15">
      <c r="A119" s="261">
        <v>611000</v>
      </c>
      <c r="B119" s="95"/>
      <c r="C119" s="98">
        <v>111</v>
      </c>
      <c r="D119" s="704" t="s">
        <v>168</v>
      </c>
      <c r="E119" s="540" t="s">
        <v>75</v>
      </c>
      <c r="F119" s="548">
        <v>3250</v>
      </c>
      <c r="G119" s="548">
        <v>3244</v>
      </c>
      <c r="H119" s="106">
        <v>3300</v>
      </c>
      <c r="I119" s="98">
        <v>3300</v>
      </c>
      <c r="J119" s="215">
        <v>3300</v>
      </c>
      <c r="K119" s="261">
        <v>3300</v>
      </c>
      <c r="L119" s="98">
        <v>3300</v>
      </c>
      <c r="M119" s="1017">
        <v>825</v>
      </c>
      <c r="N119" s="1004">
        <f t="shared" si="16"/>
        <v>25</v>
      </c>
    </row>
    <row r="120" spans="1:14" ht="15">
      <c r="A120" s="193">
        <v>62</v>
      </c>
      <c r="B120" s="3"/>
      <c r="C120" s="135"/>
      <c r="D120" s="515"/>
      <c r="E120" s="533" t="s">
        <v>76</v>
      </c>
      <c r="F120" s="165">
        <f>SUM(F121:F127)</f>
        <v>1343</v>
      </c>
      <c r="G120" s="165">
        <f aca="true" t="shared" si="17" ref="G120:M120">SUM(G121:G127)</f>
        <v>668</v>
      </c>
      <c r="H120" s="5">
        <f t="shared" si="17"/>
        <v>1370</v>
      </c>
      <c r="I120" s="5">
        <f t="shared" si="17"/>
        <v>1370</v>
      </c>
      <c r="J120" s="165">
        <f t="shared" si="17"/>
        <v>1370</v>
      </c>
      <c r="K120" s="164">
        <f t="shared" si="17"/>
        <v>1370</v>
      </c>
      <c r="L120" s="4">
        <f t="shared" si="17"/>
        <v>1370</v>
      </c>
      <c r="M120" s="992">
        <f t="shared" si="17"/>
        <v>166.8</v>
      </c>
      <c r="N120" s="1005">
        <f t="shared" si="16"/>
        <v>12.175182481751825</v>
      </c>
    </row>
    <row r="121" spans="1:14" ht="15">
      <c r="A121" s="180">
        <v>623000</v>
      </c>
      <c r="B121" s="22"/>
      <c r="C121" s="642">
        <v>111</v>
      </c>
      <c r="D121" s="523" t="s">
        <v>168</v>
      </c>
      <c r="E121" s="534" t="s">
        <v>78</v>
      </c>
      <c r="F121" s="216">
        <v>374</v>
      </c>
      <c r="G121" s="216">
        <v>191</v>
      </c>
      <c r="H121" s="52">
        <v>375</v>
      </c>
      <c r="I121" s="21">
        <v>375</v>
      </c>
      <c r="J121" s="181">
        <v>375</v>
      </c>
      <c r="K121" s="180">
        <v>375</v>
      </c>
      <c r="L121" s="21">
        <v>375</v>
      </c>
      <c r="M121" s="977">
        <v>47.79</v>
      </c>
      <c r="N121" s="1006">
        <f t="shared" si="16"/>
        <v>12.744</v>
      </c>
    </row>
    <row r="122" spans="1:14" ht="15">
      <c r="A122" s="171">
        <v>625001</v>
      </c>
      <c r="B122" s="9"/>
      <c r="C122" s="13">
        <v>111</v>
      </c>
      <c r="D122" s="513" t="s">
        <v>168</v>
      </c>
      <c r="E122" s="329" t="s">
        <v>79</v>
      </c>
      <c r="F122" s="211">
        <v>46</v>
      </c>
      <c r="G122" s="211">
        <v>27</v>
      </c>
      <c r="H122" s="48">
        <v>60</v>
      </c>
      <c r="I122" s="8">
        <v>60</v>
      </c>
      <c r="J122" s="172">
        <v>60</v>
      </c>
      <c r="K122" s="171">
        <v>60</v>
      </c>
      <c r="L122" s="8">
        <v>60</v>
      </c>
      <c r="M122" s="993">
        <v>6.69</v>
      </c>
      <c r="N122" s="972">
        <f t="shared" si="16"/>
        <v>11.15</v>
      </c>
    </row>
    <row r="123" spans="1:14" ht="15">
      <c r="A123" s="171">
        <v>625002</v>
      </c>
      <c r="B123" s="9"/>
      <c r="C123" s="13">
        <v>111</v>
      </c>
      <c r="D123" s="513" t="s">
        <v>168</v>
      </c>
      <c r="E123" s="329" t="s">
        <v>80</v>
      </c>
      <c r="F123" s="211">
        <v>508</v>
      </c>
      <c r="G123" s="211">
        <v>268</v>
      </c>
      <c r="H123" s="48">
        <v>515</v>
      </c>
      <c r="I123" s="8">
        <v>515</v>
      </c>
      <c r="J123" s="172">
        <v>515</v>
      </c>
      <c r="K123" s="171">
        <v>515</v>
      </c>
      <c r="L123" s="8">
        <v>515</v>
      </c>
      <c r="M123" s="993">
        <v>66.9</v>
      </c>
      <c r="N123" s="971">
        <f t="shared" si="16"/>
        <v>12.990291262135923</v>
      </c>
    </row>
    <row r="124" spans="1:14" ht="15">
      <c r="A124" s="171">
        <v>625003</v>
      </c>
      <c r="B124" s="9"/>
      <c r="C124" s="13">
        <v>111</v>
      </c>
      <c r="D124" s="513" t="s">
        <v>168</v>
      </c>
      <c r="E124" s="329" t="s">
        <v>81</v>
      </c>
      <c r="F124" s="211">
        <v>34</v>
      </c>
      <c r="G124" s="211">
        <v>16</v>
      </c>
      <c r="H124" s="48">
        <v>35</v>
      </c>
      <c r="I124" s="8">
        <v>35</v>
      </c>
      <c r="J124" s="172">
        <v>35</v>
      </c>
      <c r="K124" s="171">
        <v>35</v>
      </c>
      <c r="L124" s="8">
        <v>35</v>
      </c>
      <c r="M124" s="993">
        <v>3.81</v>
      </c>
      <c r="N124" s="974">
        <f t="shared" si="16"/>
        <v>10.885714285714286</v>
      </c>
    </row>
    <row r="125" spans="1:14" ht="15">
      <c r="A125" s="171">
        <v>625004</v>
      </c>
      <c r="B125" s="13"/>
      <c r="C125" s="13">
        <v>111</v>
      </c>
      <c r="D125" s="513" t="s">
        <v>168</v>
      </c>
      <c r="E125" s="329" t="s">
        <v>82</v>
      </c>
      <c r="F125" s="172">
        <v>114</v>
      </c>
      <c r="G125" s="172">
        <v>57</v>
      </c>
      <c r="H125" s="48">
        <v>115</v>
      </c>
      <c r="I125" s="8">
        <v>115</v>
      </c>
      <c r="J125" s="172">
        <v>115</v>
      </c>
      <c r="K125" s="171">
        <v>115</v>
      </c>
      <c r="L125" s="8">
        <v>115</v>
      </c>
      <c r="M125" s="993">
        <v>14.16</v>
      </c>
      <c r="N125" s="972">
        <f t="shared" si="16"/>
        <v>12.31304347826087</v>
      </c>
    </row>
    <row r="126" spans="1:23" ht="15">
      <c r="A126" s="169">
        <v>625005</v>
      </c>
      <c r="B126" s="7"/>
      <c r="C126" s="642">
        <v>111</v>
      </c>
      <c r="D126" s="513" t="s">
        <v>168</v>
      </c>
      <c r="E126" s="329" t="s">
        <v>83</v>
      </c>
      <c r="F126" s="183">
        <v>36</v>
      </c>
      <c r="G126" s="183">
        <v>19</v>
      </c>
      <c r="H126" s="48">
        <v>37</v>
      </c>
      <c r="I126" s="8">
        <v>37</v>
      </c>
      <c r="J126" s="172">
        <v>37</v>
      </c>
      <c r="K126" s="171">
        <v>37</v>
      </c>
      <c r="L126" s="8">
        <v>37</v>
      </c>
      <c r="M126" s="993">
        <v>4.77</v>
      </c>
      <c r="N126" s="971">
        <f t="shared" si="16"/>
        <v>12.891891891891891</v>
      </c>
      <c r="W126" s="720"/>
    </row>
    <row r="127" spans="1:14" ht="15">
      <c r="A127" s="173">
        <v>625007</v>
      </c>
      <c r="B127" s="32"/>
      <c r="C127" s="204">
        <v>111</v>
      </c>
      <c r="D127" s="510" t="s">
        <v>168</v>
      </c>
      <c r="E127" s="545" t="s">
        <v>84</v>
      </c>
      <c r="F127" s="210">
        <v>231</v>
      </c>
      <c r="G127" s="210">
        <v>90</v>
      </c>
      <c r="H127" s="517">
        <v>233</v>
      </c>
      <c r="I127" s="23">
        <v>233</v>
      </c>
      <c r="J127" s="210">
        <v>233</v>
      </c>
      <c r="K127" s="179">
        <v>233</v>
      </c>
      <c r="L127" s="23">
        <v>233</v>
      </c>
      <c r="M127" s="998">
        <v>22.68</v>
      </c>
      <c r="N127" s="973">
        <f t="shared" si="16"/>
        <v>9.733905579399142</v>
      </c>
    </row>
    <row r="128" spans="1:14" ht="15">
      <c r="A128" s="164">
        <v>63</v>
      </c>
      <c r="B128" s="3"/>
      <c r="C128" s="135"/>
      <c r="D128" s="515"/>
      <c r="E128" s="533" t="s">
        <v>164</v>
      </c>
      <c r="F128" s="165">
        <f>SUM(F129:F133)</f>
        <v>384</v>
      </c>
      <c r="G128" s="165">
        <f aca="true" t="shared" si="18" ref="G128:M128">SUM(G129:G133)</f>
        <v>306</v>
      </c>
      <c r="H128" s="5">
        <f t="shared" si="18"/>
        <v>320</v>
      </c>
      <c r="I128" s="4">
        <f t="shared" si="18"/>
        <v>320</v>
      </c>
      <c r="J128" s="165">
        <f t="shared" si="18"/>
        <v>320</v>
      </c>
      <c r="K128" s="164">
        <f t="shared" si="18"/>
        <v>320</v>
      </c>
      <c r="L128" s="4">
        <f t="shared" si="18"/>
        <v>320</v>
      </c>
      <c r="M128" s="992">
        <f t="shared" si="18"/>
        <v>96.81</v>
      </c>
      <c r="N128" s="1004">
        <f t="shared" si="16"/>
        <v>30.253125</v>
      </c>
    </row>
    <row r="129" spans="1:23" ht="15">
      <c r="A129" s="180">
        <v>631001</v>
      </c>
      <c r="B129" s="22"/>
      <c r="C129" s="206">
        <v>111</v>
      </c>
      <c r="D129" s="511" t="s">
        <v>168</v>
      </c>
      <c r="E129" s="534" t="s">
        <v>339</v>
      </c>
      <c r="F129" s="216">
        <v>20</v>
      </c>
      <c r="G129" s="216">
        <v>46</v>
      </c>
      <c r="H129" s="52">
        <v>20</v>
      </c>
      <c r="I129" s="21">
        <v>20</v>
      </c>
      <c r="J129" s="181">
        <v>20</v>
      </c>
      <c r="K129" s="180">
        <v>20</v>
      </c>
      <c r="L129" s="21">
        <v>20</v>
      </c>
      <c r="M129" s="977">
        <v>0</v>
      </c>
      <c r="N129" s="978">
        <f t="shared" si="16"/>
        <v>0</v>
      </c>
      <c r="W129" s="320"/>
    </row>
    <row r="130" spans="1:14" ht="15">
      <c r="A130" s="171">
        <v>633006</v>
      </c>
      <c r="B130" s="9">
        <v>1</v>
      </c>
      <c r="C130" s="323">
        <v>111</v>
      </c>
      <c r="D130" s="512" t="s">
        <v>168</v>
      </c>
      <c r="E130" s="329" t="s">
        <v>98</v>
      </c>
      <c r="F130" s="172">
        <v>150</v>
      </c>
      <c r="G130" s="172">
        <v>100</v>
      </c>
      <c r="H130" s="89">
        <v>120</v>
      </c>
      <c r="I130" s="6">
        <v>120</v>
      </c>
      <c r="J130" s="170">
        <v>120</v>
      </c>
      <c r="K130" s="169">
        <v>120</v>
      </c>
      <c r="L130" s="6">
        <v>85</v>
      </c>
      <c r="M130" s="996">
        <v>32.69</v>
      </c>
      <c r="N130" s="971">
        <f t="shared" si="16"/>
        <v>38.45882352941177</v>
      </c>
    </row>
    <row r="131" spans="1:14" ht="15">
      <c r="A131" s="171">
        <v>633006</v>
      </c>
      <c r="B131" s="9">
        <v>4</v>
      </c>
      <c r="C131" s="323">
        <v>111</v>
      </c>
      <c r="D131" s="512" t="s">
        <v>168</v>
      </c>
      <c r="E131" s="329" t="s">
        <v>101</v>
      </c>
      <c r="F131" s="183">
        <v>64</v>
      </c>
      <c r="G131" s="183">
        <v>20</v>
      </c>
      <c r="H131" s="48">
        <v>30</v>
      </c>
      <c r="I131" s="8">
        <v>30</v>
      </c>
      <c r="J131" s="172">
        <v>30</v>
      </c>
      <c r="K131" s="171">
        <v>30</v>
      </c>
      <c r="L131" s="8">
        <v>65</v>
      </c>
      <c r="M131" s="993">
        <v>64.12</v>
      </c>
      <c r="N131" s="974">
        <f t="shared" si="16"/>
        <v>98.64615384615387</v>
      </c>
    </row>
    <row r="132" spans="1:14" ht="15">
      <c r="A132" s="171">
        <v>633009</v>
      </c>
      <c r="B132" s="9">
        <v>1</v>
      </c>
      <c r="C132" s="13">
        <v>111</v>
      </c>
      <c r="D132" s="513" t="s">
        <v>168</v>
      </c>
      <c r="E132" s="471" t="s">
        <v>169</v>
      </c>
      <c r="F132" s="172">
        <v>50</v>
      </c>
      <c r="G132" s="172">
        <v>40</v>
      </c>
      <c r="H132" s="48">
        <v>50</v>
      </c>
      <c r="I132" s="8">
        <v>50</v>
      </c>
      <c r="J132" s="172">
        <v>50</v>
      </c>
      <c r="K132" s="171">
        <v>50</v>
      </c>
      <c r="L132" s="8">
        <v>50</v>
      </c>
      <c r="M132" s="993">
        <v>0</v>
      </c>
      <c r="N132" s="972">
        <f t="shared" si="16"/>
        <v>0</v>
      </c>
    </row>
    <row r="133" spans="1:14" ht="15">
      <c r="A133" s="173">
        <v>637013</v>
      </c>
      <c r="B133" s="32"/>
      <c r="C133" s="130">
        <v>111</v>
      </c>
      <c r="D133" s="514" t="s">
        <v>168</v>
      </c>
      <c r="E133" s="516" t="s">
        <v>170</v>
      </c>
      <c r="F133" s="170">
        <v>100</v>
      </c>
      <c r="G133" s="170">
        <v>100</v>
      </c>
      <c r="H133" s="80">
        <v>100</v>
      </c>
      <c r="I133" s="10">
        <v>100</v>
      </c>
      <c r="J133" s="174">
        <v>100</v>
      </c>
      <c r="K133" s="173">
        <v>100</v>
      </c>
      <c r="L133" s="10">
        <v>100</v>
      </c>
      <c r="M133" s="994">
        <v>0</v>
      </c>
      <c r="N133" s="1008">
        <f t="shared" si="16"/>
        <v>0</v>
      </c>
    </row>
    <row r="134" spans="1:14" ht="15">
      <c r="A134" s="164">
        <v>642</v>
      </c>
      <c r="B134" s="3"/>
      <c r="C134" s="135"/>
      <c r="D134" s="515"/>
      <c r="E134" s="504" t="s">
        <v>171</v>
      </c>
      <c r="F134" s="165">
        <v>8</v>
      </c>
      <c r="G134" s="165">
        <v>8</v>
      </c>
      <c r="H134" s="5">
        <v>10</v>
      </c>
      <c r="I134" s="4">
        <v>10</v>
      </c>
      <c r="J134" s="165">
        <v>8</v>
      </c>
      <c r="K134" s="164">
        <f>K135</f>
        <v>10</v>
      </c>
      <c r="L134" s="4">
        <f>L135</f>
        <v>10</v>
      </c>
      <c r="M134" s="992">
        <f>M135</f>
        <v>8</v>
      </c>
      <c r="N134" s="1007">
        <f t="shared" si="16"/>
        <v>80</v>
      </c>
    </row>
    <row r="135" spans="1:14" ht="15">
      <c r="A135" s="202">
        <v>642006</v>
      </c>
      <c r="B135" s="99"/>
      <c r="C135" s="645">
        <v>111</v>
      </c>
      <c r="D135" s="541" t="s">
        <v>172</v>
      </c>
      <c r="E135" s="507" t="s">
        <v>173</v>
      </c>
      <c r="F135" s="167">
        <v>8</v>
      </c>
      <c r="G135" s="167">
        <v>8</v>
      </c>
      <c r="H135" s="77">
        <v>10</v>
      </c>
      <c r="I135" s="36">
        <v>10</v>
      </c>
      <c r="J135" s="183">
        <v>8</v>
      </c>
      <c r="K135" s="166">
        <v>10</v>
      </c>
      <c r="L135" s="78">
        <v>10</v>
      </c>
      <c r="M135" s="995">
        <v>8</v>
      </c>
      <c r="N135" s="971">
        <f t="shared" si="16"/>
        <v>80</v>
      </c>
    </row>
    <row r="136" spans="1:14" ht="15.75" thickBot="1">
      <c r="A136" s="198"/>
      <c r="B136" s="92"/>
      <c r="C136" s="92"/>
      <c r="D136" s="590"/>
      <c r="E136" s="537"/>
      <c r="F136" s="321"/>
      <c r="G136" s="321"/>
      <c r="H136" s="101"/>
      <c r="I136" s="93"/>
      <c r="J136" s="226"/>
      <c r="K136" s="198"/>
      <c r="L136" s="93"/>
      <c r="M136" s="549"/>
      <c r="N136" s="840"/>
    </row>
    <row r="137" spans="1:14" ht="15.75" thickBot="1">
      <c r="A137" s="69" t="s">
        <v>174</v>
      </c>
      <c r="B137" s="17"/>
      <c r="C137" s="17"/>
      <c r="D137" s="64"/>
      <c r="E137" s="57" t="s">
        <v>175</v>
      </c>
      <c r="F137" s="18">
        <v>1316</v>
      </c>
      <c r="G137" s="18">
        <v>2370</v>
      </c>
      <c r="H137" s="70">
        <v>7500</v>
      </c>
      <c r="I137" s="68">
        <v>7500</v>
      </c>
      <c r="J137" s="18">
        <v>4500</v>
      </c>
      <c r="K137" s="69">
        <v>2500</v>
      </c>
      <c r="L137" s="68">
        <f>L138</f>
        <v>2500</v>
      </c>
      <c r="M137" s="1016">
        <f>M138</f>
        <v>1839.8</v>
      </c>
      <c r="N137" s="1003">
        <f>(100/L137)*M137</f>
        <v>73.592</v>
      </c>
    </row>
    <row r="138" spans="1:14" ht="15">
      <c r="A138" s="200">
        <v>637</v>
      </c>
      <c r="B138" s="72"/>
      <c r="C138" s="72">
        <v>111</v>
      </c>
      <c r="D138" s="705" t="s">
        <v>176</v>
      </c>
      <c r="E138" s="555" t="s">
        <v>177</v>
      </c>
      <c r="F138" s="218">
        <v>1316</v>
      </c>
      <c r="G138" s="218">
        <v>2370</v>
      </c>
      <c r="H138" s="73">
        <v>7500</v>
      </c>
      <c r="I138" s="71">
        <v>7500</v>
      </c>
      <c r="J138" s="218">
        <v>4500</v>
      </c>
      <c r="K138" s="200">
        <v>2500</v>
      </c>
      <c r="L138" s="71">
        <v>2500</v>
      </c>
      <c r="M138" s="991">
        <v>1839.8</v>
      </c>
      <c r="N138" s="1009">
        <f>(100/L138)*M138</f>
        <v>73.592</v>
      </c>
    </row>
    <row r="139" spans="1:14" ht="15.75" thickBot="1">
      <c r="A139" s="258"/>
      <c r="B139" s="103"/>
      <c r="C139" s="103"/>
      <c r="D139" s="550"/>
      <c r="E139" s="556"/>
      <c r="F139" s="321"/>
      <c r="G139" s="321"/>
      <c r="H139" s="101"/>
      <c r="I139" s="36"/>
      <c r="J139" s="185"/>
      <c r="K139" s="182"/>
      <c r="L139" s="12"/>
      <c r="M139" s="185"/>
      <c r="N139" s="814"/>
    </row>
    <row r="140" spans="1:14" ht="15.75" thickBot="1">
      <c r="A140" s="1" t="s">
        <v>178</v>
      </c>
      <c r="B140" s="2"/>
      <c r="C140" s="2"/>
      <c r="D140" s="326"/>
      <c r="E140" s="557" t="s">
        <v>179</v>
      </c>
      <c r="F140" s="227">
        <f aca="true" t="shared" si="19" ref="F140:M140">F141</f>
        <v>9626</v>
      </c>
      <c r="G140" s="227">
        <f t="shared" si="19"/>
        <v>9629</v>
      </c>
      <c r="H140" s="58">
        <f t="shared" si="19"/>
        <v>13150</v>
      </c>
      <c r="I140" s="58">
        <f t="shared" si="19"/>
        <v>10150</v>
      </c>
      <c r="J140" s="58">
        <f t="shared" si="19"/>
        <v>9100</v>
      </c>
      <c r="K140" s="69">
        <f>K141</f>
        <v>9700</v>
      </c>
      <c r="L140" s="68">
        <f t="shared" si="19"/>
        <v>9700</v>
      </c>
      <c r="M140" s="1016">
        <f t="shared" si="19"/>
        <v>2161.05</v>
      </c>
      <c r="N140" s="1003">
        <f aca="true" t="shared" si="20" ref="N140:N145">(100/L140)*M140</f>
        <v>22.278865979381443</v>
      </c>
    </row>
    <row r="141" spans="1:14" ht="15">
      <c r="A141" s="256">
        <v>65</v>
      </c>
      <c r="B141" s="95"/>
      <c r="C141" s="95"/>
      <c r="D141" s="551"/>
      <c r="E141" s="540" t="s">
        <v>180</v>
      </c>
      <c r="F141" s="219">
        <f>F142+F143+F144+F145</f>
        <v>9626</v>
      </c>
      <c r="G141" s="219">
        <f>G142+G143+G144+G145</f>
        <v>9629</v>
      </c>
      <c r="H141" s="106">
        <f aca="true" t="shared" si="21" ref="H141:M141">SUM(H142:H145)</f>
        <v>13150</v>
      </c>
      <c r="I141" s="106">
        <f t="shared" si="21"/>
        <v>10150</v>
      </c>
      <c r="J141" s="219">
        <f t="shared" si="21"/>
        <v>9100</v>
      </c>
      <c r="K141" s="261">
        <f t="shared" si="21"/>
        <v>9700</v>
      </c>
      <c r="L141" s="98">
        <f t="shared" si="21"/>
        <v>9700</v>
      </c>
      <c r="M141" s="1017">
        <f t="shared" si="21"/>
        <v>2161.05</v>
      </c>
      <c r="N141" s="1004">
        <f t="shared" si="20"/>
        <v>22.278865979381443</v>
      </c>
    </row>
    <row r="142" spans="1:14" ht="15">
      <c r="A142" s="180">
        <v>651002</v>
      </c>
      <c r="B142" s="22"/>
      <c r="C142" s="22">
        <v>41</v>
      </c>
      <c r="D142" s="192" t="s">
        <v>74</v>
      </c>
      <c r="E142" s="534" t="s">
        <v>181</v>
      </c>
      <c r="F142" s="220">
        <v>4937</v>
      </c>
      <c r="G142" s="220">
        <v>3881</v>
      </c>
      <c r="H142" s="553">
        <v>3600</v>
      </c>
      <c r="I142" s="107">
        <v>3600</v>
      </c>
      <c r="J142" s="220">
        <v>3600</v>
      </c>
      <c r="K142" s="1055">
        <v>3500</v>
      </c>
      <c r="L142" s="107">
        <v>3500</v>
      </c>
      <c r="M142" s="1019">
        <v>724.3</v>
      </c>
      <c r="N142" s="978">
        <f t="shared" si="20"/>
        <v>20.694285714285712</v>
      </c>
    </row>
    <row r="143" spans="1:14" ht="15">
      <c r="A143" s="768">
        <v>651002</v>
      </c>
      <c r="B143" s="270">
        <v>40</v>
      </c>
      <c r="C143" s="769">
        <v>41</v>
      </c>
      <c r="D143" s="770" t="s">
        <v>74</v>
      </c>
      <c r="E143" s="771" t="s">
        <v>421</v>
      </c>
      <c r="F143" s="585"/>
      <c r="G143" s="585">
        <v>588</v>
      </c>
      <c r="H143" s="718">
        <v>4000</v>
      </c>
      <c r="I143" s="279">
        <v>1000</v>
      </c>
      <c r="J143" s="585">
        <v>1000</v>
      </c>
      <c r="K143" s="714">
        <v>1000</v>
      </c>
      <c r="L143" s="279">
        <v>1000</v>
      </c>
      <c r="M143" s="1020">
        <v>426.69</v>
      </c>
      <c r="N143" s="972">
        <f t="shared" si="20"/>
        <v>42.669000000000004</v>
      </c>
    </row>
    <row r="144" spans="1:14" ht="15">
      <c r="A144" s="182">
        <v>651003</v>
      </c>
      <c r="B144" s="7">
        <v>50</v>
      </c>
      <c r="C144" s="9">
        <v>41</v>
      </c>
      <c r="D144" s="111" t="s">
        <v>74</v>
      </c>
      <c r="E144" s="329" t="s">
        <v>182</v>
      </c>
      <c r="F144" s="246">
        <v>3781</v>
      </c>
      <c r="G144" s="246">
        <v>3649</v>
      </c>
      <c r="H144" s="525">
        <v>4200</v>
      </c>
      <c r="I144" s="54">
        <v>4200</v>
      </c>
      <c r="J144" s="176">
        <v>3500</v>
      </c>
      <c r="K144" s="175">
        <v>4200</v>
      </c>
      <c r="L144" s="54">
        <v>4200</v>
      </c>
      <c r="M144" s="999">
        <v>842.89</v>
      </c>
      <c r="N144" s="972">
        <f t="shared" si="20"/>
        <v>20.068809523809524</v>
      </c>
    </row>
    <row r="145" spans="1:14" ht="15">
      <c r="A145" s="179">
        <v>653001</v>
      </c>
      <c r="B145" s="32"/>
      <c r="C145" s="32">
        <v>41</v>
      </c>
      <c r="D145" s="667" t="s">
        <v>74</v>
      </c>
      <c r="E145" s="545" t="s">
        <v>183</v>
      </c>
      <c r="F145" s="560">
        <v>908</v>
      </c>
      <c r="G145" s="560">
        <v>1511</v>
      </c>
      <c r="H145" s="532">
        <v>1350</v>
      </c>
      <c r="I145" s="86">
        <v>1350</v>
      </c>
      <c r="J145" s="221">
        <v>1000</v>
      </c>
      <c r="K145" s="197">
        <v>1000</v>
      </c>
      <c r="L145" s="86">
        <v>1000</v>
      </c>
      <c r="M145" s="1021">
        <v>167.17</v>
      </c>
      <c r="N145" s="971">
        <f t="shared" si="20"/>
        <v>16.717</v>
      </c>
    </row>
    <row r="146" spans="1:14" ht="15.75" thickBot="1">
      <c r="A146" s="182"/>
      <c r="B146" s="15"/>
      <c r="C146" s="206"/>
      <c r="D146" s="127"/>
      <c r="E146" s="558"/>
      <c r="F146" s="321"/>
      <c r="G146" s="321"/>
      <c r="H146" s="36"/>
      <c r="I146" s="12"/>
      <c r="J146" s="183"/>
      <c r="K146" s="182"/>
      <c r="L146" s="12"/>
      <c r="M146" s="185"/>
      <c r="N146" s="840"/>
    </row>
    <row r="147" spans="1:14" ht="15.75" thickBot="1">
      <c r="A147" s="16" t="s">
        <v>184</v>
      </c>
      <c r="B147" s="17"/>
      <c r="C147" s="639"/>
      <c r="D147" s="552"/>
      <c r="E147" s="559" t="s">
        <v>185</v>
      </c>
      <c r="F147" s="29">
        <f>SUM(F148+F153)</f>
        <v>434</v>
      </c>
      <c r="G147" s="29">
        <f>SUM(G148+G153)</f>
        <v>434</v>
      </c>
      <c r="H147" s="727"/>
      <c r="I147" s="728"/>
      <c r="J147" s="18"/>
      <c r="K147" s="1056"/>
      <c r="L147" s="1057"/>
      <c r="M147" s="847"/>
      <c r="N147" s="844"/>
    </row>
    <row r="148" spans="1:14" ht="15">
      <c r="A148" s="194">
        <v>62</v>
      </c>
      <c r="B148" s="72"/>
      <c r="C148" s="640"/>
      <c r="D148" s="539"/>
      <c r="E148" s="540" t="s">
        <v>76</v>
      </c>
      <c r="F148" s="218">
        <v>125</v>
      </c>
      <c r="G148" s="218">
        <v>125</v>
      </c>
      <c r="H148" s="73"/>
      <c r="I148" s="71"/>
      <c r="J148" s="218"/>
      <c r="K148" s="200"/>
      <c r="L148" s="71"/>
      <c r="M148" s="208"/>
      <c r="N148" s="989"/>
    </row>
    <row r="149" spans="1:14" ht="15">
      <c r="A149" s="180">
        <v>623000</v>
      </c>
      <c r="B149" s="22"/>
      <c r="C149" s="632">
        <v>111</v>
      </c>
      <c r="D149" s="522" t="s">
        <v>186</v>
      </c>
      <c r="E149" s="505" t="s">
        <v>78</v>
      </c>
      <c r="F149" s="216">
        <v>39</v>
      </c>
      <c r="G149" s="216">
        <v>39</v>
      </c>
      <c r="H149" s="52"/>
      <c r="I149" s="21"/>
      <c r="J149" s="181"/>
      <c r="K149" s="180"/>
      <c r="L149" s="21"/>
      <c r="M149" s="223"/>
      <c r="N149" s="850"/>
    </row>
    <row r="150" spans="1:14" ht="15">
      <c r="A150" s="171">
        <v>625002</v>
      </c>
      <c r="B150" s="9"/>
      <c r="C150" s="13">
        <v>111</v>
      </c>
      <c r="D150" s="513" t="s">
        <v>186</v>
      </c>
      <c r="E150" s="471" t="s">
        <v>80</v>
      </c>
      <c r="F150" s="211">
        <v>54</v>
      </c>
      <c r="G150" s="211">
        <v>54</v>
      </c>
      <c r="H150" s="48"/>
      <c r="I150" s="8"/>
      <c r="J150" s="172"/>
      <c r="K150" s="171"/>
      <c r="L150" s="48"/>
      <c r="M150" s="209"/>
      <c r="N150" s="828"/>
    </row>
    <row r="151" spans="1:14" ht="15">
      <c r="A151" s="171">
        <v>625003</v>
      </c>
      <c r="B151" s="9"/>
      <c r="C151" s="13">
        <v>111</v>
      </c>
      <c r="D151" s="513" t="s">
        <v>186</v>
      </c>
      <c r="E151" s="471" t="s">
        <v>81</v>
      </c>
      <c r="F151" s="211">
        <v>3</v>
      </c>
      <c r="G151" s="211">
        <v>3</v>
      </c>
      <c r="H151" s="48"/>
      <c r="I151" s="8"/>
      <c r="J151" s="172"/>
      <c r="K151" s="171"/>
      <c r="L151" s="48"/>
      <c r="M151" s="209"/>
      <c r="N151" s="828"/>
    </row>
    <row r="152" spans="1:14" ht="15">
      <c r="A152" s="171">
        <v>625004</v>
      </c>
      <c r="B152" s="13"/>
      <c r="C152" s="13">
        <v>111</v>
      </c>
      <c r="D152" s="513" t="s">
        <v>186</v>
      </c>
      <c r="E152" s="471" t="s">
        <v>82</v>
      </c>
      <c r="F152" s="827">
        <v>12</v>
      </c>
      <c r="G152" s="827">
        <v>12</v>
      </c>
      <c r="H152" s="517"/>
      <c r="I152" s="8"/>
      <c r="J152" s="172"/>
      <c r="K152" s="171"/>
      <c r="L152" s="48"/>
      <c r="M152" s="209"/>
      <c r="N152" s="827"/>
    </row>
    <row r="153" spans="1:14" ht="15">
      <c r="A153" s="164">
        <v>63</v>
      </c>
      <c r="B153" s="3"/>
      <c r="C153" s="135"/>
      <c r="D153" s="515"/>
      <c r="E153" s="504" t="s">
        <v>164</v>
      </c>
      <c r="F153" s="178">
        <v>309</v>
      </c>
      <c r="G153" s="178">
        <v>309</v>
      </c>
      <c r="H153" s="73"/>
      <c r="I153" s="4"/>
      <c r="J153" s="165"/>
      <c r="K153" s="164"/>
      <c r="L153" s="5"/>
      <c r="M153" s="168"/>
      <c r="N153" s="849"/>
    </row>
    <row r="154" spans="1:14" ht="15">
      <c r="A154" s="173">
        <v>637027</v>
      </c>
      <c r="B154" s="11"/>
      <c r="C154" s="204">
        <v>111</v>
      </c>
      <c r="D154" s="510" t="s">
        <v>186</v>
      </c>
      <c r="E154" s="506" t="s">
        <v>187</v>
      </c>
      <c r="F154" s="167">
        <v>309</v>
      </c>
      <c r="G154" s="167">
        <v>309</v>
      </c>
      <c r="H154" s="80"/>
      <c r="I154" s="10"/>
      <c r="J154" s="174"/>
      <c r="K154" s="173"/>
      <c r="L154" s="80"/>
      <c r="M154" s="214"/>
      <c r="N154" s="850"/>
    </row>
    <row r="155" spans="1:14" ht="15.75" thickBot="1">
      <c r="A155" s="255"/>
      <c r="B155" s="27"/>
      <c r="C155" s="644"/>
      <c r="D155" s="538"/>
      <c r="E155" s="563"/>
      <c r="F155" s="321"/>
      <c r="G155" s="321"/>
      <c r="H155" s="121"/>
      <c r="I155" s="20"/>
      <c r="J155" s="178"/>
      <c r="K155" s="177"/>
      <c r="L155" s="121"/>
      <c r="M155" s="229"/>
      <c r="N155" s="861"/>
    </row>
    <row r="156" spans="1:14" ht="15.75" thickBot="1">
      <c r="A156" s="16" t="s">
        <v>188</v>
      </c>
      <c r="B156" s="17"/>
      <c r="C156" s="639"/>
      <c r="D156" s="509"/>
      <c r="E156" s="502" t="s">
        <v>342</v>
      </c>
      <c r="F156" s="58">
        <f>F157+F159+F164+F172+F170+F168</f>
        <v>3926</v>
      </c>
      <c r="G156" s="58">
        <f>G157+G159+G164+G172+G170+G168</f>
        <v>4159</v>
      </c>
      <c r="H156" s="70">
        <f>H157+H159+H164+H168+H172+H175+H170</f>
        <v>4166</v>
      </c>
      <c r="I156" s="70">
        <f>I157+I159+I164+I168+I170+I172+I175</f>
        <v>4166</v>
      </c>
      <c r="J156" s="18">
        <f>J157+J159+J164+J168+J170+J172+J175</f>
        <v>2386</v>
      </c>
      <c r="K156" s="69">
        <f>K157+K159+K164+K168+K170+K172+K175</f>
        <v>9666</v>
      </c>
      <c r="L156" s="70">
        <f>L157+L159+L164+L168+L170+L172+L175</f>
        <v>9666</v>
      </c>
      <c r="M156" s="1016">
        <f>M157+M159+M164+M168+M170+M172+M175</f>
        <v>0</v>
      </c>
      <c r="N156" s="1003">
        <f>(100/L156)*M156</f>
        <v>0</v>
      </c>
    </row>
    <row r="157" spans="1:14" ht="15">
      <c r="A157" s="256">
        <v>632</v>
      </c>
      <c r="B157" s="95"/>
      <c r="C157" s="140"/>
      <c r="D157" s="539"/>
      <c r="E157" s="564" t="s">
        <v>86</v>
      </c>
      <c r="F157" s="222">
        <v>242</v>
      </c>
      <c r="G157" s="222">
        <v>140</v>
      </c>
      <c r="H157" s="132">
        <v>1000</v>
      </c>
      <c r="I157" s="109">
        <v>1000</v>
      </c>
      <c r="J157" s="222">
        <v>100</v>
      </c>
      <c r="K157" s="1053">
        <f>K158</f>
        <v>1000</v>
      </c>
      <c r="L157" s="132">
        <f>L158</f>
        <v>1000</v>
      </c>
      <c r="M157" s="1022">
        <f>M158</f>
        <v>0</v>
      </c>
      <c r="N157" s="1004">
        <f>(100/L157)*M157</f>
        <v>0</v>
      </c>
    </row>
    <row r="158" spans="1:14" ht="15">
      <c r="A158" s="173">
        <v>632001</v>
      </c>
      <c r="B158" s="49">
        <v>3</v>
      </c>
      <c r="C158" s="114">
        <v>41</v>
      </c>
      <c r="D158" s="510" t="s">
        <v>189</v>
      </c>
      <c r="E158" s="507" t="s">
        <v>190</v>
      </c>
      <c r="F158" s="216">
        <v>242</v>
      </c>
      <c r="G158" s="216">
        <v>140</v>
      </c>
      <c r="H158" s="110">
        <v>1000</v>
      </c>
      <c r="I158" s="90">
        <v>1000</v>
      </c>
      <c r="J158" s="216">
        <v>100</v>
      </c>
      <c r="K158" s="202">
        <v>1000</v>
      </c>
      <c r="L158" s="77">
        <v>1000</v>
      </c>
      <c r="M158" s="1013">
        <v>0</v>
      </c>
      <c r="N158" s="1006">
        <f>(100/L158)*M158</f>
        <v>0</v>
      </c>
    </row>
    <row r="159" spans="1:14" ht="15">
      <c r="A159" s="193">
        <v>633</v>
      </c>
      <c r="B159" s="102"/>
      <c r="C159" s="641"/>
      <c r="D159" s="515"/>
      <c r="E159" s="504" t="s">
        <v>164</v>
      </c>
      <c r="F159" s="168">
        <v>2698</v>
      </c>
      <c r="G159" s="168">
        <v>3304</v>
      </c>
      <c r="H159" s="5">
        <v>1500</v>
      </c>
      <c r="I159" s="4">
        <v>1450</v>
      </c>
      <c r="J159" s="165">
        <f>SUM(J160:J163)</f>
        <v>1500</v>
      </c>
      <c r="K159" s="164">
        <f>SUM(K160:K163)</f>
        <v>1500</v>
      </c>
      <c r="L159" s="5">
        <f>SUM(L160:L163)</f>
        <v>1500</v>
      </c>
      <c r="M159" s="992">
        <f>SUM(M160:M163)</f>
        <v>0</v>
      </c>
      <c r="N159" s="1005">
        <f>(100/L159)*M159</f>
        <v>0</v>
      </c>
    </row>
    <row r="160" spans="1:14" ht="15">
      <c r="A160" s="180">
        <v>633006</v>
      </c>
      <c r="B160" s="22"/>
      <c r="C160" s="632">
        <v>41</v>
      </c>
      <c r="D160" s="522" t="s">
        <v>189</v>
      </c>
      <c r="E160" s="518" t="s">
        <v>93</v>
      </c>
      <c r="F160" s="223">
        <v>1029</v>
      </c>
      <c r="G160" s="561">
        <v>2485</v>
      </c>
      <c r="H160" s="202">
        <v>1000</v>
      </c>
      <c r="I160" s="21">
        <v>1000</v>
      </c>
      <c r="J160" s="181">
        <v>1000</v>
      </c>
      <c r="K160" s="180">
        <v>1000</v>
      </c>
      <c r="L160" s="52">
        <v>1000</v>
      </c>
      <c r="M160" s="977">
        <v>0</v>
      </c>
      <c r="N160" s="1006">
        <f>(100/L160)*M160</f>
        <v>0</v>
      </c>
    </row>
    <row r="161" spans="1:14" ht="15">
      <c r="A161" s="182">
        <v>633004</v>
      </c>
      <c r="B161" s="7"/>
      <c r="C161" s="206">
        <v>41</v>
      </c>
      <c r="D161" s="511" t="s">
        <v>189</v>
      </c>
      <c r="E161" s="41" t="s">
        <v>484</v>
      </c>
      <c r="F161" s="185"/>
      <c r="G161" s="733">
        <v>710</v>
      </c>
      <c r="H161" s="48"/>
      <c r="I161" s="8"/>
      <c r="J161" s="183"/>
      <c r="K161" s="171"/>
      <c r="L161" s="48"/>
      <c r="M161" s="993"/>
      <c r="N161" s="828"/>
    </row>
    <row r="162" spans="1:14" ht="15">
      <c r="A162" s="171">
        <v>633016</v>
      </c>
      <c r="B162" s="9"/>
      <c r="C162" s="13">
        <v>41</v>
      </c>
      <c r="D162" s="513" t="s">
        <v>189</v>
      </c>
      <c r="E162" s="471" t="s">
        <v>191</v>
      </c>
      <c r="F162" s="172"/>
      <c r="G162" s="172">
        <v>108</v>
      </c>
      <c r="H162" s="48">
        <v>500</v>
      </c>
      <c r="I162" s="36">
        <v>500</v>
      </c>
      <c r="J162" s="172">
        <v>500</v>
      </c>
      <c r="K162" s="169">
        <v>500</v>
      </c>
      <c r="L162" s="8">
        <v>500</v>
      </c>
      <c r="M162" s="997">
        <v>0</v>
      </c>
      <c r="N162" s="974">
        <f>(100/L162)*M162</f>
        <v>0</v>
      </c>
    </row>
    <row r="163" spans="1:14" ht="15">
      <c r="A163" s="173">
        <v>633010</v>
      </c>
      <c r="B163" s="49"/>
      <c r="C163" s="114">
        <v>41</v>
      </c>
      <c r="D163" s="510" t="s">
        <v>189</v>
      </c>
      <c r="E163" s="516" t="s">
        <v>400</v>
      </c>
      <c r="F163" s="210">
        <v>1148</v>
      </c>
      <c r="G163" s="210"/>
      <c r="H163" s="517"/>
      <c r="I163" s="23"/>
      <c r="J163" s="210"/>
      <c r="K163" s="173"/>
      <c r="L163" s="23"/>
      <c r="M163" s="998"/>
      <c r="N163" s="827"/>
    </row>
    <row r="164" spans="1:14" ht="15">
      <c r="A164" s="194">
        <v>634</v>
      </c>
      <c r="B164" s="102"/>
      <c r="C164" s="641"/>
      <c r="D164" s="510"/>
      <c r="E164" s="533" t="s">
        <v>114</v>
      </c>
      <c r="F164" s="165">
        <f>F165+F166+F167</f>
        <v>630</v>
      </c>
      <c r="G164" s="165">
        <f aca="true" t="shared" si="22" ref="G164:M164">G165+G166+G167</f>
        <v>505</v>
      </c>
      <c r="H164" s="5">
        <f t="shared" si="22"/>
        <v>966</v>
      </c>
      <c r="I164" s="5">
        <f t="shared" si="22"/>
        <v>966</v>
      </c>
      <c r="J164" s="165">
        <f t="shared" si="22"/>
        <v>516</v>
      </c>
      <c r="K164" s="164">
        <f t="shared" si="22"/>
        <v>966</v>
      </c>
      <c r="L164" s="4">
        <f t="shared" si="22"/>
        <v>966</v>
      </c>
      <c r="M164" s="992">
        <f t="shared" si="22"/>
        <v>0</v>
      </c>
      <c r="N164" s="1005">
        <f aca="true" t="shared" si="23" ref="N164:N169">(100/L164)*M164</f>
        <v>0</v>
      </c>
    </row>
    <row r="165" spans="1:24" ht="15">
      <c r="A165" s="180">
        <v>634001</v>
      </c>
      <c r="B165" s="22">
        <v>1</v>
      </c>
      <c r="C165" s="632">
        <v>41</v>
      </c>
      <c r="D165" s="522" t="s">
        <v>189</v>
      </c>
      <c r="E165" s="518" t="s">
        <v>193</v>
      </c>
      <c r="F165" s="170">
        <v>251</v>
      </c>
      <c r="G165" s="731">
        <v>291</v>
      </c>
      <c r="H165" s="52">
        <v>350</v>
      </c>
      <c r="I165" s="21">
        <v>350</v>
      </c>
      <c r="J165" s="181">
        <v>200</v>
      </c>
      <c r="K165" s="180">
        <v>350</v>
      </c>
      <c r="L165" s="21">
        <v>350</v>
      </c>
      <c r="M165" s="977">
        <v>0</v>
      </c>
      <c r="N165" s="1006">
        <f t="shared" si="23"/>
        <v>0</v>
      </c>
      <c r="X165" s="188"/>
    </row>
    <row r="166" spans="1:14" ht="15">
      <c r="A166" s="171">
        <v>634002</v>
      </c>
      <c r="B166" s="9"/>
      <c r="C166" s="13">
        <v>41</v>
      </c>
      <c r="D166" s="513" t="s">
        <v>189</v>
      </c>
      <c r="E166" s="471" t="s">
        <v>194</v>
      </c>
      <c r="F166" s="211">
        <v>256</v>
      </c>
      <c r="G166" s="211">
        <v>91</v>
      </c>
      <c r="H166" s="531">
        <v>500</v>
      </c>
      <c r="I166" s="25">
        <v>500</v>
      </c>
      <c r="J166" s="212">
        <v>200</v>
      </c>
      <c r="K166" s="714">
        <v>500</v>
      </c>
      <c r="L166" s="279">
        <v>500</v>
      </c>
      <c r="M166" s="1002">
        <v>0</v>
      </c>
      <c r="N166" s="972">
        <f t="shared" si="23"/>
        <v>0</v>
      </c>
    </row>
    <row r="167" spans="1:14" ht="15">
      <c r="A167" s="173">
        <v>634003</v>
      </c>
      <c r="B167" s="11">
        <v>1</v>
      </c>
      <c r="C167" s="204">
        <v>41</v>
      </c>
      <c r="D167" s="510" t="s">
        <v>189</v>
      </c>
      <c r="E167" s="506" t="s">
        <v>121</v>
      </c>
      <c r="F167" s="210">
        <v>123</v>
      </c>
      <c r="G167" s="210">
        <v>123</v>
      </c>
      <c r="H167" s="80">
        <v>116</v>
      </c>
      <c r="I167" s="10">
        <v>116</v>
      </c>
      <c r="J167" s="174">
        <v>116</v>
      </c>
      <c r="K167" s="173">
        <v>116</v>
      </c>
      <c r="L167" s="279">
        <v>116</v>
      </c>
      <c r="M167" s="998">
        <v>0</v>
      </c>
      <c r="N167" s="971">
        <f t="shared" si="23"/>
        <v>0</v>
      </c>
    </row>
    <row r="168" spans="1:14" ht="15">
      <c r="A168" s="193">
        <v>635</v>
      </c>
      <c r="B168" s="3"/>
      <c r="C168" s="135"/>
      <c r="D168" s="515"/>
      <c r="E168" s="504" t="s">
        <v>125</v>
      </c>
      <c r="F168" s="218"/>
      <c r="G168" s="218"/>
      <c r="H168" s="5">
        <v>400</v>
      </c>
      <c r="I168" s="4">
        <v>400</v>
      </c>
      <c r="J168" s="165">
        <v>20</v>
      </c>
      <c r="K168" s="164">
        <f>K169</f>
        <v>5900</v>
      </c>
      <c r="L168" s="4">
        <f>L169</f>
        <v>5900</v>
      </c>
      <c r="M168" s="992">
        <f>M169</f>
        <v>0</v>
      </c>
      <c r="N168" s="1005">
        <f t="shared" si="23"/>
        <v>0</v>
      </c>
    </row>
    <row r="169" spans="1:14" ht="15">
      <c r="A169" s="166">
        <v>635006</v>
      </c>
      <c r="B169" s="75">
        <v>1</v>
      </c>
      <c r="C169" s="112">
        <v>41</v>
      </c>
      <c r="D169" s="515" t="s">
        <v>189</v>
      </c>
      <c r="E169" s="507" t="s">
        <v>195</v>
      </c>
      <c r="F169" s="167"/>
      <c r="G169" s="167"/>
      <c r="H169" s="569">
        <v>400</v>
      </c>
      <c r="I169" s="113">
        <v>400</v>
      </c>
      <c r="J169" s="167">
        <v>20</v>
      </c>
      <c r="K169" s="166">
        <v>5900</v>
      </c>
      <c r="L169" s="78">
        <v>5900</v>
      </c>
      <c r="M169" s="995">
        <v>0</v>
      </c>
      <c r="N169" s="1006">
        <f t="shared" si="23"/>
        <v>0</v>
      </c>
    </row>
    <row r="170" spans="1:14" ht="0.75" customHeight="1">
      <c r="A170" s="193">
        <v>636</v>
      </c>
      <c r="B170" s="3"/>
      <c r="C170" s="135"/>
      <c r="D170" s="515"/>
      <c r="E170" s="504" t="s">
        <v>196</v>
      </c>
      <c r="F170" s="165"/>
      <c r="G170" s="165"/>
      <c r="H170" s="163"/>
      <c r="I170" s="87"/>
      <c r="J170" s="165"/>
      <c r="K170" s="164"/>
      <c r="L170" s="4"/>
      <c r="M170" s="992"/>
      <c r="N170" s="849"/>
    </row>
    <row r="171" spans="1:14" ht="15" hidden="1">
      <c r="A171" s="173">
        <v>636001</v>
      </c>
      <c r="B171" s="49"/>
      <c r="C171" s="114"/>
      <c r="D171" s="510" t="s">
        <v>87</v>
      </c>
      <c r="E171" s="506" t="s">
        <v>197</v>
      </c>
      <c r="F171" s="167"/>
      <c r="G171" s="167"/>
      <c r="H171" s="50"/>
      <c r="I171" s="78"/>
      <c r="J171" s="174"/>
      <c r="K171" s="166"/>
      <c r="L171" s="78"/>
      <c r="M171" s="995"/>
      <c r="N171" s="850"/>
    </row>
    <row r="172" spans="1:14" ht="15">
      <c r="A172" s="194">
        <v>637</v>
      </c>
      <c r="B172" s="102"/>
      <c r="C172" s="641"/>
      <c r="D172" s="510"/>
      <c r="E172" s="503" t="s">
        <v>136</v>
      </c>
      <c r="F172" s="218">
        <f>F173+F174</f>
        <v>356</v>
      </c>
      <c r="G172" s="218">
        <f>G173+G174</f>
        <v>210</v>
      </c>
      <c r="H172" s="73">
        <f>H173+H174</f>
        <v>150</v>
      </c>
      <c r="I172" s="73">
        <v>200</v>
      </c>
      <c r="J172" s="218">
        <f>J173+J174</f>
        <v>100</v>
      </c>
      <c r="K172" s="200">
        <f>K173+K174</f>
        <v>150</v>
      </c>
      <c r="L172" s="71">
        <f>L173+L174</f>
        <v>150</v>
      </c>
      <c r="M172" s="991">
        <f>M173+M174</f>
        <v>0</v>
      </c>
      <c r="N172" s="1005">
        <f>(100/L172)*M172</f>
        <v>0</v>
      </c>
    </row>
    <row r="173" spans="1:14" ht="15">
      <c r="A173" s="180">
        <v>637002</v>
      </c>
      <c r="B173" s="22"/>
      <c r="C173" s="632">
        <v>41</v>
      </c>
      <c r="D173" s="522" t="s">
        <v>189</v>
      </c>
      <c r="E173" s="518" t="s">
        <v>198</v>
      </c>
      <c r="F173" s="181">
        <v>356</v>
      </c>
      <c r="G173" s="181">
        <v>210</v>
      </c>
      <c r="H173" s="52">
        <v>150</v>
      </c>
      <c r="I173" s="52">
        <v>150</v>
      </c>
      <c r="J173" s="181">
        <v>100</v>
      </c>
      <c r="K173" s="180">
        <v>150</v>
      </c>
      <c r="L173" s="21">
        <v>150</v>
      </c>
      <c r="M173" s="977">
        <v>0</v>
      </c>
      <c r="N173" s="1006">
        <f>(100/L173)*M173</f>
        <v>0</v>
      </c>
    </row>
    <row r="174" spans="1:14" ht="0.75" customHeight="1">
      <c r="A174" s="197">
        <v>637004</v>
      </c>
      <c r="B174" s="116">
        <v>4</v>
      </c>
      <c r="C174" s="652">
        <v>41</v>
      </c>
      <c r="D174" s="566" t="s">
        <v>189</v>
      </c>
      <c r="E174" s="568" t="s">
        <v>198</v>
      </c>
      <c r="F174" s="221"/>
      <c r="G174" s="221"/>
      <c r="H174" s="532"/>
      <c r="I174" s="86"/>
      <c r="J174" s="221"/>
      <c r="K174" s="197"/>
      <c r="L174" s="86"/>
      <c r="M174" s="1021">
        <v>0</v>
      </c>
      <c r="N174" s="971" t="e">
        <f>(100/L174)*M174</f>
        <v>#DIV/0!</v>
      </c>
    </row>
    <row r="175" spans="1:14" ht="15">
      <c r="A175" s="164">
        <v>642</v>
      </c>
      <c r="B175" s="3"/>
      <c r="C175" s="135"/>
      <c r="D175" s="515" t="s">
        <v>189</v>
      </c>
      <c r="E175" s="504" t="s">
        <v>173</v>
      </c>
      <c r="F175" s="165">
        <v>3</v>
      </c>
      <c r="G175" s="165">
        <v>3</v>
      </c>
      <c r="H175" s="5">
        <v>150</v>
      </c>
      <c r="I175" s="4">
        <v>150</v>
      </c>
      <c r="J175" s="165">
        <v>150</v>
      </c>
      <c r="K175" s="164">
        <v>150</v>
      </c>
      <c r="L175" s="4">
        <v>150</v>
      </c>
      <c r="M175" s="992">
        <v>0</v>
      </c>
      <c r="N175" s="1005">
        <f>(100/L175)*M175</f>
        <v>0</v>
      </c>
    </row>
    <row r="176" spans="1:14" ht="15">
      <c r="A176" s="182">
        <v>642006</v>
      </c>
      <c r="B176" s="75"/>
      <c r="C176" s="112">
        <v>41</v>
      </c>
      <c r="D176" s="515" t="s">
        <v>189</v>
      </c>
      <c r="E176" s="507" t="s">
        <v>357</v>
      </c>
      <c r="F176" s="216">
        <v>3.3</v>
      </c>
      <c r="G176" s="216">
        <v>3.3</v>
      </c>
      <c r="H176" s="110">
        <v>150</v>
      </c>
      <c r="I176" s="36">
        <v>150</v>
      </c>
      <c r="J176" s="167">
        <v>150</v>
      </c>
      <c r="K176" s="182">
        <v>150</v>
      </c>
      <c r="L176" s="78">
        <v>150</v>
      </c>
      <c r="M176" s="995">
        <v>0</v>
      </c>
      <c r="N176" s="980">
        <f>(100/L176)*M176</f>
        <v>0</v>
      </c>
    </row>
    <row r="177" spans="1:14" ht="15.75" thickBot="1">
      <c r="A177" s="198"/>
      <c r="B177" s="27"/>
      <c r="C177" s="644"/>
      <c r="D177" s="538"/>
      <c r="E177" s="563"/>
      <c r="F177" s="321"/>
      <c r="G177" s="321"/>
      <c r="H177" s="101"/>
      <c r="I177" s="93"/>
      <c r="J177" s="226"/>
      <c r="K177" s="198"/>
      <c r="L177" s="26"/>
      <c r="M177" s="1024"/>
      <c r="N177" s="840"/>
    </row>
    <row r="178" spans="1:14" ht="15.75" thickBot="1">
      <c r="A178" s="186" t="s">
        <v>343</v>
      </c>
      <c r="B178" s="94"/>
      <c r="C178" s="55"/>
      <c r="D178" s="509"/>
      <c r="E178" s="502" t="s">
        <v>199</v>
      </c>
      <c r="F178" s="18"/>
      <c r="G178" s="18"/>
      <c r="H178" s="70">
        <f aca="true" t="shared" si="24" ref="H178:M179">H179</f>
        <v>1000</v>
      </c>
      <c r="I178" s="70">
        <f t="shared" si="24"/>
        <v>1000</v>
      </c>
      <c r="J178" s="58">
        <f t="shared" si="24"/>
        <v>1000</v>
      </c>
      <c r="K178" s="69">
        <f t="shared" si="24"/>
        <v>1000</v>
      </c>
      <c r="L178" s="68">
        <f t="shared" si="24"/>
        <v>1000</v>
      </c>
      <c r="M178" s="1016">
        <f t="shared" si="24"/>
        <v>0</v>
      </c>
      <c r="N178" s="1003">
        <f>(100/L178)*M178</f>
        <v>0</v>
      </c>
    </row>
    <row r="179" spans="1:14" ht="15">
      <c r="A179" s="194">
        <v>63</v>
      </c>
      <c r="B179" s="72"/>
      <c r="C179" s="640"/>
      <c r="D179" s="510"/>
      <c r="E179" s="503" t="s">
        <v>164</v>
      </c>
      <c r="F179" s="218"/>
      <c r="G179" s="218"/>
      <c r="H179" s="73">
        <f t="shared" si="24"/>
        <v>1000</v>
      </c>
      <c r="I179" s="73">
        <f t="shared" si="24"/>
        <v>1000</v>
      </c>
      <c r="J179" s="208">
        <f t="shared" si="24"/>
        <v>1000</v>
      </c>
      <c r="K179" s="200">
        <f t="shared" si="24"/>
        <v>1000</v>
      </c>
      <c r="L179" s="71">
        <f t="shared" si="24"/>
        <v>1000</v>
      </c>
      <c r="M179" s="991">
        <f t="shared" si="24"/>
        <v>0</v>
      </c>
      <c r="N179" s="1004">
        <f>(100/L179)*M179</f>
        <v>0</v>
      </c>
    </row>
    <row r="180" spans="1:14" ht="15">
      <c r="A180" s="166">
        <v>637004</v>
      </c>
      <c r="B180" s="75">
        <v>4</v>
      </c>
      <c r="C180" s="112">
        <v>41</v>
      </c>
      <c r="D180" s="515" t="s">
        <v>200</v>
      </c>
      <c r="E180" s="507" t="s">
        <v>201</v>
      </c>
      <c r="F180" s="174"/>
      <c r="G180" s="174"/>
      <c r="H180" s="77">
        <v>1000</v>
      </c>
      <c r="I180" s="77">
        <v>1000</v>
      </c>
      <c r="J180" s="225">
        <v>1000</v>
      </c>
      <c r="K180" s="166">
        <v>1000</v>
      </c>
      <c r="L180" s="78">
        <v>1000</v>
      </c>
      <c r="M180" s="995">
        <v>0</v>
      </c>
      <c r="N180" s="1006">
        <f>(100/L180)*M180</f>
        <v>0</v>
      </c>
    </row>
    <row r="181" spans="1:14" ht="15.75" thickBot="1">
      <c r="A181" s="199"/>
      <c r="B181" s="27"/>
      <c r="C181" s="644"/>
      <c r="D181" s="538"/>
      <c r="E181" s="563"/>
      <c r="F181" s="321"/>
      <c r="G181" s="321"/>
      <c r="H181" s="101"/>
      <c r="I181" s="28"/>
      <c r="J181" s="224"/>
      <c r="K181" s="198"/>
      <c r="L181" s="93"/>
      <c r="M181" s="224"/>
      <c r="N181" s="840"/>
    </row>
    <row r="182" spans="1:14" ht="15.75" thickBot="1">
      <c r="A182" s="69" t="s">
        <v>202</v>
      </c>
      <c r="B182" s="17"/>
      <c r="C182" s="639"/>
      <c r="D182" s="509"/>
      <c r="E182" s="502" t="s">
        <v>203</v>
      </c>
      <c r="F182" s="18">
        <v>28813</v>
      </c>
      <c r="G182" s="18">
        <f>G183+G186</f>
        <v>98592</v>
      </c>
      <c r="H182" s="727">
        <v>108310</v>
      </c>
      <c r="I182" s="728">
        <v>50914</v>
      </c>
      <c r="J182" s="18">
        <f>J183+J186</f>
        <v>21000</v>
      </c>
      <c r="K182" s="69">
        <f>K183+K186</f>
        <v>54654</v>
      </c>
      <c r="L182" s="68">
        <f>L183+L186</f>
        <v>50978</v>
      </c>
      <c r="M182" s="1016">
        <f>M183+M186</f>
        <v>0</v>
      </c>
      <c r="N182" s="1003">
        <f aca="true" t="shared" si="25" ref="N182:N187">(100/L182)*M182</f>
        <v>0</v>
      </c>
    </row>
    <row r="183" spans="1:14" ht="15">
      <c r="A183" s="193">
        <v>633</v>
      </c>
      <c r="B183" s="95"/>
      <c r="C183" s="640"/>
      <c r="D183" s="515"/>
      <c r="E183" s="504" t="s">
        <v>164</v>
      </c>
      <c r="F183" s="165">
        <f>SUM(F184:F185)</f>
        <v>16221</v>
      </c>
      <c r="G183" s="165">
        <f>SUM(G184:G185)</f>
        <v>98336</v>
      </c>
      <c r="H183" s="121">
        <v>120039</v>
      </c>
      <c r="I183" s="20">
        <v>147951</v>
      </c>
      <c r="J183" s="178">
        <f>J184+J185</f>
        <v>19000</v>
      </c>
      <c r="K183" s="177">
        <f>K184+K185</f>
        <v>49654</v>
      </c>
      <c r="L183" s="20">
        <f>L184+L185</f>
        <v>45978</v>
      </c>
      <c r="M183" s="1025">
        <f>M184+M185</f>
        <v>0</v>
      </c>
      <c r="N183" s="1004">
        <f t="shared" si="25"/>
        <v>0</v>
      </c>
    </row>
    <row r="184" spans="1:14" ht="15">
      <c r="A184" s="180">
        <v>633006</v>
      </c>
      <c r="B184" s="22">
        <v>7</v>
      </c>
      <c r="C184" s="632">
        <v>41</v>
      </c>
      <c r="D184" s="522" t="s">
        <v>143</v>
      </c>
      <c r="E184" s="518" t="s">
        <v>204</v>
      </c>
      <c r="F184" s="181">
        <v>14799</v>
      </c>
      <c r="G184" s="181">
        <v>98336</v>
      </c>
      <c r="H184" s="52">
        <v>50000</v>
      </c>
      <c r="I184" s="90">
        <v>19000</v>
      </c>
      <c r="J184" s="181">
        <v>19000</v>
      </c>
      <c r="K184" s="202">
        <v>49454</v>
      </c>
      <c r="L184" s="90">
        <v>45778</v>
      </c>
      <c r="M184" s="1013">
        <v>0</v>
      </c>
      <c r="N184" s="1006">
        <f t="shared" si="25"/>
        <v>0</v>
      </c>
    </row>
    <row r="185" spans="1:14" ht="15">
      <c r="A185" s="169">
        <v>633006</v>
      </c>
      <c r="B185" s="7">
        <v>8</v>
      </c>
      <c r="C185" s="642">
        <v>41</v>
      </c>
      <c r="D185" s="523" t="s">
        <v>143</v>
      </c>
      <c r="E185" s="505" t="s">
        <v>205</v>
      </c>
      <c r="F185" s="170">
        <v>1422</v>
      </c>
      <c r="G185" s="170"/>
      <c r="H185" s="48">
        <v>200</v>
      </c>
      <c r="I185" s="8">
        <v>200</v>
      </c>
      <c r="J185" s="172"/>
      <c r="K185" s="171">
        <v>200</v>
      </c>
      <c r="L185" s="8">
        <v>200</v>
      </c>
      <c r="M185" s="993">
        <v>0</v>
      </c>
      <c r="N185" s="1006">
        <f t="shared" si="25"/>
        <v>0</v>
      </c>
    </row>
    <row r="186" spans="1:14" ht="15">
      <c r="A186" s="193">
        <v>635</v>
      </c>
      <c r="B186" s="74"/>
      <c r="C186" s="83"/>
      <c r="D186" s="515"/>
      <c r="E186" s="504" t="s">
        <v>125</v>
      </c>
      <c r="F186" s="165">
        <v>12592</v>
      </c>
      <c r="G186" s="165">
        <v>256</v>
      </c>
      <c r="H186" s="5">
        <v>58110</v>
      </c>
      <c r="I186" s="4">
        <v>31714</v>
      </c>
      <c r="J186" s="165">
        <v>2000</v>
      </c>
      <c r="K186" s="164">
        <f>K187+K189+K188</f>
        <v>5000</v>
      </c>
      <c r="L186" s="4">
        <f>L187+L189+L188</f>
        <v>5000</v>
      </c>
      <c r="M186" s="992">
        <f>M187+M189+M188</f>
        <v>0</v>
      </c>
      <c r="N186" s="1005">
        <f t="shared" si="25"/>
        <v>0</v>
      </c>
    </row>
    <row r="187" spans="1:14" ht="15">
      <c r="A187" s="180">
        <v>635006</v>
      </c>
      <c r="B187" s="47">
        <v>7</v>
      </c>
      <c r="C187" s="650">
        <v>41</v>
      </c>
      <c r="D187" s="522" t="s">
        <v>143</v>
      </c>
      <c r="E187" s="518" t="s">
        <v>476</v>
      </c>
      <c r="F187" s="731">
        <v>12592</v>
      </c>
      <c r="G187" s="181">
        <v>255</v>
      </c>
      <c r="H187" s="52">
        <v>50110</v>
      </c>
      <c r="I187" s="21">
        <v>23714</v>
      </c>
      <c r="J187" s="181">
        <v>2000</v>
      </c>
      <c r="K187" s="180">
        <v>5000</v>
      </c>
      <c r="L187" s="21">
        <v>5000</v>
      </c>
      <c r="M187" s="977">
        <v>0</v>
      </c>
      <c r="N187" s="1006">
        <f t="shared" si="25"/>
        <v>0</v>
      </c>
    </row>
    <row r="188" spans="1:14" ht="15">
      <c r="A188" s="182">
        <v>635006</v>
      </c>
      <c r="B188" s="35">
        <v>8</v>
      </c>
      <c r="C188" s="39">
        <v>41</v>
      </c>
      <c r="D188" s="511" t="s">
        <v>143</v>
      </c>
      <c r="E188" s="505" t="s">
        <v>479</v>
      </c>
      <c r="F188" s="183"/>
      <c r="G188" s="183"/>
      <c r="H188" s="89">
        <v>5000</v>
      </c>
      <c r="I188" s="12">
        <v>5000</v>
      </c>
      <c r="J188" s="183"/>
      <c r="K188" s="169"/>
      <c r="L188" s="6"/>
      <c r="M188" s="996"/>
      <c r="N188" s="828"/>
    </row>
    <row r="189" spans="1:14" ht="15">
      <c r="A189" s="171">
        <v>635006</v>
      </c>
      <c r="B189" s="9">
        <v>1</v>
      </c>
      <c r="C189" s="13">
        <v>41</v>
      </c>
      <c r="D189" s="513" t="s">
        <v>143</v>
      </c>
      <c r="E189" s="505" t="s">
        <v>364</v>
      </c>
      <c r="F189" s="172"/>
      <c r="G189" s="172"/>
      <c r="H189" s="89">
        <v>3000</v>
      </c>
      <c r="I189" s="8">
        <v>3000</v>
      </c>
      <c r="J189" s="172"/>
      <c r="K189" s="169"/>
      <c r="L189" s="6"/>
      <c r="M189" s="228"/>
      <c r="N189" s="827"/>
    </row>
    <row r="190" spans="1:14" ht="15.75" thickBot="1">
      <c r="A190" s="198"/>
      <c r="B190" s="92"/>
      <c r="C190" s="119"/>
      <c r="D190" s="543"/>
      <c r="E190" s="537"/>
      <c r="F190" s="321"/>
      <c r="G190" s="321"/>
      <c r="H190" s="101"/>
      <c r="I190" s="93"/>
      <c r="J190" s="226"/>
      <c r="K190" s="198"/>
      <c r="L190" s="93"/>
      <c r="M190" s="549"/>
      <c r="N190" s="840"/>
    </row>
    <row r="191" spans="1:14" ht="15.75" thickBot="1">
      <c r="A191" s="313" t="s">
        <v>206</v>
      </c>
      <c r="B191" s="676"/>
      <c r="C191" s="675"/>
      <c r="D191" s="509"/>
      <c r="E191" s="570" t="s">
        <v>207</v>
      </c>
      <c r="F191" s="18">
        <f>SUM(F192+F194+F204+F207)</f>
        <v>68380</v>
      </c>
      <c r="G191" s="18">
        <f>SUM(G192+G194+G204+G207)</f>
        <v>67353</v>
      </c>
      <c r="H191" s="314">
        <f>H194+H204+H207+H192</f>
        <v>180500</v>
      </c>
      <c r="I191" s="139">
        <f>SUM(I192+I194+I204+I207)</f>
        <v>180500</v>
      </c>
      <c r="J191" s="18">
        <f>J192+J194+J204+J207</f>
        <v>178310</v>
      </c>
      <c r="K191" s="1058">
        <f>K192+K194+K204+K207</f>
        <v>80000</v>
      </c>
      <c r="L191" s="68">
        <f>L192+L194+L204+L207</f>
        <v>80000</v>
      </c>
      <c r="M191" s="990">
        <f>M192+M194+M204+M207</f>
        <v>19878.95</v>
      </c>
      <c r="N191" s="1003">
        <f>(100/L191)*M191</f>
        <v>24.8486875</v>
      </c>
    </row>
    <row r="192" spans="1:14" ht="15">
      <c r="A192" s="194">
        <v>632</v>
      </c>
      <c r="B192" s="116"/>
      <c r="C192" s="652"/>
      <c r="D192" s="571"/>
      <c r="E192" s="564" t="s">
        <v>86</v>
      </c>
      <c r="F192" s="573">
        <v>469</v>
      </c>
      <c r="G192" s="573">
        <v>437</v>
      </c>
      <c r="H192" s="572">
        <v>500</v>
      </c>
      <c r="I192" s="207">
        <v>500</v>
      </c>
      <c r="J192" s="574">
        <v>410</v>
      </c>
      <c r="K192" s="1059">
        <f>K193</f>
        <v>500</v>
      </c>
      <c r="L192" s="1060">
        <f>L193</f>
        <v>500</v>
      </c>
      <c r="M192" s="1026">
        <f>M193</f>
        <v>460.66</v>
      </c>
      <c r="N192" s="1009">
        <f>(100/L192)*M192</f>
        <v>92.132</v>
      </c>
    </row>
    <row r="193" spans="1:14" ht="15">
      <c r="A193" s="173">
        <v>632001</v>
      </c>
      <c r="B193" s="117">
        <v>1</v>
      </c>
      <c r="C193" s="653">
        <v>41</v>
      </c>
      <c r="D193" s="566" t="s">
        <v>208</v>
      </c>
      <c r="E193" s="506" t="s">
        <v>88</v>
      </c>
      <c r="F193" s="221">
        <v>469</v>
      </c>
      <c r="G193" s="221">
        <v>437</v>
      </c>
      <c r="H193" s="532">
        <v>500</v>
      </c>
      <c r="I193" s="90">
        <v>500</v>
      </c>
      <c r="J193" s="174">
        <v>410</v>
      </c>
      <c r="K193" s="197">
        <v>500</v>
      </c>
      <c r="L193" s="78">
        <v>500</v>
      </c>
      <c r="M193" s="994">
        <v>460.66</v>
      </c>
      <c r="N193" s="1006">
        <f>(100/L193)*M193</f>
        <v>92.132</v>
      </c>
    </row>
    <row r="194" spans="1:14" ht="15">
      <c r="A194" s="194">
        <v>633</v>
      </c>
      <c r="B194" s="102"/>
      <c r="C194" s="641"/>
      <c r="D194" s="510"/>
      <c r="E194" s="503" t="s">
        <v>93</v>
      </c>
      <c r="F194" s="218">
        <f>SUM(F198:F203)</f>
        <v>7044</v>
      </c>
      <c r="G194" s="218">
        <f>SUM(G196:G203)</f>
        <v>6041</v>
      </c>
      <c r="H194" s="73">
        <v>117500</v>
      </c>
      <c r="I194" s="4">
        <f>I198+I200+I201+I203+I199+I196+I197+I202</f>
        <v>115900</v>
      </c>
      <c r="J194" s="218">
        <f>J198+J200+J201+J203+J199+J196+J197</f>
        <v>113800</v>
      </c>
      <c r="K194" s="200">
        <f>SUM(K196:K203)</f>
        <v>9000</v>
      </c>
      <c r="L194" s="71">
        <f>SUM(L195:L203)</f>
        <v>9000</v>
      </c>
      <c r="M194" s="991">
        <f>M198+M200+M201+M203+M195</f>
        <v>3124.2</v>
      </c>
      <c r="N194" s="1005">
        <f>(100/L194)*M194</f>
        <v>34.71333333333333</v>
      </c>
    </row>
    <row r="195" spans="1:14" ht="15">
      <c r="A195" s="180">
        <v>633004</v>
      </c>
      <c r="B195" s="47"/>
      <c r="C195" s="650">
        <v>41</v>
      </c>
      <c r="D195" s="522" t="s">
        <v>208</v>
      </c>
      <c r="E195" s="518" t="s">
        <v>509</v>
      </c>
      <c r="F195" s="223"/>
      <c r="G195" s="223"/>
      <c r="H195" s="52"/>
      <c r="I195" s="52"/>
      <c r="J195" s="181"/>
      <c r="K195" s="180"/>
      <c r="L195" s="21">
        <v>120</v>
      </c>
      <c r="M195" s="977">
        <v>119.2</v>
      </c>
      <c r="N195" s="978">
        <f>(100/L195)*M195</f>
        <v>99.33333333333334</v>
      </c>
    </row>
    <row r="196" spans="1:14" ht="15">
      <c r="A196" s="169">
        <v>633004</v>
      </c>
      <c r="B196" s="51">
        <v>2</v>
      </c>
      <c r="C196" s="84">
        <v>41</v>
      </c>
      <c r="D196" s="523" t="s">
        <v>208</v>
      </c>
      <c r="E196" s="505" t="s">
        <v>443</v>
      </c>
      <c r="F196" s="826"/>
      <c r="G196" s="826">
        <v>18</v>
      </c>
      <c r="H196" s="89">
        <v>5000</v>
      </c>
      <c r="I196" s="89">
        <v>5400</v>
      </c>
      <c r="J196" s="170">
        <v>5400</v>
      </c>
      <c r="K196" s="169"/>
      <c r="L196" s="6"/>
      <c r="M196" s="996"/>
      <c r="N196" s="814"/>
    </row>
    <row r="197" spans="1:14" ht="15">
      <c r="A197" s="732">
        <v>633004</v>
      </c>
      <c r="B197" s="33">
        <v>2</v>
      </c>
      <c r="C197" s="85">
        <v>111</v>
      </c>
      <c r="D197" s="513" t="s">
        <v>208</v>
      </c>
      <c r="E197" s="471" t="s">
        <v>444</v>
      </c>
      <c r="F197" s="733"/>
      <c r="G197" s="733">
        <v>1776</v>
      </c>
      <c r="H197" s="89">
        <v>105500</v>
      </c>
      <c r="I197" s="89">
        <v>103600</v>
      </c>
      <c r="J197" s="170">
        <v>103600</v>
      </c>
      <c r="K197" s="169"/>
      <c r="L197" s="6"/>
      <c r="M197" s="996"/>
      <c r="N197" s="828"/>
    </row>
    <row r="198" spans="1:14" ht="15">
      <c r="A198" s="169">
        <v>633004</v>
      </c>
      <c r="B198" s="51">
        <v>3</v>
      </c>
      <c r="C198" s="84">
        <v>41</v>
      </c>
      <c r="D198" s="523" t="s">
        <v>208</v>
      </c>
      <c r="E198" s="505" t="s">
        <v>209</v>
      </c>
      <c r="F198" s="170">
        <v>3981</v>
      </c>
      <c r="G198" s="170">
        <v>613</v>
      </c>
      <c r="H198" s="89">
        <v>1000</v>
      </c>
      <c r="I198" s="89">
        <v>1500</v>
      </c>
      <c r="J198" s="170">
        <v>1500</v>
      </c>
      <c r="K198" s="169">
        <v>1000</v>
      </c>
      <c r="L198" s="6">
        <v>1000</v>
      </c>
      <c r="M198" s="996">
        <v>405</v>
      </c>
      <c r="N198" s="974">
        <f>(100/L198)*M198</f>
        <v>40.5</v>
      </c>
    </row>
    <row r="199" spans="1:14" ht="15">
      <c r="A199" s="169">
        <v>633004</v>
      </c>
      <c r="B199" s="51">
        <v>4</v>
      </c>
      <c r="C199" s="84">
        <v>41</v>
      </c>
      <c r="D199" s="523" t="s">
        <v>208</v>
      </c>
      <c r="E199" s="505" t="s">
        <v>358</v>
      </c>
      <c r="F199" s="170"/>
      <c r="G199" s="170"/>
      <c r="H199" s="89"/>
      <c r="I199" s="89"/>
      <c r="J199" s="170"/>
      <c r="K199" s="169">
        <v>500</v>
      </c>
      <c r="L199" s="6">
        <v>500</v>
      </c>
      <c r="M199" s="996">
        <v>0</v>
      </c>
      <c r="N199" s="972">
        <f>(100/L199)*M199</f>
        <v>0</v>
      </c>
    </row>
    <row r="200" spans="1:14" ht="15">
      <c r="A200" s="169">
        <v>633006</v>
      </c>
      <c r="B200" s="51">
        <v>7</v>
      </c>
      <c r="C200" s="84">
        <v>41</v>
      </c>
      <c r="D200" s="513" t="s">
        <v>208</v>
      </c>
      <c r="E200" s="505" t="s">
        <v>475</v>
      </c>
      <c r="F200" s="209">
        <v>414</v>
      </c>
      <c r="G200" s="209"/>
      <c r="H200" s="89">
        <v>500</v>
      </c>
      <c r="I200" s="89">
        <v>1300</v>
      </c>
      <c r="J200" s="172">
        <v>1300</v>
      </c>
      <c r="K200" s="169">
        <v>5000</v>
      </c>
      <c r="L200" s="6">
        <v>4880</v>
      </c>
      <c r="M200" s="996">
        <v>2600</v>
      </c>
      <c r="N200" s="971">
        <f>(100/L200)*M200</f>
        <v>53.27868852459016</v>
      </c>
    </row>
    <row r="201" spans="1:14" ht="15">
      <c r="A201" s="171">
        <v>633004</v>
      </c>
      <c r="B201" s="33">
        <v>5</v>
      </c>
      <c r="C201" s="85">
        <v>41</v>
      </c>
      <c r="D201" s="513" t="s">
        <v>208</v>
      </c>
      <c r="E201" s="471" t="s">
        <v>211</v>
      </c>
      <c r="F201" s="228">
        <v>1235</v>
      </c>
      <c r="G201" s="228">
        <v>943</v>
      </c>
      <c r="H201" s="89">
        <v>1500</v>
      </c>
      <c r="I201" s="89">
        <v>1500</v>
      </c>
      <c r="J201" s="170">
        <v>500</v>
      </c>
      <c r="K201" s="169">
        <v>500</v>
      </c>
      <c r="L201" s="6">
        <v>500</v>
      </c>
      <c r="M201" s="996">
        <v>0</v>
      </c>
      <c r="N201" s="972">
        <f>(100/L201)*M201</f>
        <v>0</v>
      </c>
    </row>
    <row r="202" spans="1:14" ht="15">
      <c r="A202" s="182">
        <v>633006</v>
      </c>
      <c r="B202" s="33">
        <v>10</v>
      </c>
      <c r="C202" s="85">
        <v>41</v>
      </c>
      <c r="D202" s="513" t="s">
        <v>208</v>
      </c>
      <c r="E202" s="471" t="s">
        <v>480</v>
      </c>
      <c r="F202" s="228"/>
      <c r="G202" s="228">
        <v>843</v>
      </c>
      <c r="H202" s="89">
        <v>2000</v>
      </c>
      <c r="I202" s="8">
        <v>600</v>
      </c>
      <c r="J202" s="172">
        <v>500</v>
      </c>
      <c r="K202" s="169"/>
      <c r="L202" s="8"/>
      <c r="M202" s="993"/>
      <c r="N202" s="828"/>
    </row>
    <row r="203" spans="1:21" ht="15">
      <c r="A203" s="179">
        <v>633015</v>
      </c>
      <c r="B203" s="49"/>
      <c r="C203" s="114">
        <v>41</v>
      </c>
      <c r="D203" s="510" t="s">
        <v>132</v>
      </c>
      <c r="E203" s="506" t="s">
        <v>212</v>
      </c>
      <c r="F203" s="228">
        <v>1414</v>
      </c>
      <c r="G203" s="228">
        <v>1848</v>
      </c>
      <c r="H203" s="36">
        <v>2000</v>
      </c>
      <c r="I203" s="23">
        <v>2000</v>
      </c>
      <c r="J203" s="210">
        <v>1500</v>
      </c>
      <c r="K203" s="182">
        <v>2000</v>
      </c>
      <c r="L203" s="23">
        <v>2000</v>
      </c>
      <c r="M203" s="998">
        <v>0</v>
      </c>
      <c r="N203" s="973">
        <f>(100/L203)*M203</f>
        <v>0</v>
      </c>
      <c r="U203" s="320"/>
    </row>
    <row r="204" spans="1:14" ht="15">
      <c r="A204" s="193">
        <v>635</v>
      </c>
      <c r="B204" s="74"/>
      <c r="C204" s="83"/>
      <c r="D204" s="515"/>
      <c r="E204" s="504" t="s">
        <v>125</v>
      </c>
      <c r="F204" s="165">
        <f>SUM(F205:F206)</f>
        <v>1040</v>
      </c>
      <c r="G204" s="165">
        <f>SUM(G205:G206)</f>
        <v>170</v>
      </c>
      <c r="H204" s="5">
        <f aca="true" t="shared" si="26" ref="H204:M204">H205+H206</f>
        <v>500</v>
      </c>
      <c r="I204" s="4">
        <f t="shared" si="26"/>
        <v>2100</v>
      </c>
      <c r="J204" s="165">
        <f t="shared" si="26"/>
        <v>2100</v>
      </c>
      <c r="K204" s="164">
        <f t="shared" si="26"/>
        <v>2500</v>
      </c>
      <c r="L204" s="4">
        <f t="shared" si="26"/>
        <v>2500</v>
      </c>
      <c r="M204" s="992">
        <f t="shared" si="26"/>
        <v>0</v>
      </c>
      <c r="N204" s="1005">
        <f>(100/L204)*M204</f>
        <v>0</v>
      </c>
    </row>
    <row r="205" spans="1:22" ht="15">
      <c r="A205" s="171">
        <v>635006</v>
      </c>
      <c r="B205" s="9">
        <v>6</v>
      </c>
      <c r="C205" s="13">
        <v>41</v>
      </c>
      <c r="D205" s="513" t="s">
        <v>132</v>
      </c>
      <c r="E205" s="471" t="s">
        <v>213</v>
      </c>
      <c r="F205" s="209">
        <v>1040</v>
      </c>
      <c r="G205" s="209">
        <v>170</v>
      </c>
      <c r="H205" s="48">
        <v>500</v>
      </c>
      <c r="I205" s="48">
        <v>2100</v>
      </c>
      <c r="J205" s="172">
        <v>2100</v>
      </c>
      <c r="K205" s="171">
        <v>2500</v>
      </c>
      <c r="L205" s="8">
        <v>2500</v>
      </c>
      <c r="M205" s="993">
        <v>0</v>
      </c>
      <c r="N205" s="1006">
        <f>(100/L205)*M205</f>
        <v>0</v>
      </c>
      <c r="V205" s="188"/>
    </row>
    <row r="206" spans="1:22" ht="15">
      <c r="A206" s="173">
        <v>635006</v>
      </c>
      <c r="B206" s="11">
        <v>10</v>
      </c>
      <c r="C206" s="204"/>
      <c r="D206" s="510" t="s">
        <v>132</v>
      </c>
      <c r="E206" s="506" t="s">
        <v>214</v>
      </c>
      <c r="F206" s="209"/>
      <c r="G206" s="209"/>
      <c r="H206" s="48"/>
      <c r="I206" s="48"/>
      <c r="J206" s="172"/>
      <c r="K206" s="171"/>
      <c r="L206" s="8"/>
      <c r="M206" s="993"/>
      <c r="N206" s="827"/>
      <c r="V206" s="188"/>
    </row>
    <row r="207" spans="1:14" ht="15">
      <c r="A207" s="164">
        <v>637</v>
      </c>
      <c r="B207" s="3"/>
      <c r="C207" s="135"/>
      <c r="D207" s="515"/>
      <c r="E207" s="504" t="s">
        <v>136</v>
      </c>
      <c r="F207" s="165">
        <f>SUM(F208:F208)</f>
        <v>59827</v>
      </c>
      <c r="G207" s="165">
        <f>SUM(G208:G208)</f>
        <v>60705</v>
      </c>
      <c r="H207" s="5">
        <f>H208</f>
        <v>62000</v>
      </c>
      <c r="I207" s="4">
        <f>I208</f>
        <v>62000</v>
      </c>
      <c r="J207" s="165">
        <f>J208</f>
        <v>62000</v>
      </c>
      <c r="K207" s="164">
        <v>68000</v>
      </c>
      <c r="L207" s="4">
        <v>68000</v>
      </c>
      <c r="M207" s="992">
        <f>M208</f>
        <v>16294.09</v>
      </c>
      <c r="N207" s="1004">
        <f>(100/L207)*M207</f>
        <v>23.961897058823528</v>
      </c>
    </row>
    <row r="208" spans="1:14" ht="15">
      <c r="A208" s="169">
        <v>637004</v>
      </c>
      <c r="B208" s="7">
        <v>1</v>
      </c>
      <c r="C208" s="642">
        <v>41</v>
      </c>
      <c r="D208" s="523" t="s">
        <v>208</v>
      </c>
      <c r="E208" s="505" t="s">
        <v>215</v>
      </c>
      <c r="F208" s="167">
        <v>59827</v>
      </c>
      <c r="G208" s="167">
        <v>60705</v>
      </c>
      <c r="H208" s="89">
        <v>62000</v>
      </c>
      <c r="I208" s="89">
        <v>62000</v>
      </c>
      <c r="J208" s="170">
        <v>62000</v>
      </c>
      <c r="K208" s="169">
        <v>68000</v>
      </c>
      <c r="L208" s="78">
        <v>68000</v>
      </c>
      <c r="M208" s="996">
        <v>16294.09</v>
      </c>
      <c r="N208" s="980">
        <f>(100/L208)*M208</f>
        <v>23.961897058823528</v>
      </c>
    </row>
    <row r="209" spans="1:14" ht="15.75" thickBot="1">
      <c r="A209" s="198"/>
      <c r="B209" s="92"/>
      <c r="C209" s="647"/>
      <c r="D209" s="543"/>
      <c r="E209" s="537"/>
      <c r="F209" s="319"/>
      <c r="G209" s="319"/>
      <c r="H209" s="101"/>
      <c r="I209" s="93"/>
      <c r="J209" s="226"/>
      <c r="K209" s="198"/>
      <c r="L209" s="26"/>
      <c r="M209" s="549"/>
      <c r="N209" s="814"/>
    </row>
    <row r="210" spans="1:14" ht="15" customHeight="1" thickBot="1">
      <c r="A210" s="69" t="s">
        <v>216</v>
      </c>
      <c r="B210" s="17"/>
      <c r="C210" s="639"/>
      <c r="D210" s="509"/>
      <c r="E210" s="502" t="s">
        <v>217</v>
      </c>
      <c r="F210" s="18">
        <f>SUM(F211+F214+F217+F212)</f>
        <v>1114</v>
      </c>
      <c r="G210" s="18">
        <f>SUM(G211+G214+G217+G212)</f>
        <v>458</v>
      </c>
      <c r="H210" s="70">
        <f>H211+H212+H217</f>
        <v>3950</v>
      </c>
      <c r="I210" s="68">
        <f>I211+I212+I217+I212</f>
        <v>8100</v>
      </c>
      <c r="J210" s="18">
        <f>J211+J214+J217+J212</f>
        <v>1850</v>
      </c>
      <c r="K210" s="69">
        <f>K211+K214+K217+K212</f>
        <v>4150</v>
      </c>
      <c r="L210" s="68">
        <f>L211+L214+L217+L212</f>
        <v>4150</v>
      </c>
      <c r="M210" s="1016">
        <f>M211+M214+M217+M212</f>
        <v>650.97</v>
      </c>
      <c r="N210" s="1003">
        <f>(100/L210)*M210</f>
        <v>15.686024096385543</v>
      </c>
    </row>
    <row r="211" spans="1:14" ht="15" hidden="1">
      <c r="A211" s="194">
        <v>62</v>
      </c>
      <c r="B211" s="72"/>
      <c r="C211" s="654"/>
      <c r="D211" s="575"/>
      <c r="E211" s="503" t="s">
        <v>76</v>
      </c>
      <c r="F211" s="218">
        <v>69</v>
      </c>
      <c r="G211" s="218"/>
      <c r="H211" s="73"/>
      <c r="I211" s="71"/>
      <c r="J211" s="218"/>
      <c r="K211" s="200"/>
      <c r="L211" s="71"/>
      <c r="M211" s="991"/>
      <c r="N211" s="989"/>
    </row>
    <row r="212" spans="1:14" ht="15">
      <c r="A212" s="194">
        <v>633</v>
      </c>
      <c r="B212" s="3"/>
      <c r="C212" s="135"/>
      <c r="D212" s="515"/>
      <c r="E212" s="555" t="s">
        <v>93</v>
      </c>
      <c r="F212" s="165">
        <v>119</v>
      </c>
      <c r="G212" s="165"/>
      <c r="H212" s="5">
        <v>3150</v>
      </c>
      <c r="I212" s="4">
        <v>3150</v>
      </c>
      <c r="J212" s="165">
        <v>50</v>
      </c>
      <c r="K212" s="164">
        <v>3000</v>
      </c>
      <c r="L212" s="4">
        <f>L213</f>
        <v>3000</v>
      </c>
      <c r="M212" s="992">
        <v>0</v>
      </c>
      <c r="N212" s="1005">
        <f>(100/L212)*M212</f>
        <v>0</v>
      </c>
    </row>
    <row r="213" spans="1:14" ht="15">
      <c r="A213" s="166">
        <v>633006</v>
      </c>
      <c r="B213" s="75">
        <v>7</v>
      </c>
      <c r="C213" s="112">
        <v>41</v>
      </c>
      <c r="D213" s="515" t="s">
        <v>200</v>
      </c>
      <c r="E213" s="530" t="s">
        <v>474</v>
      </c>
      <c r="F213" s="167">
        <v>119</v>
      </c>
      <c r="G213" s="167"/>
      <c r="H213" s="77">
        <v>3150</v>
      </c>
      <c r="I213" s="78">
        <v>3150</v>
      </c>
      <c r="J213" s="174">
        <v>50</v>
      </c>
      <c r="K213" s="166">
        <v>3000</v>
      </c>
      <c r="L213" s="78">
        <v>3000</v>
      </c>
      <c r="M213" s="994">
        <v>0</v>
      </c>
      <c r="N213" s="980">
        <f>(100/L213)*M213</f>
        <v>0</v>
      </c>
    </row>
    <row r="214" spans="1:14" ht="0.75" customHeight="1" thickBot="1">
      <c r="A214" s="193">
        <v>635</v>
      </c>
      <c r="B214" s="3"/>
      <c r="C214" s="141"/>
      <c r="D214" s="541"/>
      <c r="E214" s="533" t="s">
        <v>125</v>
      </c>
      <c r="F214" s="165">
        <f>F215+F216</f>
        <v>0</v>
      </c>
      <c r="G214" s="165">
        <f aca="true" t="shared" si="27" ref="G214:M214">G215+G216</f>
        <v>0</v>
      </c>
      <c r="H214" s="5">
        <f t="shared" si="27"/>
        <v>0</v>
      </c>
      <c r="I214" s="4">
        <f t="shared" si="27"/>
        <v>0</v>
      </c>
      <c r="J214" s="165">
        <f t="shared" si="27"/>
        <v>0</v>
      </c>
      <c r="K214" s="164">
        <f t="shared" si="27"/>
        <v>0</v>
      </c>
      <c r="L214" s="4">
        <f t="shared" si="27"/>
        <v>0</v>
      </c>
      <c r="M214" s="992">
        <f t="shared" si="27"/>
        <v>0</v>
      </c>
      <c r="N214" s="861"/>
    </row>
    <row r="215" spans="1:14" ht="15" hidden="1">
      <c r="A215" s="173">
        <v>635004</v>
      </c>
      <c r="B215" s="11"/>
      <c r="C215" s="204"/>
      <c r="D215" s="515" t="s">
        <v>200</v>
      </c>
      <c r="E215" s="534" t="s">
        <v>218</v>
      </c>
      <c r="F215" s="183">
        <v>0</v>
      </c>
      <c r="G215" s="183">
        <v>0</v>
      </c>
      <c r="H215" s="52">
        <v>0</v>
      </c>
      <c r="I215" s="21">
        <v>0</v>
      </c>
      <c r="J215" s="181">
        <v>0</v>
      </c>
      <c r="K215" s="180">
        <v>0</v>
      </c>
      <c r="L215" s="21">
        <v>0</v>
      </c>
      <c r="M215" s="977">
        <v>0</v>
      </c>
      <c r="N215" s="988"/>
    </row>
    <row r="216" spans="1:14" ht="15" hidden="1">
      <c r="A216" s="173">
        <v>635006</v>
      </c>
      <c r="B216" s="11">
        <v>1</v>
      </c>
      <c r="C216" s="204"/>
      <c r="D216" s="510" t="s">
        <v>200</v>
      </c>
      <c r="E216" s="530" t="s">
        <v>131</v>
      </c>
      <c r="F216" s="210">
        <v>0</v>
      </c>
      <c r="G216" s="210">
        <v>0</v>
      </c>
      <c r="H216" s="80">
        <v>0</v>
      </c>
      <c r="I216" s="10">
        <v>0</v>
      </c>
      <c r="J216" s="174">
        <v>0</v>
      </c>
      <c r="K216" s="173">
        <v>0</v>
      </c>
      <c r="L216" s="10">
        <v>0</v>
      </c>
      <c r="M216" s="994">
        <v>0</v>
      </c>
      <c r="N216" s="814"/>
    </row>
    <row r="217" spans="1:14" ht="15">
      <c r="A217" s="164">
        <v>637</v>
      </c>
      <c r="B217" s="3"/>
      <c r="C217" s="135"/>
      <c r="D217" s="515"/>
      <c r="E217" s="533" t="s">
        <v>136</v>
      </c>
      <c r="F217" s="165">
        <f>SUM(F218:F220)</f>
        <v>926</v>
      </c>
      <c r="G217" s="165">
        <f>SUM(G218:G220)</f>
        <v>458</v>
      </c>
      <c r="H217" s="5">
        <f aca="true" t="shared" si="28" ref="H217:M217">H218+H219+H220</f>
        <v>800</v>
      </c>
      <c r="I217" s="4">
        <f t="shared" si="28"/>
        <v>1800</v>
      </c>
      <c r="J217" s="165">
        <f t="shared" si="28"/>
        <v>1800</v>
      </c>
      <c r="K217" s="164">
        <f t="shared" si="28"/>
        <v>1150</v>
      </c>
      <c r="L217" s="4">
        <f t="shared" si="28"/>
        <v>1150</v>
      </c>
      <c r="M217" s="992">
        <f t="shared" si="28"/>
        <v>650.97</v>
      </c>
      <c r="N217" s="1005">
        <f>(100/L217)*M217</f>
        <v>56.60608695652174</v>
      </c>
    </row>
    <row r="218" spans="1:14" ht="15">
      <c r="A218" s="169">
        <v>637004</v>
      </c>
      <c r="B218" s="7">
        <v>3</v>
      </c>
      <c r="C218" s="642">
        <v>41</v>
      </c>
      <c r="D218" s="523" t="s">
        <v>200</v>
      </c>
      <c r="E218" s="535" t="s">
        <v>219</v>
      </c>
      <c r="F218" s="170">
        <v>426</v>
      </c>
      <c r="G218" s="170">
        <v>353</v>
      </c>
      <c r="H218" s="89">
        <v>500</v>
      </c>
      <c r="I218" s="6">
        <v>1500</v>
      </c>
      <c r="J218" s="170">
        <v>1500</v>
      </c>
      <c r="K218" s="169">
        <v>1000</v>
      </c>
      <c r="L218" s="6">
        <v>1000</v>
      </c>
      <c r="M218" s="996">
        <v>650.97</v>
      </c>
      <c r="N218" s="1006">
        <f>(100/L218)*M218</f>
        <v>65.09700000000001</v>
      </c>
    </row>
    <row r="219" spans="1:14" ht="15">
      <c r="A219" s="171">
        <v>637004</v>
      </c>
      <c r="B219" s="9">
        <v>9</v>
      </c>
      <c r="C219" s="13">
        <v>41</v>
      </c>
      <c r="D219" s="513" t="s">
        <v>200</v>
      </c>
      <c r="E219" s="329" t="s">
        <v>220</v>
      </c>
      <c r="F219" s="172">
        <v>260</v>
      </c>
      <c r="G219" s="172">
        <v>105</v>
      </c>
      <c r="H219" s="48">
        <v>300</v>
      </c>
      <c r="I219" s="8">
        <v>300</v>
      </c>
      <c r="J219" s="172">
        <v>300</v>
      </c>
      <c r="K219" s="171">
        <v>150</v>
      </c>
      <c r="L219" s="8">
        <v>150</v>
      </c>
      <c r="M219" s="993">
        <v>0</v>
      </c>
      <c r="N219" s="974">
        <f>(100/L219)*M219</f>
        <v>0</v>
      </c>
    </row>
    <row r="220" spans="1:14" ht="15">
      <c r="A220" s="173">
        <v>637027</v>
      </c>
      <c r="B220" s="49"/>
      <c r="C220" s="114">
        <v>41</v>
      </c>
      <c r="D220" s="510" t="s">
        <v>200</v>
      </c>
      <c r="E220" s="530" t="s">
        <v>158</v>
      </c>
      <c r="F220" s="174">
        <v>240</v>
      </c>
      <c r="G220" s="174"/>
      <c r="H220" s="80"/>
      <c r="I220" s="10"/>
      <c r="J220" s="174"/>
      <c r="K220" s="173"/>
      <c r="L220" s="23"/>
      <c r="M220" s="994"/>
      <c r="N220" s="827"/>
    </row>
    <row r="221" spans="1:14" ht="15.75" thickBot="1">
      <c r="A221" s="199"/>
      <c r="B221" s="34"/>
      <c r="C221" s="128"/>
      <c r="D221" s="538"/>
      <c r="E221" s="576"/>
      <c r="F221" s="321"/>
      <c r="G221" s="321"/>
      <c r="H221" s="36"/>
      <c r="I221" s="12"/>
      <c r="J221" s="183"/>
      <c r="K221" s="182"/>
      <c r="L221" s="12"/>
      <c r="M221" s="997"/>
      <c r="N221" s="840"/>
    </row>
    <row r="222" spans="1:14" ht="15.75" thickBot="1">
      <c r="A222" s="16" t="s">
        <v>222</v>
      </c>
      <c r="B222" s="94"/>
      <c r="C222" s="55"/>
      <c r="D222" s="509"/>
      <c r="E222" s="57" t="s">
        <v>223</v>
      </c>
      <c r="F222" s="18">
        <f>SUM(F223+F224+F227)</f>
        <v>8471</v>
      </c>
      <c r="G222" s="18">
        <f>SUM(G223+G224+G227)</f>
        <v>4368</v>
      </c>
      <c r="H222" s="70">
        <f aca="true" t="shared" si="29" ref="H222:M222">H223+H224+H227</f>
        <v>5900</v>
      </c>
      <c r="I222" s="68">
        <f t="shared" si="29"/>
        <v>5900</v>
      </c>
      <c r="J222" s="18">
        <f t="shared" si="29"/>
        <v>5900</v>
      </c>
      <c r="K222" s="69">
        <f t="shared" si="29"/>
        <v>4500</v>
      </c>
      <c r="L222" s="68">
        <f t="shared" si="29"/>
        <v>7460</v>
      </c>
      <c r="M222" s="1016">
        <f t="shared" si="29"/>
        <v>5065.63</v>
      </c>
      <c r="N222" s="1003">
        <f>(100/L222)*M222</f>
        <v>67.90388739946381</v>
      </c>
    </row>
    <row r="223" spans="1:14" ht="15" hidden="1">
      <c r="A223" s="256">
        <v>62</v>
      </c>
      <c r="B223" s="96"/>
      <c r="C223" s="96"/>
      <c r="D223" s="97" t="s">
        <v>200</v>
      </c>
      <c r="E223" s="562" t="s">
        <v>76</v>
      </c>
      <c r="F223" s="98">
        <v>0</v>
      </c>
      <c r="G223" s="98">
        <v>0</v>
      </c>
      <c r="H223" s="98">
        <v>0</v>
      </c>
      <c r="I223" s="98">
        <v>0</v>
      </c>
      <c r="J223" s="215">
        <v>0</v>
      </c>
      <c r="K223" s="261">
        <v>0</v>
      </c>
      <c r="L223" s="98">
        <v>0</v>
      </c>
      <c r="M223" s="1017">
        <v>0</v>
      </c>
      <c r="N223" s="146"/>
    </row>
    <row r="224" spans="1:23" ht="15">
      <c r="A224" s="194">
        <v>632</v>
      </c>
      <c r="B224" s="102"/>
      <c r="C224" s="641"/>
      <c r="D224" s="515"/>
      <c r="E224" s="503" t="s">
        <v>86</v>
      </c>
      <c r="F224" s="165">
        <f>SUM(F225:F226)</f>
        <v>8471</v>
      </c>
      <c r="G224" s="165">
        <f>SUM(G225:G226)</f>
        <v>4368</v>
      </c>
      <c r="H224" s="73">
        <v>5900</v>
      </c>
      <c r="I224" s="71">
        <v>5900</v>
      </c>
      <c r="J224" s="218">
        <v>5900</v>
      </c>
      <c r="K224" s="164">
        <f>SUM(K225:K226)</f>
        <v>4500</v>
      </c>
      <c r="L224" s="71">
        <f>L225+L226</f>
        <v>4660</v>
      </c>
      <c r="M224" s="991">
        <f>M225+M226</f>
        <v>2265.63</v>
      </c>
      <c r="N224" s="1004">
        <f>(100/L224)*M224</f>
        <v>48.618669527897</v>
      </c>
      <c r="U224" s="188"/>
      <c r="W224" s="188"/>
    </row>
    <row r="225" spans="1:23" ht="15">
      <c r="A225" s="180">
        <v>632001</v>
      </c>
      <c r="B225" s="47">
        <v>1</v>
      </c>
      <c r="C225" s="650">
        <v>41</v>
      </c>
      <c r="D225" s="522" t="s">
        <v>200</v>
      </c>
      <c r="E225" s="518" t="s">
        <v>88</v>
      </c>
      <c r="F225" s="216">
        <v>1557</v>
      </c>
      <c r="G225" s="216">
        <v>413</v>
      </c>
      <c r="H225" s="110">
        <v>500</v>
      </c>
      <c r="I225" s="90">
        <v>1100</v>
      </c>
      <c r="J225" s="216">
        <v>1100</v>
      </c>
      <c r="K225" s="202">
        <v>1000</v>
      </c>
      <c r="L225" s="90">
        <v>1160</v>
      </c>
      <c r="M225" s="1013">
        <v>1150.54</v>
      </c>
      <c r="N225" s="978">
        <f>(100/L225)*M225</f>
        <v>99.18448275862069</v>
      </c>
      <c r="V225" s="320"/>
      <c r="W225" s="188"/>
    </row>
    <row r="226" spans="1:14" ht="15">
      <c r="A226" s="179">
        <v>632002</v>
      </c>
      <c r="B226" s="79"/>
      <c r="C226" s="656">
        <v>41</v>
      </c>
      <c r="D226" s="514" t="s">
        <v>200</v>
      </c>
      <c r="E226" s="516" t="s">
        <v>29</v>
      </c>
      <c r="F226" s="210">
        <v>6914</v>
      </c>
      <c r="G226" s="210">
        <v>3955</v>
      </c>
      <c r="H226" s="517">
        <v>5400</v>
      </c>
      <c r="I226" s="23">
        <v>4800</v>
      </c>
      <c r="J226" s="210">
        <v>4800</v>
      </c>
      <c r="K226" s="179">
        <v>3500</v>
      </c>
      <c r="L226" s="23">
        <v>3500</v>
      </c>
      <c r="M226" s="998">
        <v>1115.09</v>
      </c>
      <c r="N226" s="973">
        <f>(100/L226)*M226</f>
        <v>31.859714285714283</v>
      </c>
    </row>
    <row r="227" spans="1:14" ht="15">
      <c r="A227" s="193">
        <v>635</v>
      </c>
      <c r="B227" s="74"/>
      <c r="C227" s="83"/>
      <c r="D227" s="515"/>
      <c r="E227" s="504" t="s">
        <v>125</v>
      </c>
      <c r="F227" s="218"/>
      <c r="G227" s="218"/>
      <c r="H227" s="73"/>
      <c r="I227" s="71"/>
      <c r="J227" s="178"/>
      <c r="K227" s="164"/>
      <c r="L227" s="71">
        <v>2800</v>
      </c>
      <c r="M227" s="991">
        <v>2800</v>
      </c>
      <c r="N227" s="1005">
        <f>(100/L227)*M227</f>
        <v>100</v>
      </c>
    </row>
    <row r="228" spans="1:14" ht="15">
      <c r="A228" s="202">
        <v>635002</v>
      </c>
      <c r="B228" s="1030"/>
      <c r="C228" s="1031">
        <v>41</v>
      </c>
      <c r="D228" s="541" t="s">
        <v>200</v>
      </c>
      <c r="E228" s="1011" t="s">
        <v>510</v>
      </c>
      <c r="F228" s="183"/>
      <c r="G228" s="183"/>
      <c r="H228" s="36"/>
      <c r="I228" s="1032"/>
      <c r="J228" s="167"/>
      <c r="K228" s="182"/>
      <c r="L228" s="12">
        <v>2800</v>
      </c>
      <c r="M228" s="997">
        <v>2800</v>
      </c>
      <c r="N228" s="973">
        <f>(100/L228)*M228</f>
        <v>100</v>
      </c>
    </row>
    <row r="229" spans="1:20" ht="15.75" thickBot="1">
      <c r="A229" s="198"/>
      <c r="B229" s="92"/>
      <c r="C229" s="647"/>
      <c r="D229" s="543"/>
      <c r="E229" s="546"/>
      <c r="F229" s="321"/>
      <c r="G229" s="321"/>
      <c r="H229" s="101"/>
      <c r="I229" s="729"/>
      <c r="J229" s="226"/>
      <c r="K229" s="198"/>
      <c r="L229" s="93"/>
      <c r="M229" s="549"/>
      <c r="N229" s="840"/>
      <c r="T229" s="188"/>
    </row>
    <row r="230" spans="1:20" ht="15.75" thickBot="1">
      <c r="A230" s="69" t="s">
        <v>224</v>
      </c>
      <c r="B230" s="17"/>
      <c r="C230" s="639"/>
      <c r="D230" s="509"/>
      <c r="E230" s="57" t="s">
        <v>225</v>
      </c>
      <c r="F230" s="18">
        <f>SUM(F231+F238+F240+F244+F242)</f>
        <v>20656</v>
      </c>
      <c r="G230" s="18">
        <f>SUM(G231+G238+G240+G244+G242)</f>
        <v>20833</v>
      </c>
      <c r="H230" s="70">
        <f aca="true" t="shared" si="30" ref="H230:M230">H231+H238+H240+H242+H244</f>
        <v>70074</v>
      </c>
      <c r="I230" s="68">
        <f t="shared" si="30"/>
        <v>154074</v>
      </c>
      <c r="J230" s="18">
        <f t="shared" si="30"/>
        <v>77189</v>
      </c>
      <c r="K230" s="69">
        <f t="shared" si="30"/>
        <v>141695</v>
      </c>
      <c r="L230" s="68">
        <f t="shared" si="30"/>
        <v>141695</v>
      </c>
      <c r="M230" s="1016">
        <f t="shared" si="30"/>
        <v>69308.65000000001</v>
      </c>
      <c r="N230" s="1003">
        <f>(100/L230)*M230</f>
        <v>48.91397014714705</v>
      </c>
      <c r="S230" s="188"/>
      <c r="T230" s="188"/>
    </row>
    <row r="231" spans="1:14" ht="15">
      <c r="A231" s="261">
        <v>62</v>
      </c>
      <c r="B231" s="95"/>
      <c r="C231" s="140"/>
      <c r="D231" s="539"/>
      <c r="E231" s="540" t="s">
        <v>76</v>
      </c>
      <c r="F231" s="215">
        <v>329</v>
      </c>
      <c r="G231" s="215">
        <v>329</v>
      </c>
      <c r="H231" s="106">
        <v>324</v>
      </c>
      <c r="I231" s="106">
        <f>SUM(I232:I237)</f>
        <v>324</v>
      </c>
      <c r="J231" s="215">
        <f>SUM(J232:J237)</f>
        <v>39</v>
      </c>
      <c r="K231" s="261">
        <f>SUM(K232:K237)</f>
        <v>14</v>
      </c>
      <c r="L231" s="98">
        <f>SUM(L232:L237)</f>
        <v>14</v>
      </c>
      <c r="M231" s="1017">
        <f>SUM(M232:M237)</f>
        <v>3.36</v>
      </c>
      <c r="N231" s="1009">
        <f>(100/L231)*M231</f>
        <v>24</v>
      </c>
    </row>
    <row r="232" spans="1:14" ht="15" customHeight="1" hidden="1">
      <c r="A232" s="169">
        <v>625002</v>
      </c>
      <c r="B232" s="22"/>
      <c r="C232" s="206"/>
      <c r="D232" s="511" t="s">
        <v>226</v>
      </c>
      <c r="E232" s="535" t="s">
        <v>80</v>
      </c>
      <c r="F232" s="170"/>
      <c r="G232" s="170"/>
      <c r="H232" s="52"/>
      <c r="I232" s="21"/>
      <c r="J232" s="181"/>
      <c r="K232" s="180"/>
      <c r="L232" s="21"/>
      <c r="M232" s="977"/>
      <c r="N232" s="814"/>
    </row>
    <row r="233" spans="1:14" ht="16.5" customHeight="1" hidden="1">
      <c r="A233" s="171">
        <v>623000</v>
      </c>
      <c r="B233" s="9"/>
      <c r="C233" s="13"/>
      <c r="D233" s="513" t="s">
        <v>226</v>
      </c>
      <c r="E233" s="329" t="s">
        <v>78</v>
      </c>
      <c r="F233" s="172"/>
      <c r="G233" s="172"/>
      <c r="H233" s="48"/>
      <c r="I233" s="8"/>
      <c r="J233" s="172"/>
      <c r="K233" s="171"/>
      <c r="L233" s="8"/>
      <c r="M233" s="993"/>
      <c r="N233" s="814"/>
    </row>
    <row r="234" spans="1:14" ht="17.25" customHeight="1" hidden="1">
      <c r="A234" s="171">
        <v>625001</v>
      </c>
      <c r="B234" s="9"/>
      <c r="C234" s="13"/>
      <c r="D234" s="513" t="s">
        <v>226</v>
      </c>
      <c r="E234" s="329" t="s">
        <v>79</v>
      </c>
      <c r="F234" s="172"/>
      <c r="G234" s="172"/>
      <c r="H234" s="48"/>
      <c r="I234" s="8"/>
      <c r="J234" s="172"/>
      <c r="K234" s="171"/>
      <c r="L234" s="8"/>
      <c r="M234" s="993"/>
      <c r="N234" s="814"/>
    </row>
    <row r="235" spans="1:14" ht="15">
      <c r="A235" s="171">
        <v>625002</v>
      </c>
      <c r="B235" s="9"/>
      <c r="C235" s="13">
        <v>41</v>
      </c>
      <c r="D235" s="513" t="s">
        <v>226</v>
      </c>
      <c r="E235" s="329" t="s">
        <v>80</v>
      </c>
      <c r="F235" s="172">
        <v>235</v>
      </c>
      <c r="G235" s="172">
        <v>235</v>
      </c>
      <c r="H235" s="48">
        <v>231</v>
      </c>
      <c r="I235" s="8">
        <v>231</v>
      </c>
      <c r="J235" s="172">
        <v>20</v>
      </c>
      <c r="K235" s="171"/>
      <c r="L235" s="8"/>
      <c r="M235" s="993"/>
      <c r="N235" s="974"/>
    </row>
    <row r="236" spans="1:14" ht="15">
      <c r="A236" s="169">
        <v>625003</v>
      </c>
      <c r="B236" s="7"/>
      <c r="C236" s="642">
        <v>41</v>
      </c>
      <c r="D236" s="513" t="s">
        <v>226</v>
      </c>
      <c r="E236" s="505" t="s">
        <v>81</v>
      </c>
      <c r="F236" s="172">
        <v>14</v>
      </c>
      <c r="G236" s="172">
        <v>14</v>
      </c>
      <c r="H236" s="48">
        <v>14</v>
      </c>
      <c r="I236" s="8">
        <v>14</v>
      </c>
      <c r="J236" s="172">
        <v>9</v>
      </c>
      <c r="K236" s="171">
        <v>14</v>
      </c>
      <c r="L236" s="8">
        <v>14</v>
      </c>
      <c r="M236" s="993">
        <v>3.36</v>
      </c>
      <c r="N236" s="972">
        <f>(100/L236)*M236</f>
        <v>24</v>
      </c>
    </row>
    <row r="237" spans="1:14" ht="15">
      <c r="A237" s="201">
        <v>625007</v>
      </c>
      <c r="B237" s="91"/>
      <c r="C237" s="323">
        <v>41</v>
      </c>
      <c r="D237" s="512" t="s">
        <v>226</v>
      </c>
      <c r="E237" s="472" t="s">
        <v>84</v>
      </c>
      <c r="F237" s="211"/>
      <c r="G237" s="211">
        <v>79</v>
      </c>
      <c r="H237" s="53">
        <v>79</v>
      </c>
      <c r="I237" s="24">
        <v>79</v>
      </c>
      <c r="J237" s="211">
        <v>10</v>
      </c>
      <c r="K237" s="201"/>
      <c r="L237" s="24"/>
      <c r="M237" s="1001"/>
      <c r="N237" s="827"/>
    </row>
    <row r="238" spans="1:14" ht="15">
      <c r="A238" s="164">
        <v>632</v>
      </c>
      <c r="B238" s="3"/>
      <c r="C238" s="135"/>
      <c r="D238" s="515"/>
      <c r="E238" s="504" t="s">
        <v>227</v>
      </c>
      <c r="F238" s="165">
        <v>18489</v>
      </c>
      <c r="G238" s="165">
        <v>18292</v>
      </c>
      <c r="H238" s="5">
        <v>40000</v>
      </c>
      <c r="I238" s="5">
        <v>40000</v>
      </c>
      <c r="J238" s="165">
        <v>20000</v>
      </c>
      <c r="K238" s="164">
        <f>K239</f>
        <v>20000</v>
      </c>
      <c r="L238" s="4">
        <f>L239</f>
        <v>20000</v>
      </c>
      <c r="M238" s="992">
        <f>M239</f>
        <v>19534.38</v>
      </c>
      <c r="N238" s="1007">
        <f aca="true" t="shared" si="31" ref="N238:N245">(100/L238)*M238</f>
        <v>97.67190000000001</v>
      </c>
    </row>
    <row r="239" spans="1:14" ht="15">
      <c r="A239" s="173">
        <v>632001</v>
      </c>
      <c r="B239" s="11">
        <v>1</v>
      </c>
      <c r="C239" s="204">
        <v>41</v>
      </c>
      <c r="D239" s="510" t="s">
        <v>226</v>
      </c>
      <c r="E239" s="506" t="s">
        <v>88</v>
      </c>
      <c r="F239" s="174">
        <v>18489</v>
      </c>
      <c r="G239" s="174">
        <v>18292</v>
      </c>
      <c r="H239" s="80">
        <v>40000</v>
      </c>
      <c r="I239" s="80">
        <v>40000</v>
      </c>
      <c r="J239" s="174">
        <v>20000</v>
      </c>
      <c r="K239" s="173">
        <v>20000</v>
      </c>
      <c r="L239" s="10">
        <v>20000</v>
      </c>
      <c r="M239" s="994">
        <v>19534.38</v>
      </c>
      <c r="N239" s="980">
        <f t="shared" si="31"/>
        <v>97.67190000000001</v>
      </c>
    </row>
    <row r="240" spans="1:14" ht="15">
      <c r="A240" s="200">
        <v>633</v>
      </c>
      <c r="B240" s="72"/>
      <c r="C240" s="640"/>
      <c r="D240" s="510"/>
      <c r="E240" s="503" t="s">
        <v>93</v>
      </c>
      <c r="F240" s="218">
        <v>158</v>
      </c>
      <c r="G240" s="218">
        <v>520</v>
      </c>
      <c r="H240" s="73">
        <v>16000</v>
      </c>
      <c r="I240" s="73">
        <v>58100</v>
      </c>
      <c r="J240" s="218">
        <v>1500</v>
      </c>
      <c r="K240" s="200">
        <f>K241</f>
        <v>20000</v>
      </c>
      <c r="L240" s="4">
        <f>L241</f>
        <v>20000</v>
      </c>
      <c r="M240" s="991">
        <f>M241</f>
        <v>20.4</v>
      </c>
      <c r="N240" s="1004">
        <f t="shared" si="31"/>
        <v>0.102</v>
      </c>
    </row>
    <row r="241" spans="1:14" ht="15">
      <c r="A241" s="173">
        <v>633006</v>
      </c>
      <c r="B241" s="11">
        <v>7</v>
      </c>
      <c r="C241" s="204">
        <v>41</v>
      </c>
      <c r="D241" s="510" t="s">
        <v>226</v>
      </c>
      <c r="E241" s="506" t="s">
        <v>478</v>
      </c>
      <c r="F241" s="174">
        <v>158</v>
      </c>
      <c r="G241" s="174">
        <v>520</v>
      </c>
      <c r="H241" s="80">
        <v>16000</v>
      </c>
      <c r="I241" s="80">
        <v>58100</v>
      </c>
      <c r="J241" s="174">
        <v>1500</v>
      </c>
      <c r="K241" s="1061">
        <v>20000</v>
      </c>
      <c r="L241" s="1062">
        <v>20000</v>
      </c>
      <c r="M241" s="1033">
        <v>20.4</v>
      </c>
      <c r="N241" s="980">
        <f t="shared" si="31"/>
        <v>0.102</v>
      </c>
    </row>
    <row r="242" spans="1:19" ht="15">
      <c r="A242" s="193">
        <v>635</v>
      </c>
      <c r="B242" s="3"/>
      <c r="C242" s="135"/>
      <c r="D242" s="515"/>
      <c r="E242" s="504" t="s">
        <v>125</v>
      </c>
      <c r="F242" s="165"/>
      <c r="G242" s="165"/>
      <c r="H242" s="73">
        <v>12100</v>
      </c>
      <c r="I242" s="73">
        <v>54000</v>
      </c>
      <c r="J242" s="218">
        <v>54000</v>
      </c>
      <c r="K242" s="164">
        <f>K243</f>
        <v>100000</v>
      </c>
      <c r="L242" s="71">
        <f>L243</f>
        <v>100000</v>
      </c>
      <c r="M242" s="991">
        <f>M243</f>
        <v>49330.51</v>
      </c>
      <c r="N242" s="1004">
        <f t="shared" si="31"/>
        <v>49.330510000000004</v>
      </c>
      <c r="S242" s="188"/>
    </row>
    <row r="243" spans="1:14" ht="15">
      <c r="A243" s="173">
        <v>635006</v>
      </c>
      <c r="B243" s="11"/>
      <c r="C243" s="204">
        <v>41</v>
      </c>
      <c r="D243" s="510" t="s">
        <v>226</v>
      </c>
      <c r="E243" s="506" t="s">
        <v>477</v>
      </c>
      <c r="F243" s="174"/>
      <c r="G243" s="174"/>
      <c r="H243" s="80">
        <v>12100</v>
      </c>
      <c r="I243" s="80">
        <v>54000</v>
      </c>
      <c r="J243" s="174">
        <v>54000</v>
      </c>
      <c r="K243" s="173">
        <v>100000</v>
      </c>
      <c r="L243" s="10">
        <v>100000</v>
      </c>
      <c r="M243" s="994">
        <v>49330.51</v>
      </c>
      <c r="N243" s="980">
        <f t="shared" si="31"/>
        <v>49.330510000000004</v>
      </c>
    </row>
    <row r="244" spans="1:14" ht="15">
      <c r="A244" s="194">
        <v>637</v>
      </c>
      <c r="B244" s="72"/>
      <c r="C244" s="640"/>
      <c r="D244" s="510"/>
      <c r="E244" s="503" t="s">
        <v>136</v>
      </c>
      <c r="F244" s="218">
        <v>1680</v>
      </c>
      <c r="G244" s="218">
        <v>1692</v>
      </c>
      <c r="H244" s="73">
        <f aca="true" t="shared" si="32" ref="H244:M244">H245</f>
        <v>1650</v>
      </c>
      <c r="I244" s="71">
        <f t="shared" si="32"/>
        <v>1650</v>
      </c>
      <c r="J244" s="218">
        <f t="shared" si="32"/>
        <v>1650</v>
      </c>
      <c r="K244" s="200">
        <f t="shared" si="32"/>
        <v>1681</v>
      </c>
      <c r="L244" s="71">
        <f t="shared" si="32"/>
        <v>1681</v>
      </c>
      <c r="M244" s="992">
        <f t="shared" si="32"/>
        <v>420</v>
      </c>
      <c r="N244" s="1004">
        <f t="shared" si="31"/>
        <v>24.98512790005949</v>
      </c>
    </row>
    <row r="245" spans="1:21" ht="15">
      <c r="A245" s="173">
        <v>637027</v>
      </c>
      <c r="B245" s="11"/>
      <c r="C245" s="204">
        <v>41</v>
      </c>
      <c r="D245" s="510" t="s">
        <v>226</v>
      </c>
      <c r="E245" s="506" t="s">
        <v>158</v>
      </c>
      <c r="F245" s="174">
        <v>1680</v>
      </c>
      <c r="G245" s="174">
        <v>1692</v>
      </c>
      <c r="H245" s="80">
        <v>1650</v>
      </c>
      <c r="I245" s="80">
        <v>1650</v>
      </c>
      <c r="J245" s="174">
        <v>1650</v>
      </c>
      <c r="K245" s="173">
        <v>1681</v>
      </c>
      <c r="L245" s="10">
        <v>1681</v>
      </c>
      <c r="M245" s="994">
        <v>420</v>
      </c>
      <c r="N245" s="980">
        <f t="shared" si="31"/>
        <v>24.98512790005949</v>
      </c>
      <c r="U245" s="188"/>
    </row>
    <row r="246" spans="1:14" ht="15.75" thickBot="1">
      <c r="A246" s="258"/>
      <c r="B246" s="104"/>
      <c r="C246" s="648"/>
      <c r="D246" s="543"/>
      <c r="E246" s="580"/>
      <c r="F246" s="321"/>
      <c r="G246" s="321"/>
      <c r="H246" s="474"/>
      <c r="I246" s="121"/>
      <c r="J246" s="178"/>
      <c r="K246" s="177"/>
      <c r="L246" s="133"/>
      <c r="M246" s="229"/>
      <c r="N246" s="848"/>
    </row>
    <row r="247" spans="1:14" ht="15.75" thickBot="1">
      <c r="A247" s="69" t="s">
        <v>228</v>
      </c>
      <c r="B247" s="94"/>
      <c r="C247" s="55"/>
      <c r="D247" s="509"/>
      <c r="E247" s="502" t="s">
        <v>229</v>
      </c>
      <c r="F247" s="18">
        <f>F256+F260+F265+F267+F248</f>
        <v>19081</v>
      </c>
      <c r="G247" s="18">
        <f>G256+G260+G265+G267+G248</f>
        <v>16212</v>
      </c>
      <c r="H247" s="70">
        <f aca="true" t="shared" si="33" ref="H247:M247">H248+H256+H260+H265+H267</f>
        <v>20151</v>
      </c>
      <c r="I247" s="70">
        <f t="shared" si="33"/>
        <v>20151</v>
      </c>
      <c r="J247" s="18">
        <f t="shared" si="33"/>
        <v>18130</v>
      </c>
      <c r="K247" s="69">
        <f t="shared" si="33"/>
        <v>22315</v>
      </c>
      <c r="L247" s="68">
        <f t="shared" si="33"/>
        <v>22315</v>
      </c>
      <c r="M247" s="1016">
        <f t="shared" si="33"/>
        <v>2863.8</v>
      </c>
      <c r="N247" s="1003">
        <f>(100/L247)*M247</f>
        <v>12.833520053775487</v>
      </c>
    </row>
    <row r="248" spans="1:14" ht="15">
      <c r="A248" s="925">
        <v>62</v>
      </c>
      <c r="B248" s="926"/>
      <c r="C248" s="657"/>
      <c r="D248" s="579"/>
      <c r="E248" s="564" t="s">
        <v>76</v>
      </c>
      <c r="F248" s="215">
        <f aca="true" t="shared" si="34" ref="F248:M248">SUM(F249:F255)</f>
        <v>588</v>
      </c>
      <c r="G248" s="215">
        <f t="shared" si="34"/>
        <v>400</v>
      </c>
      <c r="H248" s="122">
        <f t="shared" si="34"/>
        <v>831</v>
      </c>
      <c r="I248" s="122">
        <f t="shared" si="34"/>
        <v>531</v>
      </c>
      <c r="J248" s="581">
        <f t="shared" si="34"/>
        <v>20</v>
      </c>
      <c r="K248" s="1063">
        <f t="shared" si="34"/>
        <v>15</v>
      </c>
      <c r="L248" s="1065">
        <f t="shared" si="34"/>
        <v>15</v>
      </c>
      <c r="M248" s="1034">
        <f t="shared" si="34"/>
        <v>2.16</v>
      </c>
      <c r="N248" s="1009">
        <f>(100/L248)*M248</f>
        <v>14.400000000000002</v>
      </c>
    </row>
    <row r="249" spans="1:14" ht="15">
      <c r="A249" s="169">
        <v>621000</v>
      </c>
      <c r="B249" s="7"/>
      <c r="C249" s="642">
        <v>41</v>
      </c>
      <c r="D249" s="523" t="s">
        <v>230</v>
      </c>
      <c r="E249" s="505" t="s">
        <v>77</v>
      </c>
      <c r="F249" s="170">
        <v>108</v>
      </c>
      <c r="G249" s="170">
        <v>63</v>
      </c>
      <c r="H249" s="52">
        <v>236</v>
      </c>
      <c r="I249" s="21">
        <v>236</v>
      </c>
      <c r="J249" s="181"/>
      <c r="K249" s="180"/>
      <c r="L249" s="21"/>
      <c r="M249" s="977"/>
      <c r="N249" s="731"/>
    </row>
    <row r="250" spans="1:14" ht="15">
      <c r="A250" s="171">
        <v>625001</v>
      </c>
      <c r="B250" s="9"/>
      <c r="C250" s="642">
        <v>41</v>
      </c>
      <c r="D250" s="523" t="s">
        <v>230</v>
      </c>
      <c r="E250" s="471" t="s">
        <v>79</v>
      </c>
      <c r="F250" s="172">
        <v>14</v>
      </c>
      <c r="G250" s="172">
        <v>9</v>
      </c>
      <c r="H250" s="48">
        <v>35</v>
      </c>
      <c r="I250" s="8">
        <v>35</v>
      </c>
      <c r="J250" s="172"/>
      <c r="K250" s="171"/>
      <c r="L250" s="8"/>
      <c r="M250" s="993"/>
      <c r="N250" s="814"/>
    </row>
    <row r="251" spans="1:14" ht="15">
      <c r="A251" s="171">
        <v>625002</v>
      </c>
      <c r="B251" s="9"/>
      <c r="C251" s="642">
        <v>41</v>
      </c>
      <c r="D251" s="523" t="s">
        <v>230</v>
      </c>
      <c r="E251" s="471" t="s">
        <v>80</v>
      </c>
      <c r="F251" s="172">
        <v>302</v>
      </c>
      <c r="G251" s="172">
        <v>214</v>
      </c>
      <c r="H251" s="48">
        <v>330</v>
      </c>
      <c r="I251" s="8">
        <v>30</v>
      </c>
      <c r="J251" s="172"/>
      <c r="K251" s="171"/>
      <c r="L251" s="8"/>
      <c r="M251" s="993"/>
      <c r="N251" s="828"/>
    </row>
    <row r="252" spans="1:14" ht="15">
      <c r="A252" s="169">
        <v>625003</v>
      </c>
      <c r="B252" s="51"/>
      <c r="C252" s="84">
        <v>41</v>
      </c>
      <c r="D252" s="523" t="s">
        <v>230</v>
      </c>
      <c r="E252" s="505" t="s">
        <v>81</v>
      </c>
      <c r="F252" s="170">
        <v>17</v>
      </c>
      <c r="G252" s="170">
        <v>17</v>
      </c>
      <c r="H252" s="48">
        <v>20</v>
      </c>
      <c r="I252" s="8">
        <v>20</v>
      </c>
      <c r="J252" s="172">
        <v>20</v>
      </c>
      <c r="K252" s="171">
        <v>15</v>
      </c>
      <c r="L252" s="8">
        <v>15</v>
      </c>
      <c r="M252" s="993">
        <v>2.16</v>
      </c>
      <c r="N252" s="974">
        <f>(100/L252)*M252</f>
        <v>14.400000000000002</v>
      </c>
    </row>
    <row r="253" spans="1:23" ht="15">
      <c r="A253" s="171">
        <v>625004</v>
      </c>
      <c r="B253" s="33"/>
      <c r="C253" s="84">
        <v>41</v>
      </c>
      <c r="D253" s="523" t="s">
        <v>230</v>
      </c>
      <c r="E253" s="471" t="s">
        <v>82</v>
      </c>
      <c r="F253" s="172">
        <v>33</v>
      </c>
      <c r="G253" s="172">
        <v>19</v>
      </c>
      <c r="H253" s="48">
        <v>71</v>
      </c>
      <c r="I253" s="8">
        <v>71</v>
      </c>
      <c r="J253" s="172"/>
      <c r="K253" s="171"/>
      <c r="L253" s="8"/>
      <c r="M253" s="993"/>
      <c r="N253" s="733"/>
      <c r="V253" s="188"/>
      <c r="W253" s="188"/>
    </row>
    <row r="254" spans="1:14" ht="15">
      <c r="A254" s="182">
        <v>625005</v>
      </c>
      <c r="B254" s="35"/>
      <c r="C254" s="39">
        <v>41</v>
      </c>
      <c r="D254" s="523" t="s">
        <v>230</v>
      </c>
      <c r="E254" s="41" t="s">
        <v>83</v>
      </c>
      <c r="F254" s="183">
        <v>11</v>
      </c>
      <c r="G254" s="183">
        <v>7</v>
      </c>
      <c r="H254" s="48">
        <v>24</v>
      </c>
      <c r="I254" s="8">
        <v>24</v>
      </c>
      <c r="J254" s="172"/>
      <c r="K254" s="171"/>
      <c r="L254" s="8"/>
      <c r="M254" s="993"/>
      <c r="N254" s="814"/>
    </row>
    <row r="255" spans="1:14" ht="15">
      <c r="A255" s="201">
        <v>625007</v>
      </c>
      <c r="B255" s="81"/>
      <c r="C255" s="658">
        <v>41</v>
      </c>
      <c r="D255" s="514" t="s">
        <v>230</v>
      </c>
      <c r="E255" s="516" t="s">
        <v>84</v>
      </c>
      <c r="F255" s="210">
        <v>103</v>
      </c>
      <c r="G255" s="210">
        <v>71</v>
      </c>
      <c r="H255" s="48">
        <v>115</v>
      </c>
      <c r="I255" s="8">
        <v>115</v>
      </c>
      <c r="J255" s="210"/>
      <c r="K255" s="171"/>
      <c r="L255" s="8"/>
      <c r="M255" s="993"/>
      <c r="N255" s="827"/>
    </row>
    <row r="256" spans="1:14" ht="15">
      <c r="A256" s="164">
        <v>632</v>
      </c>
      <c r="B256" s="3"/>
      <c r="C256" s="135"/>
      <c r="D256" s="515"/>
      <c r="E256" s="533" t="s">
        <v>227</v>
      </c>
      <c r="F256" s="165">
        <f>SUM(F257:F259)</f>
        <v>6938</v>
      </c>
      <c r="G256" s="165">
        <f>SUM(G257:G259)</f>
        <v>7274</v>
      </c>
      <c r="H256" s="5">
        <f aca="true" t="shared" si="35" ref="H256:M256">H257+H258+H259</f>
        <v>8220</v>
      </c>
      <c r="I256" s="4">
        <f t="shared" si="35"/>
        <v>6780</v>
      </c>
      <c r="J256" s="165">
        <f t="shared" si="35"/>
        <v>6780</v>
      </c>
      <c r="K256" s="164">
        <f t="shared" si="35"/>
        <v>7850</v>
      </c>
      <c r="L256" s="4">
        <f t="shared" si="35"/>
        <v>7850</v>
      </c>
      <c r="M256" s="992">
        <f t="shared" si="35"/>
        <v>2406.34</v>
      </c>
      <c r="N256" s="1007">
        <f>(100/L256)*M256</f>
        <v>30.654012738853506</v>
      </c>
    </row>
    <row r="257" spans="1:14" ht="15">
      <c r="A257" s="180">
        <v>632001</v>
      </c>
      <c r="B257" s="22">
        <v>1</v>
      </c>
      <c r="C257" s="642">
        <v>41</v>
      </c>
      <c r="D257" s="523" t="s">
        <v>230</v>
      </c>
      <c r="E257" s="534" t="s">
        <v>231</v>
      </c>
      <c r="F257" s="183">
        <v>470</v>
      </c>
      <c r="G257" s="183">
        <v>715</v>
      </c>
      <c r="H257" s="52">
        <v>720</v>
      </c>
      <c r="I257" s="21">
        <v>720</v>
      </c>
      <c r="J257" s="181">
        <v>720</v>
      </c>
      <c r="K257" s="180">
        <v>850</v>
      </c>
      <c r="L257" s="21">
        <v>850</v>
      </c>
      <c r="M257" s="977">
        <v>76.51</v>
      </c>
      <c r="N257" s="978">
        <f>(100/L257)*M257</f>
        <v>9.001176470588236</v>
      </c>
    </row>
    <row r="258" spans="1:14" ht="15">
      <c r="A258" s="169">
        <v>632001</v>
      </c>
      <c r="B258" s="7">
        <v>2</v>
      </c>
      <c r="C258" s="642">
        <v>41</v>
      </c>
      <c r="D258" s="523" t="s">
        <v>230</v>
      </c>
      <c r="E258" s="558" t="s">
        <v>232</v>
      </c>
      <c r="F258" s="172">
        <v>4353</v>
      </c>
      <c r="G258" s="172">
        <v>4491</v>
      </c>
      <c r="H258" s="53">
        <v>5500</v>
      </c>
      <c r="I258" s="24">
        <v>4060</v>
      </c>
      <c r="J258" s="211">
        <v>4060</v>
      </c>
      <c r="K258" s="201">
        <v>5000</v>
      </c>
      <c r="L258" s="24">
        <v>5000</v>
      </c>
      <c r="M258" s="1001">
        <v>1698.03</v>
      </c>
      <c r="N258" s="971">
        <f>(100/L258)*M258</f>
        <v>33.9606</v>
      </c>
    </row>
    <row r="259" spans="1:14" ht="15">
      <c r="A259" s="182">
        <v>632002</v>
      </c>
      <c r="B259" s="35"/>
      <c r="C259" s="39">
        <v>41</v>
      </c>
      <c r="D259" s="523" t="s">
        <v>230</v>
      </c>
      <c r="E259" s="545" t="s">
        <v>29</v>
      </c>
      <c r="F259" s="211">
        <v>2115</v>
      </c>
      <c r="G259" s="211">
        <v>2068</v>
      </c>
      <c r="H259" s="517">
        <v>2000</v>
      </c>
      <c r="I259" s="23">
        <v>2000</v>
      </c>
      <c r="J259" s="210">
        <v>2000</v>
      </c>
      <c r="K259" s="179">
        <v>2000</v>
      </c>
      <c r="L259" s="23">
        <v>2000</v>
      </c>
      <c r="M259" s="998">
        <v>631.8</v>
      </c>
      <c r="N259" s="973">
        <f>(100/L259)*M259</f>
        <v>31.59</v>
      </c>
    </row>
    <row r="260" spans="1:14" ht="15">
      <c r="A260" s="193">
        <v>633</v>
      </c>
      <c r="B260" s="75"/>
      <c r="C260" s="112"/>
      <c r="D260" s="515"/>
      <c r="E260" s="533" t="s">
        <v>93</v>
      </c>
      <c r="F260" s="165">
        <f>SUM(F261:F264)</f>
        <v>1841</v>
      </c>
      <c r="G260" s="165">
        <f>SUM(G261:G264)</f>
        <v>16</v>
      </c>
      <c r="H260" s="584">
        <v>1200</v>
      </c>
      <c r="I260" s="123">
        <v>1500</v>
      </c>
      <c r="J260" s="231">
        <v>300</v>
      </c>
      <c r="K260" s="1064">
        <f>K261+K264+K262+K263</f>
        <v>500</v>
      </c>
      <c r="L260" s="123">
        <v>500</v>
      </c>
      <c r="M260" s="1035">
        <f>M261+M264+M262+M263</f>
        <v>0</v>
      </c>
      <c r="N260" s="1007">
        <f>(100/L260)*M260</f>
        <v>0</v>
      </c>
    </row>
    <row r="261" spans="1:14" ht="15">
      <c r="A261" s="180">
        <v>633006</v>
      </c>
      <c r="B261" s="22">
        <v>3</v>
      </c>
      <c r="C261" s="642">
        <v>41</v>
      </c>
      <c r="D261" s="523" t="s">
        <v>230</v>
      </c>
      <c r="E261" s="534" t="s">
        <v>469</v>
      </c>
      <c r="F261" s="181"/>
      <c r="G261" s="181"/>
      <c r="H261" s="52">
        <v>700</v>
      </c>
      <c r="I261" s="21">
        <v>700</v>
      </c>
      <c r="J261" s="181"/>
      <c r="K261" s="180"/>
      <c r="L261" s="21"/>
      <c r="M261" s="977"/>
      <c r="N261" s="731"/>
    </row>
    <row r="262" spans="1:14" ht="15">
      <c r="A262" s="714">
        <v>633006</v>
      </c>
      <c r="B262" s="715"/>
      <c r="C262" s="715">
        <v>41</v>
      </c>
      <c r="D262" s="582" t="s">
        <v>230</v>
      </c>
      <c r="E262" s="716" t="s">
        <v>451</v>
      </c>
      <c r="F262" s="271"/>
      <c r="G262" s="271"/>
      <c r="H262" s="714">
        <v>500</v>
      </c>
      <c r="I262" s="279">
        <v>500</v>
      </c>
      <c r="J262" s="585"/>
      <c r="K262" s="735"/>
      <c r="L262" s="276"/>
      <c r="M262" s="1020"/>
      <c r="N262" s="857"/>
    </row>
    <row r="263" spans="1:21" ht="15">
      <c r="A263" s="269">
        <v>633004</v>
      </c>
      <c r="B263" s="270"/>
      <c r="C263" s="659">
        <v>41</v>
      </c>
      <c r="D263" s="582" t="s">
        <v>230</v>
      </c>
      <c r="E263" s="583" t="s">
        <v>381</v>
      </c>
      <c r="F263" s="717"/>
      <c r="G263" s="717"/>
      <c r="H263" s="718"/>
      <c r="I263" s="279">
        <v>300</v>
      </c>
      <c r="J263" s="585">
        <v>300</v>
      </c>
      <c r="K263" s="714"/>
      <c r="L263" s="279"/>
      <c r="M263" s="1036"/>
      <c r="N263" s="860"/>
      <c r="U263" s="188"/>
    </row>
    <row r="264" spans="1:21" ht="15">
      <c r="A264" s="179">
        <v>633006</v>
      </c>
      <c r="B264" s="11">
        <v>7</v>
      </c>
      <c r="C264" s="206">
        <v>41</v>
      </c>
      <c r="D264" s="523" t="s">
        <v>230</v>
      </c>
      <c r="E264" s="530" t="s">
        <v>93</v>
      </c>
      <c r="F264" s="210">
        <v>1841</v>
      </c>
      <c r="G264" s="210">
        <v>16</v>
      </c>
      <c r="H264" s="714">
        <v>500</v>
      </c>
      <c r="I264" s="279">
        <v>500</v>
      </c>
      <c r="J264" s="210"/>
      <c r="K264" s="179">
        <v>500</v>
      </c>
      <c r="L264" s="23">
        <v>500</v>
      </c>
      <c r="M264" s="998">
        <v>0</v>
      </c>
      <c r="N264" s="973">
        <f>(100/L264)*M264</f>
        <v>0</v>
      </c>
      <c r="U264" s="188"/>
    </row>
    <row r="265" spans="1:14" ht="15">
      <c r="A265" s="164">
        <v>635</v>
      </c>
      <c r="B265" s="75"/>
      <c r="C265" s="112"/>
      <c r="D265" s="515"/>
      <c r="E265" s="533" t="s">
        <v>233</v>
      </c>
      <c r="F265" s="218">
        <f>SUM(F266:F266)</f>
        <v>450</v>
      </c>
      <c r="G265" s="218">
        <f>SUM(G266:G266)</f>
        <v>88</v>
      </c>
      <c r="H265" s="5">
        <f aca="true" t="shared" si="36" ref="H265:M265">H266</f>
        <v>200</v>
      </c>
      <c r="I265" s="4">
        <f t="shared" si="36"/>
        <v>700</v>
      </c>
      <c r="J265" s="165">
        <f t="shared" si="36"/>
        <v>700</v>
      </c>
      <c r="K265" s="164">
        <f t="shared" si="36"/>
        <v>5000</v>
      </c>
      <c r="L265" s="4">
        <f t="shared" si="36"/>
        <v>5000</v>
      </c>
      <c r="M265" s="992">
        <f t="shared" si="36"/>
        <v>0</v>
      </c>
      <c r="N265" s="1004">
        <f>(100/L265)*M265</f>
        <v>0</v>
      </c>
    </row>
    <row r="266" spans="1:14" ht="15">
      <c r="A266" s="263">
        <v>635006</v>
      </c>
      <c r="B266" s="22">
        <v>1</v>
      </c>
      <c r="C266" s="642">
        <v>41</v>
      </c>
      <c r="D266" s="523" t="s">
        <v>230</v>
      </c>
      <c r="E266" s="534" t="s">
        <v>234</v>
      </c>
      <c r="F266" s="170">
        <v>450</v>
      </c>
      <c r="G266" s="170">
        <v>88</v>
      </c>
      <c r="H266" s="52">
        <v>200</v>
      </c>
      <c r="I266" s="21">
        <v>700</v>
      </c>
      <c r="J266" s="181">
        <v>700</v>
      </c>
      <c r="K266" s="180">
        <v>5000</v>
      </c>
      <c r="L266" s="21">
        <v>5000</v>
      </c>
      <c r="M266" s="977">
        <v>0</v>
      </c>
      <c r="N266" s="980">
        <f>(100/L266)*M266</f>
        <v>0</v>
      </c>
    </row>
    <row r="267" spans="1:14" ht="15">
      <c r="A267" s="164">
        <v>637</v>
      </c>
      <c r="B267" s="3"/>
      <c r="C267" s="135"/>
      <c r="D267" s="515"/>
      <c r="E267" s="504" t="s">
        <v>136</v>
      </c>
      <c r="F267" s="165">
        <f>SUM(F268:F273)</f>
        <v>9264</v>
      </c>
      <c r="G267" s="165">
        <f>SUM(G268:G273)</f>
        <v>8434</v>
      </c>
      <c r="H267" s="5">
        <f>H269+H271+H273+H270+H268+H272</f>
        <v>9700</v>
      </c>
      <c r="I267" s="4">
        <f>I268+I271+I273+I270+I269+I272</f>
        <v>10640</v>
      </c>
      <c r="J267" s="165">
        <f>J268+J271+J273+J270+J269</f>
        <v>10330</v>
      </c>
      <c r="K267" s="164">
        <f>SUM(K268:K273)</f>
        <v>8950</v>
      </c>
      <c r="L267" s="4">
        <f>SUM(L268:L273)</f>
        <v>8950</v>
      </c>
      <c r="M267" s="992">
        <f>SUM(M268:M273)</f>
        <v>455.3</v>
      </c>
      <c r="N267" s="1004">
        <f>(100/L267)*M267</f>
        <v>5.087150837988827</v>
      </c>
    </row>
    <row r="268" spans="1:14" ht="15">
      <c r="A268" s="180">
        <v>637004</v>
      </c>
      <c r="B268" s="22"/>
      <c r="C268" s="642">
        <v>41</v>
      </c>
      <c r="D268" s="523" t="s">
        <v>230</v>
      </c>
      <c r="E268" s="518" t="s">
        <v>235</v>
      </c>
      <c r="F268" s="170">
        <v>300</v>
      </c>
      <c r="G268" s="170">
        <v>460</v>
      </c>
      <c r="H268" s="52">
        <v>500</v>
      </c>
      <c r="I268" s="21">
        <v>1440</v>
      </c>
      <c r="J268" s="216">
        <v>1440</v>
      </c>
      <c r="K268" s="180">
        <v>1200</v>
      </c>
      <c r="L268" s="21">
        <v>1200</v>
      </c>
      <c r="M268" s="1013">
        <v>179.3</v>
      </c>
      <c r="N268" s="1006">
        <f aca="true" t="shared" si="37" ref="N268:N273">(100/L268)*M268</f>
        <v>14.941666666666666</v>
      </c>
    </row>
    <row r="269" spans="1:14" ht="15">
      <c r="A269" s="169">
        <v>637004</v>
      </c>
      <c r="B269" s="15">
        <v>5</v>
      </c>
      <c r="C269" s="206">
        <v>41</v>
      </c>
      <c r="D269" s="511" t="s">
        <v>230</v>
      </c>
      <c r="E269" s="472" t="s">
        <v>192</v>
      </c>
      <c r="F269" s="183">
        <v>829</v>
      </c>
      <c r="G269" s="183">
        <v>484</v>
      </c>
      <c r="H269" s="48">
        <v>600</v>
      </c>
      <c r="I269" s="8">
        <v>330</v>
      </c>
      <c r="J269" s="172">
        <v>330</v>
      </c>
      <c r="K269" s="171">
        <v>350</v>
      </c>
      <c r="L269" s="8">
        <v>350</v>
      </c>
      <c r="M269" s="993">
        <v>0</v>
      </c>
      <c r="N269" s="974">
        <f t="shared" si="37"/>
        <v>0</v>
      </c>
    </row>
    <row r="270" spans="1:14" ht="15">
      <c r="A270" s="169">
        <v>637015</v>
      </c>
      <c r="B270" s="9"/>
      <c r="C270" s="13">
        <v>41</v>
      </c>
      <c r="D270" s="513" t="s">
        <v>230</v>
      </c>
      <c r="E270" s="471" t="s">
        <v>236</v>
      </c>
      <c r="F270" s="172"/>
      <c r="G270" s="172"/>
      <c r="H270" s="36">
        <v>200</v>
      </c>
      <c r="I270" s="36">
        <v>200</v>
      </c>
      <c r="J270" s="172">
        <v>200</v>
      </c>
      <c r="K270" s="182">
        <v>200</v>
      </c>
      <c r="L270" s="12">
        <v>200</v>
      </c>
      <c r="M270" s="993">
        <v>0</v>
      </c>
      <c r="N270" s="974">
        <f t="shared" si="37"/>
        <v>0</v>
      </c>
    </row>
    <row r="271" spans="1:14" ht="15">
      <c r="A271" s="171">
        <v>637012</v>
      </c>
      <c r="B271" s="9">
        <v>50</v>
      </c>
      <c r="C271" s="642">
        <v>41</v>
      </c>
      <c r="D271" s="523" t="s">
        <v>230</v>
      </c>
      <c r="E271" s="472" t="s">
        <v>237</v>
      </c>
      <c r="F271" s="172">
        <v>5948</v>
      </c>
      <c r="G271" s="172">
        <v>5292</v>
      </c>
      <c r="H271" s="48">
        <v>6000</v>
      </c>
      <c r="I271" s="8">
        <v>6000</v>
      </c>
      <c r="J271" s="172">
        <v>6000</v>
      </c>
      <c r="K271" s="171">
        <v>6000</v>
      </c>
      <c r="L271" s="8">
        <v>6000</v>
      </c>
      <c r="M271" s="993">
        <v>0</v>
      </c>
      <c r="N271" s="974">
        <f t="shared" si="37"/>
        <v>0</v>
      </c>
    </row>
    <row r="272" spans="1:14" ht="15">
      <c r="A272" s="169">
        <v>637012</v>
      </c>
      <c r="B272" s="7">
        <v>1</v>
      </c>
      <c r="C272" s="642">
        <v>46</v>
      </c>
      <c r="D272" s="523" t="s">
        <v>230</v>
      </c>
      <c r="E272" s="472" t="s">
        <v>238</v>
      </c>
      <c r="F272" s="172">
        <v>27</v>
      </c>
      <c r="G272" s="172">
        <v>38</v>
      </c>
      <c r="H272" s="89">
        <v>40</v>
      </c>
      <c r="I272" s="89">
        <v>310</v>
      </c>
      <c r="J272" s="228">
        <v>310</v>
      </c>
      <c r="K272" s="169">
        <v>100</v>
      </c>
      <c r="L272" s="6">
        <v>100</v>
      </c>
      <c r="M272" s="996">
        <v>6</v>
      </c>
      <c r="N272" s="974">
        <f t="shared" si="37"/>
        <v>6</v>
      </c>
    </row>
    <row r="273" spans="1:14" ht="15">
      <c r="A273" s="179">
        <v>637027</v>
      </c>
      <c r="B273" s="32"/>
      <c r="C273" s="130">
        <v>41</v>
      </c>
      <c r="D273" s="514" t="s">
        <v>230</v>
      </c>
      <c r="E273" s="516" t="s">
        <v>158</v>
      </c>
      <c r="F273" s="210">
        <v>2160</v>
      </c>
      <c r="G273" s="210">
        <v>2160</v>
      </c>
      <c r="H273" s="517">
        <v>2360</v>
      </c>
      <c r="I273" s="517">
        <v>2360</v>
      </c>
      <c r="J273" s="635">
        <v>2360</v>
      </c>
      <c r="K273" s="179">
        <v>1100</v>
      </c>
      <c r="L273" s="23">
        <v>1100</v>
      </c>
      <c r="M273" s="998">
        <v>270</v>
      </c>
      <c r="N273" s="973">
        <f t="shared" si="37"/>
        <v>24.545454545454547</v>
      </c>
    </row>
    <row r="274" spans="1:14" ht="15.75" thickBot="1">
      <c r="A274" s="262"/>
      <c r="B274" s="15"/>
      <c r="C274" s="15"/>
      <c r="D274" s="668"/>
      <c r="E274" s="41"/>
      <c r="F274" s="322"/>
      <c r="G274" s="322"/>
      <c r="H274" s="28"/>
      <c r="I274" s="36"/>
      <c r="J274" s="185"/>
      <c r="K274" s="182"/>
      <c r="L274" s="12"/>
      <c r="M274" s="997"/>
      <c r="N274" s="814"/>
    </row>
    <row r="275" spans="1:22" ht="15.75" thickBot="1">
      <c r="A275" s="16" t="s">
        <v>239</v>
      </c>
      <c r="B275" s="94"/>
      <c r="C275" s="17"/>
      <c r="D275" s="316"/>
      <c r="E275" s="502" t="s">
        <v>240</v>
      </c>
      <c r="F275" s="18">
        <f>F276+F278+F280</f>
        <v>12739</v>
      </c>
      <c r="G275" s="18">
        <f>G276+G278+G280</f>
        <v>10000</v>
      </c>
      <c r="H275" s="727">
        <f>H276+H280</f>
        <v>70000</v>
      </c>
      <c r="I275" s="728">
        <f>I276+I280+I278</f>
        <v>70000</v>
      </c>
      <c r="J275" s="18">
        <f>J276+J280+J278</f>
        <v>68000</v>
      </c>
      <c r="K275" s="69">
        <f>K276+K280</f>
        <v>60000</v>
      </c>
      <c r="L275" s="68">
        <f>L276+L280</f>
        <v>60000</v>
      </c>
      <c r="M275" s="1016">
        <f>M276+M280</f>
        <v>3500</v>
      </c>
      <c r="N275" s="1003">
        <f>(100/L275)*M275</f>
        <v>5.833333333333334</v>
      </c>
      <c r="V275" s="188"/>
    </row>
    <row r="276" spans="1:14" ht="15">
      <c r="A276" s="194">
        <v>642</v>
      </c>
      <c r="B276" s="102"/>
      <c r="C276" s="72"/>
      <c r="D276" s="586"/>
      <c r="E276" s="540" t="s">
        <v>173</v>
      </c>
      <c r="F276" s="218">
        <f>F277</f>
        <v>10000</v>
      </c>
      <c r="G276" s="218">
        <f>G277</f>
        <v>10000</v>
      </c>
      <c r="H276" s="73">
        <f aca="true" t="shared" si="38" ref="H276:M276">SUM(H277:H277)</f>
        <v>10000</v>
      </c>
      <c r="I276" s="98">
        <f t="shared" si="38"/>
        <v>10000</v>
      </c>
      <c r="J276" s="208">
        <f t="shared" si="38"/>
        <v>8000</v>
      </c>
      <c r="K276" s="261">
        <f t="shared" si="38"/>
        <v>10000</v>
      </c>
      <c r="L276" s="71">
        <f t="shared" si="38"/>
        <v>10000</v>
      </c>
      <c r="M276" s="991">
        <f t="shared" si="38"/>
        <v>3500</v>
      </c>
      <c r="N276" s="1004">
        <f>(100/L276)*M276</f>
        <v>35</v>
      </c>
    </row>
    <row r="277" spans="1:14" ht="15">
      <c r="A277" s="166">
        <v>642002</v>
      </c>
      <c r="B277" s="76">
        <v>1</v>
      </c>
      <c r="C277" s="75">
        <v>41</v>
      </c>
      <c r="D277" s="589" t="s">
        <v>241</v>
      </c>
      <c r="E277" s="542" t="s">
        <v>242</v>
      </c>
      <c r="F277" s="167">
        <v>10000</v>
      </c>
      <c r="G277" s="167">
        <v>10000</v>
      </c>
      <c r="H277" s="77">
        <v>10000</v>
      </c>
      <c r="I277" s="78">
        <v>10000</v>
      </c>
      <c r="J277" s="225">
        <v>8000</v>
      </c>
      <c r="K277" s="166">
        <v>10000</v>
      </c>
      <c r="L277" s="78">
        <v>10000</v>
      </c>
      <c r="M277" s="995">
        <v>3500</v>
      </c>
      <c r="N277" s="980">
        <f>(100/L277)*M277</f>
        <v>35</v>
      </c>
    </row>
    <row r="278" spans="1:14" ht="15">
      <c r="A278" s="200">
        <v>633</v>
      </c>
      <c r="B278" s="72"/>
      <c r="C278" s="102"/>
      <c r="D278" s="586"/>
      <c r="E278" s="555" t="s">
        <v>93</v>
      </c>
      <c r="F278" s="218">
        <v>301</v>
      </c>
      <c r="G278" s="218"/>
      <c r="H278" s="73"/>
      <c r="I278" s="71"/>
      <c r="J278" s="218"/>
      <c r="K278" s="200"/>
      <c r="L278" s="71"/>
      <c r="M278" s="991"/>
      <c r="N278" s="848"/>
    </row>
    <row r="279" spans="1:14" ht="15">
      <c r="A279" s="274">
        <v>633006</v>
      </c>
      <c r="B279" s="331"/>
      <c r="C279" s="331"/>
      <c r="D279" s="588" t="s">
        <v>243</v>
      </c>
      <c r="E279" s="593" t="s">
        <v>413</v>
      </c>
      <c r="F279" s="273">
        <v>301</v>
      </c>
      <c r="G279" s="273">
        <v>301</v>
      </c>
      <c r="H279" s="591">
        <v>2000</v>
      </c>
      <c r="I279" s="275"/>
      <c r="J279" s="595"/>
      <c r="K279" s="1066"/>
      <c r="L279" s="1068"/>
      <c r="M279" s="1037"/>
      <c r="N279" s="1070"/>
    </row>
    <row r="280" spans="1:14" ht="15">
      <c r="A280" s="200">
        <v>635</v>
      </c>
      <c r="B280" s="102"/>
      <c r="C280" s="102"/>
      <c r="D280" s="586"/>
      <c r="E280" s="555" t="s">
        <v>244</v>
      </c>
      <c r="F280" s="218">
        <v>2438</v>
      </c>
      <c r="G280" s="218"/>
      <c r="H280" s="73">
        <f aca="true" t="shared" si="39" ref="H280:M280">H281</f>
        <v>60000</v>
      </c>
      <c r="I280" s="71">
        <f t="shared" si="39"/>
        <v>60000</v>
      </c>
      <c r="J280" s="218">
        <f t="shared" si="39"/>
        <v>60000</v>
      </c>
      <c r="K280" s="200">
        <f t="shared" si="39"/>
        <v>50000</v>
      </c>
      <c r="L280" s="71">
        <f t="shared" si="39"/>
        <v>50000</v>
      </c>
      <c r="M280" s="991">
        <f t="shared" si="39"/>
        <v>0</v>
      </c>
      <c r="N280" s="1005">
        <f>(100/L280)*M280</f>
        <v>0</v>
      </c>
    </row>
    <row r="281" spans="1:14" ht="15">
      <c r="A281" s="166">
        <v>635006</v>
      </c>
      <c r="B281" s="76">
        <v>1</v>
      </c>
      <c r="C281" s="76">
        <v>41</v>
      </c>
      <c r="D281" s="589" t="s">
        <v>243</v>
      </c>
      <c r="E281" s="542" t="s">
        <v>481</v>
      </c>
      <c r="F281" s="167">
        <v>2385</v>
      </c>
      <c r="G281" s="167"/>
      <c r="H281" s="77">
        <v>60000</v>
      </c>
      <c r="I281" s="78">
        <v>60000</v>
      </c>
      <c r="J281" s="167">
        <v>60000</v>
      </c>
      <c r="K281" s="166">
        <v>50000</v>
      </c>
      <c r="L281" s="78">
        <v>50000</v>
      </c>
      <c r="M281" s="995">
        <v>0</v>
      </c>
      <c r="N281" s="980">
        <f>(100/L281)*M281</f>
        <v>0</v>
      </c>
    </row>
    <row r="282" spans="1:14" ht="15.75" thickBot="1">
      <c r="A282" s="258"/>
      <c r="B282" s="104"/>
      <c r="C282" s="104"/>
      <c r="D282" s="590"/>
      <c r="E282" s="556"/>
      <c r="F282" s="321"/>
      <c r="G282" s="321"/>
      <c r="H282" s="474"/>
      <c r="I282" s="133"/>
      <c r="J282" s="233"/>
      <c r="K282" s="265"/>
      <c r="L282" s="133"/>
      <c r="M282" s="1038"/>
      <c r="N282" s="861"/>
    </row>
    <row r="283" spans="1:14" ht="15.75" thickBot="1">
      <c r="A283" s="69" t="s">
        <v>245</v>
      </c>
      <c r="B283" s="94"/>
      <c r="C283" s="94"/>
      <c r="D283" s="316"/>
      <c r="E283" s="57" t="s">
        <v>246</v>
      </c>
      <c r="F283" s="18">
        <f>SUM(F284+F293+F297+F305+F307)</f>
        <v>45155</v>
      </c>
      <c r="G283" s="18">
        <f>SUM(G284+G293+G297+G305+G307)</f>
        <v>69293</v>
      </c>
      <c r="H283" s="70">
        <f>H284+H293+H297+H305+H307</f>
        <v>60506</v>
      </c>
      <c r="I283" s="68">
        <f>I284+I293+I297+I305+I307</f>
        <v>60506</v>
      </c>
      <c r="J283" s="18">
        <f>L284+L293+L297+L305+L307</f>
        <v>66131</v>
      </c>
      <c r="K283" s="69">
        <f>K284+K293+K297+K305+K307</f>
        <v>65631</v>
      </c>
      <c r="L283" s="68">
        <f>L284+L293+L297+L305+L307</f>
        <v>66131</v>
      </c>
      <c r="M283" s="1016">
        <f>M284+M293+M297+M305+M307</f>
        <v>12709.84</v>
      </c>
      <c r="N283" s="1003">
        <f>(100/L283)*M283</f>
        <v>19.219186160802046</v>
      </c>
    </row>
    <row r="284" spans="1:14" ht="15">
      <c r="A284" s="193">
        <v>62</v>
      </c>
      <c r="B284" s="3"/>
      <c r="C284" s="640"/>
      <c r="D284" s="510"/>
      <c r="E284" s="555" t="s">
        <v>76</v>
      </c>
      <c r="F284" s="241">
        <f>SUM(F285:F292)</f>
        <v>385</v>
      </c>
      <c r="G284" s="241">
        <f aca="true" t="shared" si="40" ref="G284:M284">SUM(G285:G292)</f>
        <v>1937</v>
      </c>
      <c r="H284" s="597">
        <f t="shared" si="40"/>
        <v>456</v>
      </c>
      <c r="I284" s="126">
        <f t="shared" si="40"/>
        <v>1043</v>
      </c>
      <c r="J284" s="235">
        <f t="shared" si="40"/>
        <v>1043</v>
      </c>
      <c r="K284" s="1067">
        <f t="shared" si="40"/>
        <v>1281</v>
      </c>
      <c r="L284" s="1069">
        <f t="shared" si="40"/>
        <v>1281</v>
      </c>
      <c r="M284" s="1039">
        <f t="shared" si="40"/>
        <v>225.41999999999996</v>
      </c>
      <c r="N284" s="1004">
        <f>(100/L284)*M284</f>
        <v>17.597189695550348</v>
      </c>
    </row>
    <row r="285" spans="1:14" ht="15">
      <c r="A285" s="169">
        <v>621000</v>
      </c>
      <c r="B285" s="7"/>
      <c r="C285" s="22">
        <v>41</v>
      </c>
      <c r="D285" s="587" t="s">
        <v>247</v>
      </c>
      <c r="E285" s="535" t="s">
        <v>248</v>
      </c>
      <c r="F285" s="220">
        <v>105</v>
      </c>
      <c r="G285" s="220">
        <v>312</v>
      </c>
      <c r="H285" s="180">
        <v>130</v>
      </c>
      <c r="I285" s="21"/>
      <c r="J285" s="181"/>
      <c r="K285" s="180"/>
      <c r="L285" s="21"/>
      <c r="M285" s="977"/>
      <c r="N285" s="731"/>
    </row>
    <row r="286" spans="1:14" ht="15">
      <c r="A286" s="169">
        <v>623000</v>
      </c>
      <c r="B286" s="7"/>
      <c r="C286" s="7">
        <v>41</v>
      </c>
      <c r="D286" s="156" t="s">
        <v>247</v>
      </c>
      <c r="E286" s="535" t="s">
        <v>78</v>
      </c>
      <c r="F286" s="475"/>
      <c r="G286" s="475">
        <v>278</v>
      </c>
      <c r="H286" s="36"/>
      <c r="I286" s="12">
        <v>280</v>
      </c>
      <c r="J286" s="183">
        <v>280</v>
      </c>
      <c r="K286" s="182">
        <v>360</v>
      </c>
      <c r="L286" s="12">
        <v>360</v>
      </c>
      <c r="M286" s="997">
        <v>64.5</v>
      </c>
      <c r="N286" s="974">
        <f aca="true" t="shared" si="41" ref="N286:N292">(100/L286)*M286</f>
        <v>17.916666666666668</v>
      </c>
    </row>
    <row r="287" spans="1:14" ht="15">
      <c r="A287" s="171">
        <v>625001</v>
      </c>
      <c r="B287" s="9"/>
      <c r="C287" s="323">
        <v>41</v>
      </c>
      <c r="D287" s="512" t="s">
        <v>247</v>
      </c>
      <c r="E287" s="329" t="s">
        <v>79</v>
      </c>
      <c r="F287" s="176">
        <v>15</v>
      </c>
      <c r="G287" s="176">
        <v>6</v>
      </c>
      <c r="H287" s="53">
        <v>19</v>
      </c>
      <c r="I287" s="24">
        <v>19</v>
      </c>
      <c r="J287" s="211">
        <v>19</v>
      </c>
      <c r="K287" s="201">
        <v>51</v>
      </c>
      <c r="L287" s="24">
        <v>51</v>
      </c>
      <c r="M287" s="1001">
        <v>9.03</v>
      </c>
      <c r="N287" s="974">
        <f t="shared" si="41"/>
        <v>17.705882352941174</v>
      </c>
    </row>
    <row r="288" spans="1:14" ht="15">
      <c r="A288" s="171">
        <v>625002</v>
      </c>
      <c r="B288" s="9"/>
      <c r="C288" s="13">
        <v>41</v>
      </c>
      <c r="D288" s="513" t="s">
        <v>247</v>
      </c>
      <c r="E288" s="329" t="s">
        <v>80</v>
      </c>
      <c r="F288" s="176">
        <v>160</v>
      </c>
      <c r="G288" s="176">
        <v>830</v>
      </c>
      <c r="H288" s="48">
        <v>182</v>
      </c>
      <c r="I288" s="8">
        <v>500</v>
      </c>
      <c r="J288" s="172">
        <v>500</v>
      </c>
      <c r="K288" s="171">
        <v>510</v>
      </c>
      <c r="L288" s="8">
        <v>510</v>
      </c>
      <c r="M288" s="993">
        <v>90.3</v>
      </c>
      <c r="N288" s="974">
        <f t="shared" si="41"/>
        <v>17.705882352941174</v>
      </c>
    </row>
    <row r="289" spans="1:14" ht="15">
      <c r="A289" s="171">
        <v>625003</v>
      </c>
      <c r="B289" s="9"/>
      <c r="C289" s="85">
        <v>41</v>
      </c>
      <c r="D289" s="513" t="s">
        <v>247</v>
      </c>
      <c r="E289" s="329" t="s">
        <v>81</v>
      </c>
      <c r="F289" s="475">
        <v>8</v>
      </c>
      <c r="G289" s="475">
        <v>47</v>
      </c>
      <c r="H289" s="48">
        <v>11</v>
      </c>
      <c r="I289" s="8">
        <v>21</v>
      </c>
      <c r="J289" s="172">
        <v>21</v>
      </c>
      <c r="K289" s="171">
        <v>30</v>
      </c>
      <c r="L289" s="8">
        <v>30</v>
      </c>
      <c r="M289" s="993">
        <v>5.16</v>
      </c>
      <c r="N289" s="974">
        <f t="shared" si="41"/>
        <v>17.200000000000003</v>
      </c>
    </row>
    <row r="290" spans="1:14" ht="15">
      <c r="A290" s="171">
        <v>625004</v>
      </c>
      <c r="B290" s="9"/>
      <c r="C290" s="85">
        <v>41</v>
      </c>
      <c r="D290" s="513" t="s">
        <v>247</v>
      </c>
      <c r="E290" s="329" t="s">
        <v>82</v>
      </c>
      <c r="F290" s="172">
        <v>32</v>
      </c>
      <c r="G290" s="172">
        <v>178</v>
      </c>
      <c r="H290" s="48">
        <v>39</v>
      </c>
      <c r="I290" s="8">
        <v>80</v>
      </c>
      <c r="J290" s="172">
        <v>80</v>
      </c>
      <c r="K290" s="171">
        <v>110</v>
      </c>
      <c r="L290" s="8">
        <v>110</v>
      </c>
      <c r="M290" s="993">
        <v>19.35</v>
      </c>
      <c r="N290" s="972">
        <f t="shared" si="41"/>
        <v>17.59090909090909</v>
      </c>
    </row>
    <row r="291" spans="1:14" ht="15">
      <c r="A291" s="182">
        <v>625005</v>
      </c>
      <c r="B291" s="9"/>
      <c r="C291" s="13">
        <v>41</v>
      </c>
      <c r="D291" s="513" t="s">
        <v>247</v>
      </c>
      <c r="E291" s="558" t="s">
        <v>83</v>
      </c>
      <c r="F291" s="183">
        <v>11</v>
      </c>
      <c r="G291" s="183">
        <v>4</v>
      </c>
      <c r="H291" s="48">
        <v>13</v>
      </c>
      <c r="I291" s="8">
        <v>13</v>
      </c>
      <c r="J291" s="172">
        <v>13</v>
      </c>
      <c r="K291" s="171">
        <v>40</v>
      </c>
      <c r="L291" s="8">
        <v>40</v>
      </c>
      <c r="M291" s="993">
        <v>6.45</v>
      </c>
      <c r="N291" s="971">
        <f t="shared" si="41"/>
        <v>16.125</v>
      </c>
    </row>
    <row r="292" spans="1:14" ht="15">
      <c r="A292" s="179">
        <v>625007</v>
      </c>
      <c r="B292" s="11"/>
      <c r="C292" s="204">
        <v>41</v>
      </c>
      <c r="D292" s="510" t="s">
        <v>247</v>
      </c>
      <c r="E292" s="545" t="s">
        <v>84</v>
      </c>
      <c r="F292" s="560">
        <v>54</v>
      </c>
      <c r="G292" s="560">
        <v>282</v>
      </c>
      <c r="H292" s="36">
        <v>62</v>
      </c>
      <c r="I292" s="12">
        <v>130</v>
      </c>
      <c r="J292" s="183">
        <v>130</v>
      </c>
      <c r="K292" s="182">
        <v>180</v>
      </c>
      <c r="L292" s="12">
        <v>180</v>
      </c>
      <c r="M292" s="997">
        <v>30.63</v>
      </c>
      <c r="N292" s="973">
        <f t="shared" si="41"/>
        <v>17.016666666666666</v>
      </c>
    </row>
    <row r="293" spans="1:14" ht="15">
      <c r="A293" s="193">
        <v>632</v>
      </c>
      <c r="B293" s="3"/>
      <c r="C293" s="135"/>
      <c r="D293" s="515"/>
      <c r="E293" s="533" t="s">
        <v>86</v>
      </c>
      <c r="F293" s="165">
        <f>SUM(F294:F296)</f>
        <v>27252</v>
      </c>
      <c r="G293" s="165">
        <f aca="true" t="shared" si="42" ref="G293:M293">SUM(G294:G296)</f>
        <v>25363</v>
      </c>
      <c r="H293" s="5">
        <f t="shared" si="42"/>
        <v>38500</v>
      </c>
      <c r="I293" s="4">
        <f t="shared" si="42"/>
        <v>30283</v>
      </c>
      <c r="J293" s="165">
        <f t="shared" si="42"/>
        <v>29783</v>
      </c>
      <c r="K293" s="164">
        <f t="shared" si="42"/>
        <v>32000</v>
      </c>
      <c r="L293" s="4">
        <f t="shared" si="42"/>
        <v>32000</v>
      </c>
      <c r="M293" s="992">
        <f t="shared" si="42"/>
        <v>7591.950000000001</v>
      </c>
      <c r="N293" s="1004">
        <f>(100/L293)*M293</f>
        <v>23.724843750000005</v>
      </c>
    </row>
    <row r="294" spans="1:14" ht="15">
      <c r="A294" s="169">
        <v>632001</v>
      </c>
      <c r="B294" s="7">
        <v>1</v>
      </c>
      <c r="C294" s="642">
        <v>41</v>
      </c>
      <c r="D294" s="523" t="s">
        <v>247</v>
      </c>
      <c r="E294" s="535" t="s">
        <v>88</v>
      </c>
      <c r="F294" s="170">
        <v>7084</v>
      </c>
      <c r="G294" s="170">
        <v>6732</v>
      </c>
      <c r="H294" s="89">
        <v>9000</v>
      </c>
      <c r="I294" s="6">
        <v>9000</v>
      </c>
      <c r="J294" s="170">
        <v>9000</v>
      </c>
      <c r="K294" s="180">
        <v>10000</v>
      </c>
      <c r="L294" s="21">
        <v>10000</v>
      </c>
      <c r="M294" s="996">
        <v>3577.18</v>
      </c>
      <c r="N294" s="1006">
        <f>(100/L294)*M294</f>
        <v>35.7718</v>
      </c>
    </row>
    <row r="295" spans="1:14" ht="15">
      <c r="A295" s="171">
        <v>632001</v>
      </c>
      <c r="B295" s="7">
        <v>2</v>
      </c>
      <c r="C295" s="206">
        <v>41</v>
      </c>
      <c r="D295" s="512" t="s">
        <v>247</v>
      </c>
      <c r="E295" s="329" t="s">
        <v>89</v>
      </c>
      <c r="F295" s="170">
        <v>20168</v>
      </c>
      <c r="G295" s="170">
        <v>15781</v>
      </c>
      <c r="H295" s="48">
        <v>26500</v>
      </c>
      <c r="I295" s="8">
        <v>18283</v>
      </c>
      <c r="J295" s="172">
        <v>18283</v>
      </c>
      <c r="K295" s="171">
        <v>20000</v>
      </c>
      <c r="L295" s="8">
        <v>20000</v>
      </c>
      <c r="M295" s="993">
        <v>3634.42</v>
      </c>
      <c r="N295" s="972">
        <f>(100/L295)*M295</f>
        <v>18.1721</v>
      </c>
    </row>
    <row r="296" spans="1:14" ht="15">
      <c r="A296" s="171">
        <v>632002</v>
      </c>
      <c r="B296" s="9"/>
      <c r="C296" s="13">
        <v>41</v>
      </c>
      <c r="D296" s="513" t="s">
        <v>247</v>
      </c>
      <c r="E296" s="329" t="s">
        <v>29</v>
      </c>
      <c r="F296" s="172"/>
      <c r="G296" s="172">
        <v>2850</v>
      </c>
      <c r="H296" s="48">
        <v>3000</v>
      </c>
      <c r="I296" s="8">
        <v>3000</v>
      </c>
      <c r="J296" s="172">
        <v>2500</v>
      </c>
      <c r="K296" s="171">
        <v>2000</v>
      </c>
      <c r="L296" s="8">
        <v>2000</v>
      </c>
      <c r="M296" s="993">
        <v>380.35</v>
      </c>
      <c r="N296" s="1008">
        <f>(100/L296)*M296</f>
        <v>19.017500000000002</v>
      </c>
    </row>
    <row r="297" spans="1:14" ht="15">
      <c r="A297" s="193">
        <v>633</v>
      </c>
      <c r="B297" s="3"/>
      <c r="C297" s="135"/>
      <c r="D297" s="515"/>
      <c r="E297" s="533" t="s">
        <v>93</v>
      </c>
      <c r="F297" s="165">
        <f aca="true" t="shared" si="43" ref="F297:M297">SUM(F299:F304)</f>
        <v>8919</v>
      </c>
      <c r="G297" s="165">
        <f>SUM(G298:G304)</f>
        <v>22975</v>
      </c>
      <c r="H297" s="5">
        <f t="shared" si="43"/>
        <v>10700</v>
      </c>
      <c r="I297" s="4">
        <f t="shared" si="43"/>
        <v>16400</v>
      </c>
      <c r="J297" s="165">
        <f t="shared" si="43"/>
        <v>14900</v>
      </c>
      <c r="K297" s="164">
        <f t="shared" si="43"/>
        <v>9700</v>
      </c>
      <c r="L297" s="4">
        <f t="shared" si="43"/>
        <v>10200</v>
      </c>
      <c r="M297" s="992">
        <f t="shared" si="43"/>
        <v>3792.01</v>
      </c>
      <c r="N297" s="1004">
        <f>(100/L297)*M297</f>
        <v>37.17656862745098</v>
      </c>
    </row>
    <row r="298" spans="1:14" ht="15">
      <c r="A298" s="180">
        <v>633001</v>
      </c>
      <c r="B298" s="22"/>
      <c r="C298" s="632">
        <v>41</v>
      </c>
      <c r="D298" s="522" t="s">
        <v>247</v>
      </c>
      <c r="E298" s="534" t="s">
        <v>278</v>
      </c>
      <c r="F298" s="181"/>
      <c r="G298" s="181">
        <v>2411</v>
      </c>
      <c r="H298" s="52"/>
      <c r="I298" s="21"/>
      <c r="J298" s="181"/>
      <c r="K298" s="180"/>
      <c r="L298" s="21"/>
      <c r="M298" s="977"/>
      <c r="N298" s="731"/>
    </row>
    <row r="299" spans="1:14" ht="15">
      <c r="A299" s="169">
        <v>633006</v>
      </c>
      <c r="B299" s="7"/>
      <c r="C299" s="642">
        <v>41</v>
      </c>
      <c r="D299" s="523" t="s">
        <v>247</v>
      </c>
      <c r="E299" s="535" t="s">
        <v>210</v>
      </c>
      <c r="F299" s="170">
        <v>2946</v>
      </c>
      <c r="G299" s="170">
        <v>11130</v>
      </c>
      <c r="H299" s="89">
        <v>1500</v>
      </c>
      <c r="I299" s="6">
        <v>7200</v>
      </c>
      <c r="J299" s="170">
        <v>6700</v>
      </c>
      <c r="K299" s="169">
        <v>1500</v>
      </c>
      <c r="L299" s="6">
        <v>2000</v>
      </c>
      <c r="M299" s="996">
        <v>1876.56</v>
      </c>
      <c r="N299" s="974">
        <f>(100/L299)*M299</f>
        <v>93.828</v>
      </c>
    </row>
    <row r="300" spans="1:14" ht="15">
      <c r="A300" s="169">
        <v>633006</v>
      </c>
      <c r="B300" s="7">
        <v>2</v>
      </c>
      <c r="C300" s="642">
        <v>41</v>
      </c>
      <c r="D300" s="513" t="s">
        <v>247</v>
      </c>
      <c r="E300" s="505" t="s">
        <v>401</v>
      </c>
      <c r="F300" s="170">
        <v>2184</v>
      </c>
      <c r="G300" s="170"/>
      <c r="H300" s="89"/>
      <c r="I300" s="6"/>
      <c r="J300" s="170"/>
      <c r="K300" s="169"/>
      <c r="L300" s="6"/>
      <c r="M300" s="996"/>
      <c r="N300" s="733"/>
    </row>
    <row r="301" spans="1:14" ht="15">
      <c r="A301" s="169">
        <v>633006</v>
      </c>
      <c r="B301" s="7">
        <v>3</v>
      </c>
      <c r="C301" s="642">
        <v>41</v>
      </c>
      <c r="D301" s="513" t="s">
        <v>247</v>
      </c>
      <c r="E301" s="471" t="s">
        <v>100</v>
      </c>
      <c r="F301" s="172">
        <v>6</v>
      </c>
      <c r="G301" s="172">
        <v>221</v>
      </c>
      <c r="H301" s="48">
        <v>200</v>
      </c>
      <c r="I301" s="8">
        <v>200</v>
      </c>
      <c r="J301" s="172">
        <v>200</v>
      </c>
      <c r="K301" s="171">
        <v>200</v>
      </c>
      <c r="L301" s="8">
        <v>200</v>
      </c>
      <c r="M301" s="993">
        <v>104.04</v>
      </c>
      <c r="N301" s="971">
        <f>(100/L301)*M301</f>
        <v>52.02</v>
      </c>
    </row>
    <row r="302" spans="1:14" ht="15">
      <c r="A302" s="169">
        <v>633006</v>
      </c>
      <c r="B302" s="7">
        <v>12</v>
      </c>
      <c r="C302" s="206">
        <v>41</v>
      </c>
      <c r="D302" s="511" t="s">
        <v>247</v>
      </c>
      <c r="E302" s="471" t="s">
        <v>249</v>
      </c>
      <c r="F302" s="170"/>
      <c r="G302" s="170">
        <v>2017</v>
      </c>
      <c r="H302" s="89">
        <v>4000</v>
      </c>
      <c r="I302" s="6">
        <v>4000</v>
      </c>
      <c r="J302" s="170">
        <v>3000</v>
      </c>
      <c r="K302" s="169">
        <v>3000</v>
      </c>
      <c r="L302" s="6">
        <v>3000</v>
      </c>
      <c r="M302" s="996">
        <v>0</v>
      </c>
      <c r="N302" s="974">
        <f>(100/L302)*M302</f>
        <v>0</v>
      </c>
    </row>
    <row r="303" spans="1:14" ht="15">
      <c r="A303" s="182">
        <v>633006</v>
      </c>
      <c r="B303" s="15">
        <v>30</v>
      </c>
      <c r="C303" s="206">
        <v>41</v>
      </c>
      <c r="D303" s="511" t="s">
        <v>247</v>
      </c>
      <c r="E303" s="329" t="s">
        <v>485</v>
      </c>
      <c r="F303" s="172"/>
      <c r="G303" s="172">
        <v>1150</v>
      </c>
      <c r="H303" s="48"/>
      <c r="I303" s="48"/>
      <c r="J303" s="172"/>
      <c r="K303" s="171"/>
      <c r="L303" s="8"/>
      <c r="M303" s="993"/>
      <c r="N303" s="828"/>
    </row>
    <row r="304" spans="1:14" ht="15">
      <c r="A304" s="179">
        <v>633016</v>
      </c>
      <c r="B304" s="32"/>
      <c r="C304" s="130">
        <v>41</v>
      </c>
      <c r="D304" s="514" t="s">
        <v>250</v>
      </c>
      <c r="E304" s="506" t="s">
        <v>251</v>
      </c>
      <c r="F304" s="174">
        <v>3783</v>
      </c>
      <c r="G304" s="174">
        <v>6046</v>
      </c>
      <c r="H304" s="80">
        <v>5000</v>
      </c>
      <c r="I304" s="80">
        <v>5000</v>
      </c>
      <c r="J304" s="174">
        <v>5000</v>
      </c>
      <c r="K304" s="173">
        <v>5000</v>
      </c>
      <c r="L304" s="10">
        <v>5000</v>
      </c>
      <c r="M304" s="994">
        <v>1811.41</v>
      </c>
      <c r="N304" s="973">
        <f>(100/L304)*M304</f>
        <v>36.2282</v>
      </c>
    </row>
    <row r="305" spans="1:14" ht="15">
      <c r="A305" s="193">
        <v>635</v>
      </c>
      <c r="B305" s="3"/>
      <c r="C305" s="135"/>
      <c r="D305" s="515"/>
      <c r="E305" s="504" t="s">
        <v>125</v>
      </c>
      <c r="F305" s="165">
        <f>SUM(F306:F306)</f>
        <v>230</v>
      </c>
      <c r="G305" s="165">
        <f>SUM(G306:G306)</f>
        <v>1200</v>
      </c>
      <c r="H305" s="5">
        <f aca="true" t="shared" si="44" ref="H305:M305">H306</f>
        <v>1000</v>
      </c>
      <c r="I305" s="4">
        <f t="shared" si="44"/>
        <v>1110</v>
      </c>
      <c r="J305" s="165">
        <f t="shared" si="44"/>
        <v>500</v>
      </c>
      <c r="K305" s="164">
        <f t="shared" si="44"/>
        <v>10000</v>
      </c>
      <c r="L305" s="4">
        <f t="shared" si="44"/>
        <v>10000</v>
      </c>
      <c r="M305" s="992">
        <f t="shared" si="44"/>
        <v>0</v>
      </c>
      <c r="N305" s="1004">
        <f>(100/L305)*M305</f>
        <v>0</v>
      </c>
    </row>
    <row r="306" spans="1:14" ht="15">
      <c r="A306" s="169">
        <v>635006</v>
      </c>
      <c r="B306" s="75">
        <v>1</v>
      </c>
      <c r="C306" s="112">
        <v>41</v>
      </c>
      <c r="D306" s="515" t="s">
        <v>247</v>
      </c>
      <c r="E306" s="507" t="s">
        <v>482</v>
      </c>
      <c r="F306" s="170">
        <v>230</v>
      </c>
      <c r="G306" s="170">
        <v>1200</v>
      </c>
      <c r="H306" s="89">
        <v>1000</v>
      </c>
      <c r="I306" s="89">
        <v>1110</v>
      </c>
      <c r="J306" s="170">
        <v>500</v>
      </c>
      <c r="K306" s="169">
        <v>10000</v>
      </c>
      <c r="L306" s="6">
        <v>10000</v>
      </c>
      <c r="M306" s="996">
        <v>0</v>
      </c>
      <c r="N306" s="980">
        <f>(100/L306)*M306</f>
        <v>0</v>
      </c>
    </row>
    <row r="307" spans="1:14" ht="15">
      <c r="A307" s="193">
        <v>637</v>
      </c>
      <c r="B307" s="72"/>
      <c r="C307" s="640"/>
      <c r="D307" s="510"/>
      <c r="E307" s="503" t="s">
        <v>136</v>
      </c>
      <c r="F307" s="165">
        <f aca="true" t="shared" si="45" ref="F307:M307">SUM(F309:F315)</f>
        <v>8369</v>
      </c>
      <c r="G307" s="165">
        <f>SUM(G308:G315)</f>
        <v>17818</v>
      </c>
      <c r="H307" s="5">
        <f t="shared" si="45"/>
        <v>9850</v>
      </c>
      <c r="I307" s="4">
        <f t="shared" si="45"/>
        <v>11670</v>
      </c>
      <c r="J307" s="165">
        <f t="shared" si="45"/>
        <v>9670</v>
      </c>
      <c r="K307" s="164">
        <f t="shared" si="45"/>
        <v>12650</v>
      </c>
      <c r="L307" s="4">
        <f t="shared" si="45"/>
        <v>12650</v>
      </c>
      <c r="M307" s="992">
        <f t="shared" si="45"/>
        <v>1100.46</v>
      </c>
      <c r="N307" s="1004">
        <f>(100/L307)*M307</f>
        <v>8.699288537549407</v>
      </c>
    </row>
    <row r="308" spans="1:14" ht="15">
      <c r="A308" s="180">
        <v>637005</v>
      </c>
      <c r="B308" s="22">
        <v>30</v>
      </c>
      <c r="C308" s="632">
        <v>41</v>
      </c>
      <c r="D308" s="522" t="s">
        <v>247</v>
      </c>
      <c r="E308" s="518" t="s">
        <v>253</v>
      </c>
      <c r="F308" s="181"/>
      <c r="G308" s="181">
        <v>3817</v>
      </c>
      <c r="H308" s="52"/>
      <c r="I308" s="21"/>
      <c r="J308" s="181"/>
      <c r="K308" s="180"/>
      <c r="L308" s="52"/>
      <c r="M308" s="977"/>
      <c r="N308" s="731"/>
    </row>
    <row r="309" spans="1:14" ht="15">
      <c r="A309" s="169">
        <v>637002</v>
      </c>
      <c r="B309" s="7">
        <v>1</v>
      </c>
      <c r="C309" s="642">
        <v>41</v>
      </c>
      <c r="D309" s="523" t="s">
        <v>247</v>
      </c>
      <c r="E309" s="505" t="s">
        <v>254</v>
      </c>
      <c r="F309" s="170">
        <v>1000</v>
      </c>
      <c r="G309" s="170">
        <v>1244</v>
      </c>
      <c r="H309" s="89">
        <v>1000</v>
      </c>
      <c r="I309" s="6">
        <v>1000</v>
      </c>
      <c r="J309" s="170">
        <v>1000</v>
      </c>
      <c r="K309" s="169">
        <v>1000</v>
      </c>
      <c r="L309" s="8">
        <v>1000</v>
      </c>
      <c r="M309" s="996">
        <v>0</v>
      </c>
      <c r="N309" s="974">
        <f aca="true" t="shared" si="46" ref="N309:N315">(100/L309)*M309</f>
        <v>0</v>
      </c>
    </row>
    <row r="310" spans="1:14" ht="15">
      <c r="A310" s="169">
        <v>637002</v>
      </c>
      <c r="B310" s="7">
        <v>2</v>
      </c>
      <c r="C310" s="642">
        <v>41</v>
      </c>
      <c r="D310" s="523" t="s">
        <v>247</v>
      </c>
      <c r="E310" s="505" t="s">
        <v>402</v>
      </c>
      <c r="F310" s="170">
        <v>5413</v>
      </c>
      <c r="G310" s="170">
        <v>5123</v>
      </c>
      <c r="H310" s="89">
        <v>6000</v>
      </c>
      <c r="I310" s="6">
        <v>6000</v>
      </c>
      <c r="J310" s="170">
        <v>4000</v>
      </c>
      <c r="K310" s="169">
        <v>6000</v>
      </c>
      <c r="L310" s="6">
        <v>6000</v>
      </c>
      <c r="M310" s="996">
        <v>0</v>
      </c>
      <c r="N310" s="974">
        <f t="shared" si="46"/>
        <v>0</v>
      </c>
    </row>
    <row r="311" spans="1:14" ht="15">
      <c r="A311" s="169">
        <v>637004</v>
      </c>
      <c r="B311" s="7"/>
      <c r="C311" s="642">
        <v>41</v>
      </c>
      <c r="D311" s="523" t="s">
        <v>247</v>
      </c>
      <c r="E311" s="505" t="s">
        <v>255</v>
      </c>
      <c r="F311" s="170">
        <v>21</v>
      </c>
      <c r="G311" s="170">
        <v>115</v>
      </c>
      <c r="H311" s="48">
        <v>200</v>
      </c>
      <c r="I311" s="8">
        <v>200</v>
      </c>
      <c r="J311" s="172">
        <v>200</v>
      </c>
      <c r="K311" s="171">
        <v>200</v>
      </c>
      <c r="L311" s="8">
        <v>200</v>
      </c>
      <c r="M311" s="993">
        <v>34.2</v>
      </c>
      <c r="N311" s="974">
        <f t="shared" si="46"/>
        <v>17.1</v>
      </c>
    </row>
    <row r="312" spans="1:14" ht="15">
      <c r="A312" s="171">
        <v>637004</v>
      </c>
      <c r="B312" s="9">
        <v>5</v>
      </c>
      <c r="C312" s="13">
        <v>41</v>
      </c>
      <c r="D312" s="513" t="s">
        <v>247</v>
      </c>
      <c r="E312" s="471" t="s">
        <v>140</v>
      </c>
      <c r="F312" s="170">
        <v>381</v>
      </c>
      <c r="G312" s="170">
        <v>730</v>
      </c>
      <c r="H312" s="48">
        <v>500</v>
      </c>
      <c r="I312" s="8">
        <v>1250</v>
      </c>
      <c r="J312" s="172">
        <v>1250</v>
      </c>
      <c r="K312" s="171">
        <v>1000</v>
      </c>
      <c r="L312" s="8">
        <v>1000</v>
      </c>
      <c r="M312" s="993">
        <v>420</v>
      </c>
      <c r="N312" s="974">
        <f t="shared" si="46"/>
        <v>42</v>
      </c>
    </row>
    <row r="313" spans="1:14" ht="15">
      <c r="A313" s="169">
        <v>637013</v>
      </c>
      <c r="B313" s="7"/>
      <c r="C313" s="642">
        <v>41</v>
      </c>
      <c r="D313" s="513" t="s">
        <v>250</v>
      </c>
      <c r="E313" s="471" t="s">
        <v>256</v>
      </c>
      <c r="F313" s="172">
        <v>250</v>
      </c>
      <c r="G313" s="172">
        <v>470</v>
      </c>
      <c r="H313" s="89">
        <v>350</v>
      </c>
      <c r="I313" s="6">
        <v>350</v>
      </c>
      <c r="J313" s="170">
        <v>350</v>
      </c>
      <c r="K313" s="171">
        <v>350</v>
      </c>
      <c r="L313" s="8">
        <v>350</v>
      </c>
      <c r="M313" s="996">
        <v>0</v>
      </c>
      <c r="N313" s="972">
        <f t="shared" si="46"/>
        <v>0</v>
      </c>
    </row>
    <row r="314" spans="1:14" ht="15">
      <c r="A314" s="171">
        <v>637015</v>
      </c>
      <c r="B314" s="9"/>
      <c r="C314" s="13">
        <v>41</v>
      </c>
      <c r="D314" s="513" t="s">
        <v>74</v>
      </c>
      <c r="E314" s="471" t="s">
        <v>153</v>
      </c>
      <c r="F314" s="172"/>
      <c r="G314" s="172">
        <v>212</v>
      </c>
      <c r="H314" s="89">
        <v>500</v>
      </c>
      <c r="I314" s="6">
        <v>500</v>
      </c>
      <c r="J314" s="170">
        <v>500</v>
      </c>
      <c r="K314" s="169">
        <v>500</v>
      </c>
      <c r="L314" s="6">
        <v>500</v>
      </c>
      <c r="M314" s="996">
        <v>0</v>
      </c>
      <c r="N314" s="971">
        <f t="shared" si="46"/>
        <v>0</v>
      </c>
    </row>
    <row r="315" spans="1:14" ht="15">
      <c r="A315" s="179">
        <v>637027</v>
      </c>
      <c r="B315" s="32"/>
      <c r="C315" s="130">
        <v>41</v>
      </c>
      <c r="D315" s="514" t="s">
        <v>247</v>
      </c>
      <c r="E315" s="516" t="s">
        <v>158</v>
      </c>
      <c r="F315" s="174">
        <v>1304</v>
      </c>
      <c r="G315" s="174">
        <v>6107</v>
      </c>
      <c r="H315" s="80">
        <v>1300</v>
      </c>
      <c r="I315" s="10">
        <v>2370</v>
      </c>
      <c r="J315" s="174">
        <v>2370</v>
      </c>
      <c r="K315" s="173">
        <v>3600</v>
      </c>
      <c r="L315" s="10">
        <v>3600</v>
      </c>
      <c r="M315" s="994">
        <v>646.26</v>
      </c>
      <c r="N315" s="973">
        <f t="shared" si="46"/>
        <v>17.951666666666664</v>
      </c>
    </row>
    <row r="316" spans="1:14" ht="15.75" thickBot="1">
      <c r="A316" s="199"/>
      <c r="B316" s="27"/>
      <c r="C316" s="644"/>
      <c r="D316" s="538"/>
      <c r="E316" s="563"/>
      <c r="F316" s="321"/>
      <c r="G316" s="321"/>
      <c r="H316" s="101"/>
      <c r="I316" s="93"/>
      <c r="J316" s="226"/>
      <c r="K316" s="198"/>
      <c r="L316" s="93"/>
      <c r="M316" s="1040"/>
      <c r="N316" s="814"/>
    </row>
    <row r="317" spans="1:14" ht="15.75" thickBot="1">
      <c r="A317" s="186" t="s">
        <v>344</v>
      </c>
      <c r="B317" s="17"/>
      <c r="C317" s="639"/>
      <c r="D317" s="509"/>
      <c r="E317" s="502" t="s">
        <v>257</v>
      </c>
      <c r="F317" s="18">
        <f>SUM(F318+F326+F330)</f>
        <v>2219</v>
      </c>
      <c r="G317" s="18">
        <f>SUM(G318+G326+G330)</f>
        <v>1458</v>
      </c>
      <c r="H317" s="70">
        <f aca="true" t="shared" si="47" ref="H317:M317">H318+H326+H330</f>
        <v>1665</v>
      </c>
      <c r="I317" s="68">
        <f t="shared" si="47"/>
        <v>1665</v>
      </c>
      <c r="J317" s="18">
        <f t="shared" si="47"/>
        <v>1515</v>
      </c>
      <c r="K317" s="69">
        <f t="shared" si="47"/>
        <v>1685</v>
      </c>
      <c r="L317" s="68">
        <f t="shared" si="47"/>
        <v>1685</v>
      </c>
      <c r="M317" s="1016">
        <f t="shared" si="47"/>
        <v>363.09000000000003</v>
      </c>
      <c r="N317" s="1003">
        <f>(100/L317)*M317</f>
        <v>21.54836795252226</v>
      </c>
    </row>
    <row r="318" spans="1:14" ht="15">
      <c r="A318" s="164">
        <v>62</v>
      </c>
      <c r="B318" s="3"/>
      <c r="C318" s="141"/>
      <c r="D318" s="541"/>
      <c r="E318" s="533" t="s">
        <v>76</v>
      </c>
      <c r="F318" s="236">
        <f>SUM(F319:F325)</f>
        <v>519</v>
      </c>
      <c r="G318" s="236">
        <f aca="true" t="shared" si="48" ref="G318:M318">SUM(G319:G325)</f>
        <v>379</v>
      </c>
      <c r="H318" s="598">
        <f t="shared" si="48"/>
        <v>395</v>
      </c>
      <c r="I318" s="129">
        <f t="shared" si="48"/>
        <v>395</v>
      </c>
      <c r="J318" s="236">
        <f t="shared" si="48"/>
        <v>395</v>
      </c>
      <c r="K318" s="1073">
        <f t="shared" si="48"/>
        <v>395</v>
      </c>
      <c r="L318" s="129">
        <f t="shared" si="48"/>
        <v>395</v>
      </c>
      <c r="M318" s="1074">
        <f t="shared" si="48"/>
        <v>94.35</v>
      </c>
      <c r="N318" s="1004">
        <f>(100/L318)*M318</f>
        <v>23.88607594936709</v>
      </c>
    </row>
    <row r="319" spans="1:14" ht="15">
      <c r="A319" s="180">
        <v>621000</v>
      </c>
      <c r="B319" s="22">
        <v>1</v>
      </c>
      <c r="C319" s="632">
        <v>41</v>
      </c>
      <c r="D319" s="522" t="s">
        <v>247</v>
      </c>
      <c r="E319" s="534" t="s">
        <v>258</v>
      </c>
      <c r="F319" s="220">
        <v>130</v>
      </c>
      <c r="G319" s="220">
        <v>108</v>
      </c>
      <c r="H319" s="553">
        <v>110</v>
      </c>
      <c r="I319" s="107">
        <v>110</v>
      </c>
      <c r="J319" s="220">
        <v>110</v>
      </c>
      <c r="K319" s="553">
        <v>110</v>
      </c>
      <c r="L319" s="107">
        <v>110</v>
      </c>
      <c r="M319" s="1042">
        <v>27</v>
      </c>
      <c r="N319" s="1006">
        <f aca="true" t="shared" si="49" ref="N319:N325">(100/L319)*M319</f>
        <v>24.545454545454543</v>
      </c>
    </row>
    <row r="320" spans="1:14" ht="15">
      <c r="A320" s="171">
        <v>625001</v>
      </c>
      <c r="B320" s="9">
        <v>1</v>
      </c>
      <c r="C320" s="206">
        <v>41</v>
      </c>
      <c r="D320" s="511" t="s">
        <v>247</v>
      </c>
      <c r="E320" s="600" t="s">
        <v>79</v>
      </c>
      <c r="F320" s="176">
        <v>13</v>
      </c>
      <c r="G320" s="176">
        <v>15</v>
      </c>
      <c r="H320" s="525">
        <v>16</v>
      </c>
      <c r="I320" s="54">
        <v>16</v>
      </c>
      <c r="J320" s="176">
        <v>16</v>
      </c>
      <c r="K320" s="525">
        <v>16</v>
      </c>
      <c r="L320" s="54">
        <v>16</v>
      </c>
      <c r="M320" s="1043">
        <v>3.78</v>
      </c>
      <c r="N320" s="972">
        <f t="shared" si="49"/>
        <v>23.625</v>
      </c>
    </row>
    <row r="321" spans="1:14" ht="15">
      <c r="A321" s="169">
        <v>625002</v>
      </c>
      <c r="B321" s="7">
        <v>1</v>
      </c>
      <c r="C321" s="13">
        <v>41</v>
      </c>
      <c r="D321" s="513" t="s">
        <v>247</v>
      </c>
      <c r="E321" s="329" t="s">
        <v>80</v>
      </c>
      <c r="F321" s="176">
        <v>225</v>
      </c>
      <c r="G321" s="176">
        <v>151</v>
      </c>
      <c r="H321" s="525">
        <v>160</v>
      </c>
      <c r="I321" s="54">
        <v>160</v>
      </c>
      <c r="J321" s="176">
        <v>160</v>
      </c>
      <c r="K321" s="525">
        <v>160</v>
      </c>
      <c r="L321" s="54">
        <v>160</v>
      </c>
      <c r="M321" s="1043">
        <v>37.8</v>
      </c>
      <c r="N321" s="971">
        <f t="shared" si="49"/>
        <v>23.625</v>
      </c>
    </row>
    <row r="322" spans="1:14" ht="15">
      <c r="A322" s="171">
        <v>625003</v>
      </c>
      <c r="B322" s="9">
        <v>1</v>
      </c>
      <c r="C322" s="13">
        <v>41</v>
      </c>
      <c r="D322" s="513" t="s">
        <v>247</v>
      </c>
      <c r="E322" s="329" t="s">
        <v>81</v>
      </c>
      <c r="F322" s="176">
        <v>14</v>
      </c>
      <c r="G322" s="176">
        <v>9</v>
      </c>
      <c r="H322" s="525">
        <v>10</v>
      </c>
      <c r="I322" s="54">
        <v>10</v>
      </c>
      <c r="J322" s="176">
        <v>10</v>
      </c>
      <c r="K322" s="525">
        <v>10</v>
      </c>
      <c r="L322" s="54">
        <v>10</v>
      </c>
      <c r="M322" s="1043">
        <v>2.16</v>
      </c>
      <c r="N322" s="974">
        <f t="shared" si="49"/>
        <v>21.6</v>
      </c>
    </row>
    <row r="323" spans="1:14" ht="15">
      <c r="A323" s="171">
        <v>625004</v>
      </c>
      <c r="B323" s="33">
        <v>1</v>
      </c>
      <c r="C323" s="85">
        <v>41</v>
      </c>
      <c r="D323" s="513" t="s">
        <v>247</v>
      </c>
      <c r="E323" s="329" t="s">
        <v>82</v>
      </c>
      <c r="F323" s="172">
        <v>51</v>
      </c>
      <c r="G323" s="172">
        <v>33</v>
      </c>
      <c r="H323" s="48">
        <v>35</v>
      </c>
      <c r="I323" s="8">
        <v>35</v>
      </c>
      <c r="J323" s="172">
        <v>35</v>
      </c>
      <c r="K323" s="48">
        <v>35</v>
      </c>
      <c r="L323" s="8">
        <v>35</v>
      </c>
      <c r="M323" s="1044">
        <v>8.1</v>
      </c>
      <c r="N323" s="972">
        <f t="shared" si="49"/>
        <v>23.142857142857142</v>
      </c>
    </row>
    <row r="324" spans="1:14" ht="15">
      <c r="A324" s="171">
        <v>625005</v>
      </c>
      <c r="B324" s="33">
        <v>1</v>
      </c>
      <c r="C324" s="85">
        <v>41</v>
      </c>
      <c r="D324" s="513" t="s">
        <v>247</v>
      </c>
      <c r="E324" s="329" t="s">
        <v>83</v>
      </c>
      <c r="F324" s="172">
        <v>9</v>
      </c>
      <c r="G324" s="172">
        <v>10</v>
      </c>
      <c r="H324" s="48">
        <v>11</v>
      </c>
      <c r="I324" s="8">
        <v>11</v>
      </c>
      <c r="J324" s="172">
        <v>11</v>
      </c>
      <c r="K324" s="48">
        <v>11</v>
      </c>
      <c r="L324" s="8">
        <v>11</v>
      </c>
      <c r="M324" s="1044">
        <v>2.7</v>
      </c>
      <c r="N324" s="971">
        <f t="shared" si="49"/>
        <v>24.54545454545455</v>
      </c>
    </row>
    <row r="325" spans="1:14" ht="15">
      <c r="A325" s="173">
        <v>625007</v>
      </c>
      <c r="B325" s="11">
        <v>1</v>
      </c>
      <c r="C325" s="204">
        <v>41</v>
      </c>
      <c r="D325" s="514" t="s">
        <v>247</v>
      </c>
      <c r="E325" s="530" t="s">
        <v>259</v>
      </c>
      <c r="F325" s="221">
        <v>77</v>
      </c>
      <c r="G325" s="221">
        <v>53</v>
      </c>
      <c r="H325" s="532">
        <v>53</v>
      </c>
      <c r="I325" s="86">
        <v>53</v>
      </c>
      <c r="J325" s="221">
        <v>53</v>
      </c>
      <c r="K325" s="532">
        <v>53</v>
      </c>
      <c r="L325" s="86">
        <v>53</v>
      </c>
      <c r="M325" s="1023">
        <v>12.81</v>
      </c>
      <c r="N325" s="973">
        <f t="shared" si="49"/>
        <v>24.169811320754718</v>
      </c>
    </row>
    <row r="326" spans="1:14" ht="15">
      <c r="A326" s="164">
        <v>633</v>
      </c>
      <c r="B326" s="74"/>
      <c r="C326" s="83"/>
      <c r="D326" s="515"/>
      <c r="E326" s="533" t="s">
        <v>93</v>
      </c>
      <c r="F326" s="165">
        <f>SUM(F327:F329)</f>
        <v>0</v>
      </c>
      <c r="G326" s="165">
        <f>SUM(G327:G329)</f>
        <v>0</v>
      </c>
      <c r="H326" s="5">
        <v>170</v>
      </c>
      <c r="I326" s="4">
        <f>SUM(I327:I329)</f>
        <v>170</v>
      </c>
      <c r="J326" s="165">
        <f>SUM(J327:J329)</f>
        <v>20</v>
      </c>
      <c r="K326" s="5">
        <f>SUM(K327:K329)</f>
        <v>190</v>
      </c>
      <c r="L326" s="4">
        <f>SUM(L327:L329)</f>
        <v>190</v>
      </c>
      <c r="M326" s="1045">
        <f>SUM(M327:M329)</f>
        <v>0</v>
      </c>
      <c r="N326" s="1004">
        <f aca="true" t="shared" si="50" ref="N326:N331">(100/L326)*M326</f>
        <v>0</v>
      </c>
    </row>
    <row r="327" spans="1:14" ht="15">
      <c r="A327" s="169">
        <v>633009</v>
      </c>
      <c r="B327" s="51">
        <v>1</v>
      </c>
      <c r="C327" s="84">
        <v>41</v>
      </c>
      <c r="D327" s="523" t="s">
        <v>247</v>
      </c>
      <c r="E327" s="535" t="s">
        <v>169</v>
      </c>
      <c r="F327" s="170"/>
      <c r="G327" s="170"/>
      <c r="H327" s="89">
        <v>150</v>
      </c>
      <c r="I327" s="6">
        <v>150</v>
      </c>
      <c r="J327" s="170"/>
      <c r="K327" s="89">
        <v>150</v>
      </c>
      <c r="L327" s="6">
        <v>150</v>
      </c>
      <c r="M327" s="1046">
        <v>0</v>
      </c>
      <c r="N327" s="1006">
        <f t="shared" si="50"/>
        <v>0</v>
      </c>
    </row>
    <row r="328" spans="1:14" ht="15">
      <c r="A328" s="171">
        <v>633006</v>
      </c>
      <c r="B328" s="9">
        <v>1</v>
      </c>
      <c r="C328" s="13"/>
      <c r="D328" s="513" t="s">
        <v>247</v>
      </c>
      <c r="E328" s="329" t="s">
        <v>98</v>
      </c>
      <c r="F328" s="172"/>
      <c r="G328" s="172"/>
      <c r="H328" s="48"/>
      <c r="I328" s="8"/>
      <c r="J328" s="172"/>
      <c r="K328" s="48">
        <v>20</v>
      </c>
      <c r="L328" s="8">
        <v>20</v>
      </c>
      <c r="M328" s="1044">
        <v>0</v>
      </c>
      <c r="N328" s="974">
        <f t="shared" si="50"/>
        <v>0</v>
      </c>
    </row>
    <row r="329" spans="1:14" ht="15">
      <c r="A329" s="179">
        <v>633006</v>
      </c>
      <c r="B329" s="32">
        <v>4</v>
      </c>
      <c r="C329" s="204">
        <v>41</v>
      </c>
      <c r="D329" s="510" t="s">
        <v>247</v>
      </c>
      <c r="E329" s="545" t="s">
        <v>101</v>
      </c>
      <c r="F329" s="210"/>
      <c r="G329" s="210"/>
      <c r="H329" s="517">
        <v>20</v>
      </c>
      <c r="I329" s="23">
        <v>20</v>
      </c>
      <c r="J329" s="210">
        <v>20</v>
      </c>
      <c r="K329" s="517">
        <v>20</v>
      </c>
      <c r="L329" s="23">
        <v>20</v>
      </c>
      <c r="M329" s="1047">
        <v>0</v>
      </c>
      <c r="N329" s="973">
        <f t="shared" si="50"/>
        <v>0</v>
      </c>
    </row>
    <row r="330" spans="1:22" ht="15">
      <c r="A330" s="200">
        <v>637</v>
      </c>
      <c r="B330" s="72"/>
      <c r="C330" s="640"/>
      <c r="D330" s="515"/>
      <c r="E330" s="533" t="s">
        <v>136</v>
      </c>
      <c r="F330" s="165">
        <f>SUM(F331:F331)</f>
        <v>1700</v>
      </c>
      <c r="G330" s="165">
        <f>SUM(G331:G331)</f>
        <v>1079</v>
      </c>
      <c r="H330" s="73">
        <f aca="true" t="shared" si="51" ref="H330:M330">H331</f>
        <v>1100</v>
      </c>
      <c r="I330" s="71">
        <f t="shared" si="51"/>
        <v>1100</v>
      </c>
      <c r="J330" s="165">
        <f t="shared" si="51"/>
        <v>1100</v>
      </c>
      <c r="K330" s="73">
        <f t="shared" si="51"/>
        <v>1100</v>
      </c>
      <c r="L330" s="71">
        <f t="shared" si="51"/>
        <v>1100</v>
      </c>
      <c r="M330" s="1048">
        <f t="shared" si="51"/>
        <v>268.74</v>
      </c>
      <c r="N330" s="1004">
        <f t="shared" si="50"/>
        <v>24.430909090909093</v>
      </c>
      <c r="V330" s="188"/>
    </row>
    <row r="331" spans="1:14" ht="15">
      <c r="A331" s="179">
        <v>637027</v>
      </c>
      <c r="B331" s="130">
        <v>1</v>
      </c>
      <c r="C331" s="130">
        <v>41</v>
      </c>
      <c r="D331" s="514" t="s">
        <v>247</v>
      </c>
      <c r="E331" s="545" t="s">
        <v>158</v>
      </c>
      <c r="F331" s="210">
        <v>1700</v>
      </c>
      <c r="G331" s="210">
        <v>1079</v>
      </c>
      <c r="H331" s="517">
        <v>1100</v>
      </c>
      <c r="I331" s="23">
        <v>1100</v>
      </c>
      <c r="J331" s="210">
        <v>1100</v>
      </c>
      <c r="K331" s="517">
        <v>1100</v>
      </c>
      <c r="L331" s="23">
        <v>1100</v>
      </c>
      <c r="M331" s="1047">
        <v>268.74</v>
      </c>
      <c r="N331" s="980">
        <f t="shared" si="50"/>
        <v>24.430909090909093</v>
      </c>
    </row>
    <row r="332" spans="1:14" ht="15.75" thickBot="1">
      <c r="A332" s="182"/>
      <c r="B332" s="206"/>
      <c r="C332" s="206"/>
      <c r="D332" s="511"/>
      <c r="E332" s="558"/>
      <c r="F332" s="183"/>
      <c r="G332" s="183"/>
      <c r="H332" s="36"/>
      <c r="I332" s="12"/>
      <c r="J332" s="183"/>
      <c r="K332" s="36"/>
      <c r="L332" s="12"/>
      <c r="M332" s="1049"/>
      <c r="N332" s="814"/>
    </row>
    <row r="333" spans="1:14" ht="15.75" thickBot="1">
      <c r="A333" s="69" t="s">
        <v>260</v>
      </c>
      <c r="B333" s="17"/>
      <c r="C333" s="639"/>
      <c r="D333" s="509"/>
      <c r="E333" s="57" t="s">
        <v>261</v>
      </c>
      <c r="F333" s="18">
        <f>SUM(F334+F338+F341+F346+F348+F353)</f>
        <v>6126</v>
      </c>
      <c r="G333" s="18">
        <f>SUM(G334+G338+G341+G346+G348+G353)</f>
        <v>8855</v>
      </c>
      <c r="H333" s="70">
        <f aca="true" t="shared" si="52" ref="H333:M333">H334+H338+H341+H346+H348+H353</f>
        <v>12344</v>
      </c>
      <c r="I333" s="68">
        <f t="shared" si="52"/>
        <v>12344</v>
      </c>
      <c r="J333" s="18">
        <f t="shared" si="52"/>
        <v>5345</v>
      </c>
      <c r="K333" s="70">
        <f t="shared" si="52"/>
        <v>11635</v>
      </c>
      <c r="L333" s="68">
        <f t="shared" si="52"/>
        <v>11635</v>
      </c>
      <c r="M333" s="1041">
        <f t="shared" si="52"/>
        <v>2795.98</v>
      </c>
      <c r="N333" s="1003">
        <f>(100/L333)*M333</f>
        <v>24.03076923076923</v>
      </c>
    </row>
    <row r="334" spans="1:14" ht="15">
      <c r="A334" s="261">
        <v>62</v>
      </c>
      <c r="B334" s="95"/>
      <c r="C334" s="140"/>
      <c r="D334" s="539"/>
      <c r="E334" s="540" t="s">
        <v>76</v>
      </c>
      <c r="F334" s="215">
        <f>SUM(F335+F336+F337)</f>
        <v>244</v>
      </c>
      <c r="G334" s="215">
        <f>SUM(G335+G336+G337)</f>
        <v>500</v>
      </c>
      <c r="H334" s="106">
        <f aca="true" t="shared" si="53" ref="H334:M334">SUM(H335:H337)</f>
        <v>379</v>
      </c>
      <c r="I334" s="98">
        <f t="shared" si="53"/>
        <v>349</v>
      </c>
      <c r="J334" s="215">
        <f t="shared" si="53"/>
        <v>35</v>
      </c>
      <c r="K334" s="106">
        <f t="shared" si="53"/>
        <v>20</v>
      </c>
      <c r="L334" s="98">
        <f t="shared" si="53"/>
        <v>20</v>
      </c>
      <c r="M334" s="1050">
        <f t="shared" si="53"/>
        <v>3.52</v>
      </c>
      <c r="N334" s="1004">
        <f>(100/L334)*M334</f>
        <v>17.6</v>
      </c>
    </row>
    <row r="335" spans="1:14" ht="15">
      <c r="A335" s="171">
        <v>625002</v>
      </c>
      <c r="B335" s="9"/>
      <c r="C335" s="9">
        <v>41</v>
      </c>
      <c r="D335" s="511" t="s">
        <v>262</v>
      </c>
      <c r="E335" s="329" t="s">
        <v>80</v>
      </c>
      <c r="F335" s="172">
        <v>175</v>
      </c>
      <c r="G335" s="172">
        <v>357</v>
      </c>
      <c r="H335" s="48">
        <v>270</v>
      </c>
      <c r="I335" s="8">
        <v>240</v>
      </c>
      <c r="J335" s="172">
        <v>10</v>
      </c>
      <c r="K335" s="48"/>
      <c r="L335" s="8"/>
      <c r="M335" s="1044"/>
      <c r="N335" s="731"/>
    </row>
    <row r="336" spans="1:14" ht="15">
      <c r="A336" s="169">
        <v>625003</v>
      </c>
      <c r="B336" s="7"/>
      <c r="C336" s="642">
        <v>41</v>
      </c>
      <c r="D336" s="513" t="s">
        <v>262</v>
      </c>
      <c r="E336" s="535" t="s">
        <v>81</v>
      </c>
      <c r="F336" s="170">
        <v>10</v>
      </c>
      <c r="G336" s="170">
        <v>22</v>
      </c>
      <c r="H336" s="48">
        <v>17</v>
      </c>
      <c r="I336" s="8">
        <v>17</v>
      </c>
      <c r="J336" s="172">
        <v>15</v>
      </c>
      <c r="K336" s="48">
        <v>20</v>
      </c>
      <c r="L336" s="8">
        <v>20</v>
      </c>
      <c r="M336" s="1044">
        <v>3.52</v>
      </c>
      <c r="N336" s="974">
        <f>(100/L336)*M336</f>
        <v>17.6</v>
      </c>
    </row>
    <row r="337" spans="1:14" ht="15">
      <c r="A337" s="171">
        <v>625007</v>
      </c>
      <c r="B337" s="32"/>
      <c r="C337" s="206">
        <v>41</v>
      </c>
      <c r="D337" s="511" t="s">
        <v>262</v>
      </c>
      <c r="E337" s="329" t="s">
        <v>84</v>
      </c>
      <c r="F337" s="172">
        <v>59</v>
      </c>
      <c r="G337" s="172">
        <v>121</v>
      </c>
      <c r="H337" s="48">
        <v>92</v>
      </c>
      <c r="I337" s="8">
        <v>92</v>
      </c>
      <c r="J337" s="172">
        <v>10</v>
      </c>
      <c r="K337" s="48"/>
      <c r="L337" s="8"/>
      <c r="M337" s="1044"/>
      <c r="N337" s="828"/>
    </row>
    <row r="338" spans="1:14" ht="15">
      <c r="A338" s="164">
        <v>632</v>
      </c>
      <c r="B338" s="3"/>
      <c r="C338" s="135"/>
      <c r="D338" s="515"/>
      <c r="E338" s="533" t="s">
        <v>86</v>
      </c>
      <c r="F338" s="165">
        <f>SUM(F339:F340)</f>
        <v>1486</v>
      </c>
      <c r="G338" s="165">
        <f>SUM(G339:G340)</f>
        <v>1440</v>
      </c>
      <c r="H338" s="5">
        <f aca="true" t="shared" si="54" ref="H338:M338">H339+H340</f>
        <v>2300</v>
      </c>
      <c r="I338" s="4">
        <f t="shared" si="54"/>
        <v>2300</v>
      </c>
      <c r="J338" s="165">
        <f t="shared" si="54"/>
        <v>1360</v>
      </c>
      <c r="K338" s="5">
        <f t="shared" si="54"/>
        <v>1900</v>
      </c>
      <c r="L338" s="4">
        <f t="shared" si="54"/>
        <v>2700</v>
      </c>
      <c r="M338" s="1045">
        <f t="shared" si="54"/>
        <v>1378.91</v>
      </c>
      <c r="N338" s="1007">
        <f>(100/L338)*M338</f>
        <v>51.07074074074074</v>
      </c>
    </row>
    <row r="339" spans="1:14" ht="15">
      <c r="A339" s="169">
        <v>632001</v>
      </c>
      <c r="B339" s="7">
        <v>1</v>
      </c>
      <c r="C339" s="642">
        <v>41</v>
      </c>
      <c r="D339" s="522" t="s">
        <v>262</v>
      </c>
      <c r="E339" s="534" t="s">
        <v>263</v>
      </c>
      <c r="F339" s="181">
        <v>285</v>
      </c>
      <c r="G339" s="181">
        <v>288</v>
      </c>
      <c r="H339" s="89">
        <v>300</v>
      </c>
      <c r="I339" s="6">
        <v>360</v>
      </c>
      <c r="J339" s="181">
        <v>360</v>
      </c>
      <c r="K339" s="89">
        <v>400</v>
      </c>
      <c r="L339" s="6">
        <v>1200</v>
      </c>
      <c r="M339" s="1046">
        <v>1194.91</v>
      </c>
      <c r="N339" s="978">
        <f>(100/L339)*M339</f>
        <v>99.57583333333334</v>
      </c>
    </row>
    <row r="340" spans="1:14" ht="15">
      <c r="A340" s="173">
        <v>632001</v>
      </c>
      <c r="B340" s="11">
        <v>2</v>
      </c>
      <c r="C340" s="206">
        <v>41</v>
      </c>
      <c r="D340" s="523" t="s">
        <v>262</v>
      </c>
      <c r="E340" s="530" t="s">
        <v>89</v>
      </c>
      <c r="F340" s="170">
        <v>1201</v>
      </c>
      <c r="G340" s="170">
        <v>1152</v>
      </c>
      <c r="H340" s="89">
        <v>2000</v>
      </c>
      <c r="I340" s="6">
        <v>1940</v>
      </c>
      <c r="J340" s="170">
        <v>1000</v>
      </c>
      <c r="K340" s="89">
        <v>1500</v>
      </c>
      <c r="L340" s="6">
        <v>1500</v>
      </c>
      <c r="M340" s="1046">
        <v>184</v>
      </c>
      <c r="N340" s="1008">
        <f>(100/L340)*M340</f>
        <v>12.266666666666666</v>
      </c>
    </row>
    <row r="341" spans="1:14" ht="15">
      <c r="A341" s="193">
        <v>633</v>
      </c>
      <c r="B341" s="3"/>
      <c r="C341" s="135"/>
      <c r="D341" s="515"/>
      <c r="E341" s="533" t="s">
        <v>93</v>
      </c>
      <c r="F341" s="165">
        <f aca="true" t="shared" si="55" ref="F341:M341">SUM(F342:F345)</f>
        <v>365</v>
      </c>
      <c r="G341" s="165">
        <f t="shared" si="55"/>
        <v>1285</v>
      </c>
      <c r="H341" s="5">
        <f t="shared" si="55"/>
        <v>5535</v>
      </c>
      <c r="I341" s="5">
        <f t="shared" si="55"/>
        <v>5445</v>
      </c>
      <c r="J341" s="165">
        <f t="shared" si="55"/>
        <v>180</v>
      </c>
      <c r="K341" s="5">
        <f t="shared" si="55"/>
        <v>5535</v>
      </c>
      <c r="L341" s="5">
        <f t="shared" si="55"/>
        <v>4705</v>
      </c>
      <c r="M341" s="992">
        <f t="shared" si="55"/>
        <v>144.97</v>
      </c>
      <c r="N341" s="1007">
        <f>(100/L341)*M341</f>
        <v>3.081190223166844</v>
      </c>
    </row>
    <row r="342" spans="1:14" ht="15">
      <c r="A342" s="264">
        <v>633003</v>
      </c>
      <c r="B342" s="7"/>
      <c r="C342" s="642">
        <v>41</v>
      </c>
      <c r="D342" s="523" t="s">
        <v>262</v>
      </c>
      <c r="E342" s="600" t="s">
        <v>359</v>
      </c>
      <c r="F342" s="211"/>
      <c r="G342" s="211"/>
      <c r="H342" s="48"/>
      <c r="I342" s="24"/>
      <c r="J342" s="211"/>
      <c r="K342" s="48"/>
      <c r="L342" s="8"/>
      <c r="M342" s="1044"/>
      <c r="N342" s="814"/>
    </row>
    <row r="343" spans="1:14" ht="15">
      <c r="A343" s="264">
        <v>633006</v>
      </c>
      <c r="B343" s="7"/>
      <c r="C343" s="642">
        <v>41</v>
      </c>
      <c r="D343" s="523" t="s">
        <v>262</v>
      </c>
      <c r="E343" s="600" t="s">
        <v>388</v>
      </c>
      <c r="F343" s="211">
        <v>275</v>
      </c>
      <c r="G343" s="211"/>
      <c r="H343" s="283"/>
      <c r="I343" s="324"/>
      <c r="J343" s="211"/>
      <c r="K343" s="283"/>
      <c r="L343" s="88"/>
      <c r="M343" s="1049"/>
      <c r="N343" s="828"/>
    </row>
    <row r="344" spans="1:14" ht="15">
      <c r="A344" s="171">
        <v>633006</v>
      </c>
      <c r="B344" s="9">
        <v>7</v>
      </c>
      <c r="C344" s="642">
        <v>41</v>
      </c>
      <c r="D344" s="523" t="s">
        <v>262</v>
      </c>
      <c r="E344" s="329" t="s">
        <v>456</v>
      </c>
      <c r="F344" s="172">
        <v>77</v>
      </c>
      <c r="G344" s="172">
        <v>1285</v>
      </c>
      <c r="H344" s="599">
        <v>5500</v>
      </c>
      <c r="I344" s="131">
        <v>5410</v>
      </c>
      <c r="J344" s="172">
        <v>150</v>
      </c>
      <c r="K344" s="599">
        <v>5500</v>
      </c>
      <c r="L344" s="131">
        <v>4670</v>
      </c>
      <c r="M344" s="1044">
        <v>130</v>
      </c>
      <c r="N344" s="974">
        <f aca="true" t="shared" si="56" ref="N344:N349">(100/L344)*M344</f>
        <v>2.7837259100642395</v>
      </c>
    </row>
    <row r="345" spans="1:14" ht="15">
      <c r="A345" s="169">
        <v>633006</v>
      </c>
      <c r="B345" s="7">
        <v>3</v>
      </c>
      <c r="C345" s="642">
        <v>41</v>
      </c>
      <c r="D345" s="523" t="s">
        <v>262</v>
      </c>
      <c r="E345" s="535" t="s">
        <v>100</v>
      </c>
      <c r="F345" s="170">
        <v>13</v>
      </c>
      <c r="G345" s="170"/>
      <c r="H345" s="89">
        <v>35</v>
      </c>
      <c r="I345" s="6">
        <v>35</v>
      </c>
      <c r="J345" s="170">
        <v>30</v>
      </c>
      <c r="K345" s="89">
        <v>35</v>
      </c>
      <c r="L345" s="6">
        <v>35</v>
      </c>
      <c r="M345" s="1046">
        <v>14.97</v>
      </c>
      <c r="N345" s="973">
        <f t="shared" si="56"/>
        <v>42.77142857142857</v>
      </c>
    </row>
    <row r="346" spans="1:14" ht="15">
      <c r="A346" s="193">
        <v>635</v>
      </c>
      <c r="B346" s="3"/>
      <c r="C346" s="135"/>
      <c r="D346" s="515"/>
      <c r="E346" s="533" t="s">
        <v>264</v>
      </c>
      <c r="F346" s="165"/>
      <c r="G346" s="165">
        <v>300</v>
      </c>
      <c r="H346" s="5">
        <v>200</v>
      </c>
      <c r="I346" s="4">
        <v>200</v>
      </c>
      <c r="J346" s="165">
        <v>50</v>
      </c>
      <c r="K346" s="5">
        <f>K347</f>
        <v>200</v>
      </c>
      <c r="L346" s="4">
        <f>L347</f>
        <v>200</v>
      </c>
      <c r="M346" s="1045">
        <f>M347</f>
        <v>0</v>
      </c>
      <c r="N346" s="1004">
        <f t="shared" si="56"/>
        <v>0</v>
      </c>
    </row>
    <row r="347" spans="1:14" ht="15">
      <c r="A347" s="166">
        <v>635006</v>
      </c>
      <c r="B347" s="75">
        <v>4</v>
      </c>
      <c r="C347" s="112">
        <v>41</v>
      </c>
      <c r="D347" s="515" t="s">
        <v>262</v>
      </c>
      <c r="E347" s="542" t="s">
        <v>265</v>
      </c>
      <c r="F347" s="167"/>
      <c r="G347" s="167">
        <v>300</v>
      </c>
      <c r="H347" s="77">
        <v>200</v>
      </c>
      <c r="I347" s="78">
        <v>200</v>
      </c>
      <c r="J347" s="167">
        <v>150</v>
      </c>
      <c r="K347" s="77">
        <v>200</v>
      </c>
      <c r="L347" s="78">
        <v>200</v>
      </c>
      <c r="M347" s="1051">
        <v>0</v>
      </c>
      <c r="N347" s="980">
        <f t="shared" si="56"/>
        <v>0</v>
      </c>
    </row>
    <row r="348" spans="1:22" ht="15">
      <c r="A348" s="164">
        <v>637</v>
      </c>
      <c r="B348" s="3"/>
      <c r="C348" s="135"/>
      <c r="D348" s="515"/>
      <c r="E348" s="533" t="s">
        <v>158</v>
      </c>
      <c r="F348" s="165">
        <f>SUM(F349:F352)</f>
        <v>1758</v>
      </c>
      <c r="G348" s="165">
        <f>SUM(G349:G352)</f>
        <v>2503</v>
      </c>
      <c r="H348" s="5">
        <v>2020</v>
      </c>
      <c r="I348" s="4">
        <v>2140</v>
      </c>
      <c r="J348" s="165">
        <f>SUM(J349:J350)</f>
        <v>1900</v>
      </c>
      <c r="K348" s="5">
        <f>SUM(K349:K352)</f>
        <v>2070</v>
      </c>
      <c r="L348" s="4">
        <f>SUM(L349:L352)</f>
        <v>2070</v>
      </c>
      <c r="M348" s="1045">
        <f>M349+M350</f>
        <v>440</v>
      </c>
      <c r="N348" s="1004">
        <f t="shared" si="56"/>
        <v>21.256038647342994</v>
      </c>
      <c r="V348" s="320"/>
    </row>
    <row r="349" spans="1:14" ht="15">
      <c r="A349" s="179">
        <v>637027</v>
      </c>
      <c r="B349" s="130"/>
      <c r="C349" s="130">
        <v>41</v>
      </c>
      <c r="D349" s="514" t="s">
        <v>262</v>
      </c>
      <c r="E349" s="545" t="s">
        <v>158</v>
      </c>
      <c r="F349" s="210">
        <v>1247</v>
      </c>
      <c r="G349" s="210">
        <v>2328</v>
      </c>
      <c r="H349" s="517">
        <v>1900</v>
      </c>
      <c r="I349" s="23">
        <v>1900</v>
      </c>
      <c r="J349" s="210">
        <v>1900</v>
      </c>
      <c r="K349" s="517">
        <v>1900</v>
      </c>
      <c r="L349" s="78">
        <v>1900</v>
      </c>
      <c r="M349" s="998">
        <v>440</v>
      </c>
      <c r="N349" s="980">
        <f t="shared" si="56"/>
        <v>23.157894736842103</v>
      </c>
    </row>
    <row r="350" spans="1:14" ht="15">
      <c r="A350" s="180">
        <v>637004</v>
      </c>
      <c r="B350" s="22"/>
      <c r="C350" s="632">
        <v>41</v>
      </c>
      <c r="D350" s="522" t="s">
        <v>262</v>
      </c>
      <c r="E350" s="534" t="s">
        <v>266</v>
      </c>
      <c r="F350" s="181">
        <v>380</v>
      </c>
      <c r="G350" s="181"/>
      <c r="H350" s="52"/>
      <c r="I350" s="21"/>
      <c r="J350" s="181"/>
      <c r="K350" s="180"/>
      <c r="L350" s="21"/>
      <c r="M350" s="977"/>
      <c r="N350" s="731"/>
    </row>
    <row r="351" spans="1:14" ht="15">
      <c r="A351" s="171">
        <v>637004</v>
      </c>
      <c r="B351" s="9">
        <v>5</v>
      </c>
      <c r="C351" s="13">
        <v>41</v>
      </c>
      <c r="D351" s="513" t="s">
        <v>262</v>
      </c>
      <c r="E351" s="329" t="s">
        <v>192</v>
      </c>
      <c r="F351" s="172">
        <v>131</v>
      </c>
      <c r="G351" s="172">
        <v>56</v>
      </c>
      <c r="H351" s="48"/>
      <c r="I351" s="48">
        <v>90</v>
      </c>
      <c r="J351" s="172">
        <v>90</v>
      </c>
      <c r="K351" s="171">
        <v>50</v>
      </c>
      <c r="L351" s="8">
        <v>50</v>
      </c>
      <c r="M351" s="993">
        <v>0</v>
      </c>
      <c r="N351" s="972">
        <f aca="true" t="shared" si="57" ref="N351:N356">(100/L351)*M351</f>
        <v>0</v>
      </c>
    </row>
    <row r="352" spans="1:14" ht="15">
      <c r="A352" s="173">
        <v>637015</v>
      </c>
      <c r="B352" s="11"/>
      <c r="C352" s="204"/>
      <c r="D352" s="510" t="s">
        <v>74</v>
      </c>
      <c r="E352" s="530" t="s">
        <v>153</v>
      </c>
      <c r="F352" s="174"/>
      <c r="G352" s="174">
        <v>119</v>
      </c>
      <c r="H352" s="80">
        <v>120</v>
      </c>
      <c r="I352" s="10">
        <v>150</v>
      </c>
      <c r="J352" s="174">
        <v>150</v>
      </c>
      <c r="K352" s="173">
        <v>120</v>
      </c>
      <c r="L352" s="10">
        <v>120</v>
      </c>
      <c r="M352" s="994">
        <v>0</v>
      </c>
      <c r="N352" s="1008">
        <f t="shared" si="57"/>
        <v>0</v>
      </c>
    </row>
    <row r="353" spans="1:14" ht="15">
      <c r="A353" s="164">
        <v>642</v>
      </c>
      <c r="B353" s="3"/>
      <c r="C353" s="135"/>
      <c r="D353" s="515"/>
      <c r="E353" s="533" t="s">
        <v>267</v>
      </c>
      <c r="F353" s="165">
        <f>SUM(F354:F357)</f>
        <v>2273</v>
      </c>
      <c r="G353" s="165">
        <f aca="true" t="shared" si="58" ref="G353:M353">SUM(G354:G357)</f>
        <v>2827</v>
      </c>
      <c r="H353" s="5">
        <f t="shared" si="58"/>
        <v>1910</v>
      </c>
      <c r="I353" s="4">
        <f t="shared" si="58"/>
        <v>1910</v>
      </c>
      <c r="J353" s="165">
        <f t="shared" si="58"/>
        <v>1820</v>
      </c>
      <c r="K353" s="164">
        <f t="shared" si="58"/>
        <v>1910</v>
      </c>
      <c r="L353" s="4">
        <f t="shared" si="58"/>
        <v>1940</v>
      </c>
      <c r="M353" s="992">
        <f t="shared" si="58"/>
        <v>828.58</v>
      </c>
      <c r="N353" s="1004">
        <f t="shared" si="57"/>
        <v>42.710309278350515</v>
      </c>
    </row>
    <row r="354" spans="1:14" ht="15">
      <c r="A354" s="180">
        <v>642002</v>
      </c>
      <c r="B354" s="22">
        <v>3</v>
      </c>
      <c r="C354" s="632">
        <v>41</v>
      </c>
      <c r="D354" s="522" t="s">
        <v>172</v>
      </c>
      <c r="E354" s="518" t="s">
        <v>268</v>
      </c>
      <c r="F354" s="183">
        <v>518</v>
      </c>
      <c r="G354" s="183">
        <v>777</v>
      </c>
      <c r="H354" s="36">
        <v>800</v>
      </c>
      <c r="I354" s="36">
        <v>800</v>
      </c>
      <c r="J354" s="183">
        <v>800</v>
      </c>
      <c r="K354" s="182">
        <v>800</v>
      </c>
      <c r="L354" s="12">
        <v>830</v>
      </c>
      <c r="M354" s="997">
        <v>828.58</v>
      </c>
      <c r="N354" s="1006">
        <f t="shared" si="57"/>
        <v>99.8289156626506</v>
      </c>
    </row>
    <row r="355" spans="1:14" ht="15">
      <c r="A355" s="171">
        <v>642006</v>
      </c>
      <c r="B355" s="9"/>
      <c r="C355" s="642">
        <v>41</v>
      </c>
      <c r="D355" s="523" t="s">
        <v>172</v>
      </c>
      <c r="E355" s="329" t="s">
        <v>269</v>
      </c>
      <c r="F355" s="172">
        <v>300</v>
      </c>
      <c r="G355" s="172">
        <v>700</v>
      </c>
      <c r="H355" s="48">
        <v>650</v>
      </c>
      <c r="I355" s="8">
        <v>650</v>
      </c>
      <c r="J355" s="172">
        <v>600</v>
      </c>
      <c r="K355" s="171">
        <v>650</v>
      </c>
      <c r="L355" s="8">
        <v>650</v>
      </c>
      <c r="M355" s="993">
        <v>0</v>
      </c>
      <c r="N355" s="972">
        <f t="shared" si="57"/>
        <v>0</v>
      </c>
    </row>
    <row r="356" spans="1:14" ht="15">
      <c r="A356" s="171">
        <v>642011</v>
      </c>
      <c r="B356" s="9"/>
      <c r="C356" s="642">
        <v>41</v>
      </c>
      <c r="D356" s="523" t="s">
        <v>172</v>
      </c>
      <c r="E356" s="329" t="s">
        <v>270</v>
      </c>
      <c r="F356" s="172">
        <v>455</v>
      </c>
      <c r="G356" s="172">
        <v>350</v>
      </c>
      <c r="H356" s="48">
        <v>460</v>
      </c>
      <c r="I356" s="8">
        <v>460</v>
      </c>
      <c r="J356" s="172">
        <v>420</v>
      </c>
      <c r="K356" s="171">
        <v>460</v>
      </c>
      <c r="L356" s="8">
        <v>460</v>
      </c>
      <c r="M356" s="993">
        <v>0</v>
      </c>
      <c r="N356" s="971">
        <f t="shared" si="57"/>
        <v>0</v>
      </c>
    </row>
    <row r="357" spans="1:14" ht="15">
      <c r="A357" s="182">
        <v>642007</v>
      </c>
      <c r="B357" s="15"/>
      <c r="C357" s="206">
        <v>41</v>
      </c>
      <c r="D357" s="523" t="s">
        <v>172</v>
      </c>
      <c r="E357" s="530" t="s">
        <v>271</v>
      </c>
      <c r="F357" s="210">
        <v>1000</v>
      </c>
      <c r="G357" s="210">
        <v>1000</v>
      </c>
      <c r="H357" s="36"/>
      <c r="I357" s="36"/>
      <c r="J357" s="183"/>
      <c r="K357" s="1052"/>
      <c r="L357" s="12"/>
      <c r="M357" s="997"/>
      <c r="N357" s="827"/>
    </row>
    <row r="358" spans="1:14" ht="15.75" thickBot="1">
      <c r="A358" s="258"/>
      <c r="B358" s="103"/>
      <c r="C358" s="660"/>
      <c r="D358" s="543"/>
      <c r="E358" s="556"/>
      <c r="F358" s="321"/>
      <c r="G358" s="321"/>
      <c r="H358" s="474"/>
      <c r="I358" s="132"/>
      <c r="J358" s="233"/>
      <c r="K358" s="1053"/>
      <c r="L358" s="109"/>
      <c r="M358" s="1022"/>
      <c r="N358" s="848"/>
    </row>
    <row r="359" spans="1:14" ht="15.75" thickBot="1">
      <c r="A359" s="69" t="s">
        <v>272</v>
      </c>
      <c r="B359" s="17"/>
      <c r="C359" s="639"/>
      <c r="D359" s="509"/>
      <c r="E359" s="57" t="s">
        <v>273</v>
      </c>
      <c r="F359" s="18">
        <f>SUM(F360+F362+F363)</f>
        <v>123</v>
      </c>
      <c r="G359" s="18">
        <f>SUM(G360+G362+G363+G365)</f>
        <v>7698</v>
      </c>
      <c r="H359" s="70">
        <f>H360+H362+H363</f>
        <v>575</v>
      </c>
      <c r="I359" s="68">
        <f>I360+I362+I363</f>
        <v>725</v>
      </c>
      <c r="J359" s="18">
        <f>J360+J362+J363</f>
        <v>721.8</v>
      </c>
      <c r="K359" s="69">
        <f aca="true" t="shared" si="59" ref="K359:M360">K360+K363</f>
        <v>725</v>
      </c>
      <c r="L359" s="68">
        <f t="shared" si="59"/>
        <v>725</v>
      </c>
      <c r="M359" s="1016">
        <f t="shared" si="59"/>
        <v>270.47</v>
      </c>
      <c r="N359" s="1003">
        <f>(100/L359)*M359</f>
        <v>37.30620689655173</v>
      </c>
    </row>
    <row r="360" spans="1:14" ht="15">
      <c r="A360" s="261">
        <v>632</v>
      </c>
      <c r="B360" s="95"/>
      <c r="C360" s="140"/>
      <c r="D360" s="539"/>
      <c r="E360" s="540" t="s">
        <v>227</v>
      </c>
      <c r="F360" s="215">
        <v>123</v>
      </c>
      <c r="G360" s="215">
        <v>248</v>
      </c>
      <c r="H360" s="106">
        <v>500</v>
      </c>
      <c r="I360" s="98">
        <v>650</v>
      </c>
      <c r="J360" s="215">
        <v>650</v>
      </c>
      <c r="K360" s="261">
        <v>650</v>
      </c>
      <c r="L360" s="106">
        <v>650</v>
      </c>
      <c r="M360" s="1017">
        <f t="shared" si="59"/>
        <v>270.47</v>
      </c>
      <c r="N360" s="1027">
        <f>(100/L360)*M360</f>
        <v>41.610769230769236</v>
      </c>
    </row>
    <row r="361" spans="1:14" ht="15">
      <c r="A361" s="173">
        <v>632001</v>
      </c>
      <c r="B361" s="11">
        <v>1</v>
      </c>
      <c r="C361" s="204">
        <v>41</v>
      </c>
      <c r="D361" s="515" t="s">
        <v>262</v>
      </c>
      <c r="E361" s="530" t="s">
        <v>88</v>
      </c>
      <c r="F361" s="174">
        <v>123</v>
      </c>
      <c r="G361" s="174">
        <v>248</v>
      </c>
      <c r="H361" s="80">
        <v>500</v>
      </c>
      <c r="I361" s="10">
        <v>650</v>
      </c>
      <c r="J361" s="174">
        <v>650</v>
      </c>
      <c r="K361" s="173">
        <v>650</v>
      </c>
      <c r="L361" s="80">
        <v>650</v>
      </c>
      <c r="M361" s="994">
        <v>270.47</v>
      </c>
      <c r="N361" s="980">
        <f>(100/L361)*M361</f>
        <v>41.610769230769236</v>
      </c>
    </row>
    <row r="362" spans="1:14" ht="15" hidden="1">
      <c r="A362" s="164">
        <v>635</v>
      </c>
      <c r="B362" s="3"/>
      <c r="C362" s="135"/>
      <c r="D362" s="515"/>
      <c r="E362" s="533" t="s">
        <v>274</v>
      </c>
      <c r="F362" s="165">
        <v>0</v>
      </c>
      <c r="G362" s="165">
        <v>0</v>
      </c>
      <c r="H362" s="5">
        <v>0</v>
      </c>
      <c r="I362" s="4">
        <v>0</v>
      </c>
      <c r="J362" s="165">
        <v>0</v>
      </c>
      <c r="K362" s="164"/>
      <c r="L362" s="5"/>
      <c r="M362" s="992"/>
      <c r="N362" s="848"/>
    </row>
    <row r="363" spans="1:14" ht="15">
      <c r="A363" s="193">
        <v>633</v>
      </c>
      <c r="B363" s="3"/>
      <c r="C363" s="135"/>
      <c r="D363" s="515"/>
      <c r="E363" s="533" t="s">
        <v>93</v>
      </c>
      <c r="F363" s="165"/>
      <c r="G363" s="165">
        <v>50</v>
      </c>
      <c r="H363" s="5">
        <v>75</v>
      </c>
      <c r="I363" s="5">
        <v>75</v>
      </c>
      <c r="J363" s="165">
        <v>71.8</v>
      </c>
      <c r="K363" s="164">
        <f>K364</f>
        <v>75</v>
      </c>
      <c r="L363" s="5">
        <f>L364</f>
        <v>75</v>
      </c>
      <c r="M363" s="992">
        <f>M364</f>
        <v>0</v>
      </c>
      <c r="N363" s="1007">
        <f>(100/L363)*M363</f>
        <v>0</v>
      </c>
    </row>
    <row r="364" spans="1:14" ht="15">
      <c r="A364" s="166">
        <v>633006</v>
      </c>
      <c r="B364" s="76">
        <v>7</v>
      </c>
      <c r="C364" s="75">
        <v>41</v>
      </c>
      <c r="D364" s="515" t="s">
        <v>262</v>
      </c>
      <c r="E364" s="542" t="s">
        <v>210</v>
      </c>
      <c r="F364" s="167"/>
      <c r="G364" s="167">
        <v>50</v>
      </c>
      <c r="H364" s="166">
        <v>75</v>
      </c>
      <c r="I364" s="77">
        <v>75</v>
      </c>
      <c r="J364" s="167">
        <v>72</v>
      </c>
      <c r="K364" s="166">
        <v>75</v>
      </c>
      <c r="L364" s="77">
        <v>75</v>
      </c>
      <c r="M364" s="995">
        <v>0</v>
      </c>
      <c r="N364" s="980">
        <f>(100/L364)*M364</f>
        <v>0</v>
      </c>
    </row>
    <row r="365" spans="1:14" ht="15">
      <c r="A365" s="200">
        <v>637</v>
      </c>
      <c r="B365" s="72"/>
      <c r="C365" s="640"/>
      <c r="D365" s="515"/>
      <c r="E365" s="533" t="s">
        <v>136</v>
      </c>
      <c r="F365" s="165"/>
      <c r="G365" s="165">
        <v>7400</v>
      </c>
      <c r="H365" s="73"/>
      <c r="I365" s="71"/>
      <c r="J365" s="165"/>
      <c r="K365" s="200"/>
      <c r="L365" s="73"/>
      <c r="M365" s="991"/>
      <c r="N365" s="848"/>
    </row>
    <row r="366" spans="1:14" ht="15">
      <c r="A366" s="180">
        <v>637005</v>
      </c>
      <c r="B366" s="47"/>
      <c r="C366" s="632">
        <v>41</v>
      </c>
      <c r="D366" s="522" t="s">
        <v>262</v>
      </c>
      <c r="E366" s="534" t="s">
        <v>486</v>
      </c>
      <c r="F366" s="181"/>
      <c r="G366" s="181">
        <v>2600</v>
      </c>
      <c r="H366" s="52"/>
      <c r="I366" s="52"/>
      <c r="J366" s="181"/>
      <c r="K366" s="180"/>
      <c r="L366" s="52"/>
      <c r="M366" s="977"/>
      <c r="N366" s="850"/>
    </row>
    <row r="367" spans="1:14" ht="15">
      <c r="A367" s="182">
        <v>637011</v>
      </c>
      <c r="B367" s="35"/>
      <c r="C367" s="206">
        <v>41</v>
      </c>
      <c r="D367" s="511" t="s">
        <v>262</v>
      </c>
      <c r="E367" s="558" t="s">
        <v>326</v>
      </c>
      <c r="F367" s="183"/>
      <c r="G367" s="183">
        <v>4800</v>
      </c>
      <c r="H367" s="36"/>
      <c r="I367" s="36"/>
      <c r="J367" s="183"/>
      <c r="K367" s="182"/>
      <c r="L367" s="53"/>
      <c r="M367" s="1001"/>
      <c r="N367" s="814"/>
    </row>
    <row r="368" spans="1:14" ht="15.75" thickBot="1">
      <c r="A368" s="265"/>
      <c r="B368" s="103"/>
      <c r="C368" s="660"/>
      <c r="D368" s="543"/>
      <c r="E368" s="556"/>
      <c r="F368" s="321"/>
      <c r="G368" s="321"/>
      <c r="H368" s="474"/>
      <c r="I368" s="133"/>
      <c r="J368" s="233"/>
      <c r="K368" s="265"/>
      <c r="L368" s="474"/>
      <c r="M368" s="1038"/>
      <c r="N368" s="861"/>
    </row>
    <row r="369" spans="1:14" ht="15.75" thickBot="1">
      <c r="A369" s="186" t="s">
        <v>385</v>
      </c>
      <c r="B369" s="94"/>
      <c r="C369" s="649"/>
      <c r="D369" s="538"/>
      <c r="E369" s="557" t="s">
        <v>331</v>
      </c>
      <c r="F369" s="227">
        <f>F370+F371+F382+F388+F409+F411+F423+F407+F380</f>
        <v>193909</v>
      </c>
      <c r="G369" s="227">
        <f>G370+G371+G382+G388+G409+G411+G423+G407+G380</f>
        <v>217625</v>
      </c>
      <c r="H369" s="865">
        <f>H370+H371+H382+H388+H407+H409+H411+H423+H380</f>
        <v>264730</v>
      </c>
      <c r="I369" s="866">
        <f>I370+I371+I382+I388+I407+I409+I411+I423+I380</f>
        <v>265780</v>
      </c>
      <c r="J369" s="227">
        <f>J370+J371+J382+J388+J407+J409+J411+J423</f>
        <v>235450</v>
      </c>
      <c r="K369" s="69">
        <f>K370+K371+K382+K380+K388+K407+K409+K411+K423</f>
        <v>273720</v>
      </c>
      <c r="L369" s="865">
        <f>L370+L371+L382+L388+L407+L409+L411+L423+L380</f>
        <v>273720</v>
      </c>
      <c r="M369" s="990">
        <f>M370+M371+M382+M388+M407+M409+M411+M423+M380</f>
        <v>62884.78999999999</v>
      </c>
      <c r="N369" s="1003">
        <f>(100/L369)*M369</f>
        <v>22.97413049831945</v>
      </c>
    </row>
    <row r="370" spans="1:14" ht="15">
      <c r="A370" s="261">
        <v>611000</v>
      </c>
      <c r="B370" s="140"/>
      <c r="C370" s="140">
        <v>41</v>
      </c>
      <c r="D370" s="539" t="s">
        <v>275</v>
      </c>
      <c r="E370" s="540" t="s">
        <v>75</v>
      </c>
      <c r="F370" s="215">
        <v>97130</v>
      </c>
      <c r="G370" s="215">
        <v>125932</v>
      </c>
      <c r="H370" s="106">
        <v>139000</v>
      </c>
      <c r="I370" s="98">
        <v>139000</v>
      </c>
      <c r="J370" s="215">
        <v>139000</v>
      </c>
      <c r="K370" s="261">
        <v>163000</v>
      </c>
      <c r="L370" s="98">
        <v>163000</v>
      </c>
      <c r="M370" s="1017">
        <v>38283.2</v>
      </c>
      <c r="N370" s="1009">
        <f>(100/L370)*M370</f>
        <v>23.486625766871164</v>
      </c>
    </row>
    <row r="371" spans="1:14" ht="15">
      <c r="A371" s="200">
        <v>62</v>
      </c>
      <c r="B371" s="102"/>
      <c r="C371" s="144"/>
      <c r="D371" s="511"/>
      <c r="E371" s="555" t="s">
        <v>76</v>
      </c>
      <c r="F371" s="218">
        <f>SUM(F372:F379)</f>
        <v>35394</v>
      </c>
      <c r="G371" s="218">
        <f aca="true" t="shared" si="60" ref="G371:M371">SUM(G372:G379)</f>
        <v>43744</v>
      </c>
      <c r="H371" s="73">
        <f t="shared" si="60"/>
        <v>48800</v>
      </c>
      <c r="I371" s="73">
        <f t="shared" si="60"/>
        <v>48800</v>
      </c>
      <c r="J371" s="218">
        <f t="shared" si="60"/>
        <v>48800</v>
      </c>
      <c r="K371" s="200">
        <f t="shared" si="60"/>
        <v>56990</v>
      </c>
      <c r="L371" s="71">
        <f t="shared" si="60"/>
        <v>56990</v>
      </c>
      <c r="M371" s="991">
        <f t="shared" si="60"/>
        <v>13401.689999999999</v>
      </c>
      <c r="N371" s="1004">
        <f>(100/L371)*M371</f>
        <v>23.515862432005612</v>
      </c>
    </row>
    <row r="372" spans="1:14" ht="15">
      <c r="A372" s="180">
        <v>621000</v>
      </c>
      <c r="B372" s="22"/>
      <c r="C372" s="632">
        <v>41</v>
      </c>
      <c r="D372" s="522" t="s">
        <v>275</v>
      </c>
      <c r="E372" s="534" t="s">
        <v>77</v>
      </c>
      <c r="F372" s="181">
        <v>3084</v>
      </c>
      <c r="G372" s="181">
        <v>3216</v>
      </c>
      <c r="H372" s="52">
        <v>2500</v>
      </c>
      <c r="I372" s="21">
        <v>2500</v>
      </c>
      <c r="J372" s="181">
        <v>2500</v>
      </c>
      <c r="K372" s="180">
        <v>6000</v>
      </c>
      <c r="L372" s="21">
        <v>6000</v>
      </c>
      <c r="M372" s="977">
        <v>988.93</v>
      </c>
      <c r="N372" s="1006">
        <f aca="true" t="shared" si="61" ref="N372:N379">(100/L372)*M372</f>
        <v>16.482166666666664</v>
      </c>
    </row>
    <row r="373" spans="1:14" ht="15">
      <c r="A373" s="169">
        <v>623000</v>
      </c>
      <c r="B373" s="51"/>
      <c r="C373" s="84">
        <v>41</v>
      </c>
      <c r="D373" s="523" t="s">
        <v>275</v>
      </c>
      <c r="E373" s="535" t="s">
        <v>78</v>
      </c>
      <c r="F373" s="172">
        <v>6944</v>
      </c>
      <c r="G373" s="172">
        <v>9253</v>
      </c>
      <c r="H373" s="48">
        <v>11400</v>
      </c>
      <c r="I373" s="8">
        <v>11400</v>
      </c>
      <c r="J373" s="172">
        <v>11400</v>
      </c>
      <c r="K373" s="171">
        <v>10300</v>
      </c>
      <c r="L373" s="8">
        <v>10300</v>
      </c>
      <c r="M373" s="993">
        <v>2771.46</v>
      </c>
      <c r="N373" s="972">
        <f t="shared" si="61"/>
        <v>26.907378640776695</v>
      </c>
    </row>
    <row r="374" spans="1:14" ht="15">
      <c r="A374" s="171">
        <v>625001</v>
      </c>
      <c r="B374" s="9"/>
      <c r="C374" s="13">
        <v>41</v>
      </c>
      <c r="D374" s="513" t="s">
        <v>275</v>
      </c>
      <c r="E374" s="329" t="s">
        <v>79</v>
      </c>
      <c r="F374" s="172">
        <v>1421</v>
      </c>
      <c r="G374" s="172">
        <v>1765</v>
      </c>
      <c r="H374" s="36">
        <v>2000</v>
      </c>
      <c r="I374" s="12">
        <v>2000</v>
      </c>
      <c r="J374" s="183">
        <v>2000</v>
      </c>
      <c r="K374" s="182">
        <v>2290</v>
      </c>
      <c r="L374" s="12">
        <v>2290</v>
      </c>
      <c r="M374" s="997">
        <v>540.83</v>
      </c>
      <c r="N374" s="971">
        <f t="shared" si="61"/>
        <v>23.61703056768559</v>
      </c>
    </row>
    <row r="375" spans="1:14" ht="15">
      <c r="A375" s="171">
        <v>625002</v>
      </c>
      <c r="B375" s="9"/>
      <c r="C375" s="13">
        <v>41</v>
      </c>
      <c r="D375" s="513" t="s">
        <v>275</v>
      </c>
      <c r="E375" s="329" t="s">
        <v>80</v>
      </c>
      <c r="F375" s="183">
        <v>14298</v>
      </c>
      <c r="G375" s="183">
        <v>17654</v>
      </c>
      <c r="H375" s="53">
        <v>19500</v>
      </c>
      <c r="I375" s="24">
        <v>19500</v>
      </c>
      <c r="J375" s="211">
        <v>19500</v>
      </c>
      <c r="K375" s="201">
        <v>22820</v>
      </c>
      <c r="L375" s="24">
        <v>22820</v>
      </c>
      <c r="M375" s="1001">
        <v>5410.4</v>
      </c>
      <c r="N375" s="972">
        <f t="shared" si="61"/>
        <v>23.709027169149866</v>
      </c>
    </row>
    <row r="376" spans="1:14" ht="15">
      <c r="A376" s="171">
        <v>625003</v>
      </c>
      <c r="B376" s="9"/>
      <c r="C376" s="13">
        <v>41</v>
      </c>
      <c r="D376" s="513" t="s">
        <v>275</v>
      </c>
      <c r="E376" s="329" t="s">
        <v>81</v>
      </c>
      <c r="F376" s="172">
        <v>737</v>
      </c>
      <c r="G376" s="172">
        <v>1009</v>
      </c>
      <c r="H376" s="53">
        <v>1150</v>
      </c>
      <c r="I376" s="24">
        <v>1150</v>
      </c>
      <c r="J376" s="211">
        <v>1150</v>
      </c>
      <c r="K376" s="201">
        <v>1310</v>
      </c>
      <c r="L376" s="24">
        <v>1310</v>
      </c>
      <c r="M376" s="1001">
        <v>308.98</v>
      </c>
      <c r="N376" s="971">
        <f t="shared" si="61"/>
        <v>23.586259541984735</v>
      </c>
    </row>
    <row r="377" spans="1:14" ht="15">
      <c r="A377" s="171">
        <v>625004</v>
      </c>
      <c r="B377" s="9"/>
      <c r="C377" s="13">
        <v>41</v>
      </c>
      <c r="D377" s="513" t="s">
        <v>275</v>
      </c>
      <c r="E377" s="329" t="s">
        <v>82</v>
      </c>
      <c r="F377" s="172">
        <v>3045</v>
      </c>
      <c r="G377" s="172">
        <v>3644</v>
      </c>
      <c r="H377" s="53">
        <v>4200</v>
      </c>
      <c r="I377" s="24">
        <v>4200</v>
      </c>
      <c r="J377" s="211">
        <v>4200</v>
      </c>
      <c r="K377" s="201">
        <v>4890</v>
      </c>
      <c r="L377" s="24">
        <v>4890</v>
      </c>
      <c r="M377" s="1001">
        <v>1159.26</v>
      </c>
      <c r="N377" s="972">
        <f t="shared" si="61"/>
        <v>23.706748466257668</v>
      </c>
    </row>
    <row r="378" spans="1:14" ht="15">
      <c r="A378" s="171">
        <v>625005</v>
      </c>
      <c r="B378" s="9"/>
      <c r="C378" s="13">
        <v>41</v>
      </c>
      <c r="D378" s="513" t="s">
        <v>275</v>
      </c>
      <c r="E378" s="329" t="s">
        <v>83</v>
      </c>
      <c r="F378" s="172">
        <v>1015</v>
      </c>
      <c r="G378" s="172">
        <v>1214</v>
      </c>
      <c r="H378" s="48">
        <v>1400</v>
      </c>
      <c r="I378" s="8">
        <v>1400</v>
      </c>
      <c r="J378" s="172">
        <v>1400</v>
      </c>
      <c r="K378" s="171">
        <v>1630</v>
      </c>
      <c r="L378" s="8">
        <v>1630</v>
      </c>
      <c r="M378" s="993">
        <v>386.34</v>
      </c>
      <c r="N378" s="971">
        <f t="shared" si="61"/>
        <v>23.701840490797544</v>
      </c>
    </row>
    <row r="379" spans="1:14" ht="15">
      <c r="A379" s="179">
        <v>625007</v>
      </c>
      <c r="B379" s="11"/>
      <c r="C379" s="204">
        <v>41</v>
      </c>
      <c r="D379" s="514" t="s">
        <v>275</v>
      </c>
      <c r="E379" s="530" t="s">
        <v>84</v>
      </c>
      <c r="F379" s="183">
        <v>4850</v>
      </c>
      <c r="G379" s="183">
        <v>5989</v>
      </c>
      <c r="H379" s="36">
        <v>6650</v>
      </c>
      <c r="I379" s="12">
        <v>6650</v>
      </c>
      <c r="J379" s="183">
        <v>6650</v>
      </c>
      <c r="K379" s="182">
        <v>7750</v>
      </c>
      <c r="L379" s="12">
        <v>7750</v>
      </c>
      <c r="M379" s="997">
        <v>1835.49</v>
      </c>
      <c r="N379" s="973">
        <f t="shared" si="61"/>
        <v>23.68374193548387</v>
      </c>
    </row>
    <row r="380" spans="1:14" ht="15">
      <c r="A380" s="193">
        <v>631</v>
      </c>
      <c r="B380" s="74"/>
      <c r="C380" s="641"/>
      <c r="D380" s="510"/>
      <c r="E380" s="533" t="s">
        <v>339</v>
      </c>
      <c r="F380" s="165"/>
      <c r="G380" s="165">
        <v>23</v>
      </c>
      <c r="H380" s="5">
        <v>50</v>
      </c>
      <c r="I380" s="4">
        <v>50</v>
      </c>
      <c r="J380" s="165">
        <v>50</v>
      </c>
      <c r="K380" s="164">
        <f>K381</f>
        <v>50</v>
      </c>
      <c r="L380" s="4">
        <f>L381</f>
        <v>50</v>
      </c>
      <c r="M380" s="992">
        <f>M381</f>
        <v>0</v>
      </c>
      <c r="N380" s="1004">
        <f>(100/L380)*M380</f>
        <v>0</v>
      </c>
    </row>
    <row r="381" spans="1:24" ht="15">
      <c r="A381" s="166">
        <v>631001</v>
      </c>
      <c r="B381" s="76"/>
      <c r="C381" s="114">
        <v>41</v>
      </c>
      <c r="D381" s="510" t="s">
        <v>275</v>
      </c>
      <c r="E381" s="542" t="s">
        <v>340</v>
      </c>
      <c r="F381" s="167"/>
      <c r="G381" s="167">
        <v>23</v>
      </c>
      <c r="H381" s="77">
        <v>50</v>
      </c>
      <c r="I381" s="78">
        <v>50</v>
      </c>
      <c r="J381" s="167">
        <v>50</v>
      </c>
      <c r="K381" s="166">
        <v>50</v>
      </c>
      <c r="L381" s="78">
        <v>50</v>
      </c>
      <c r="M381" s="995">
        <v>0</v>
      </c>
      <c r="N381" s="980">
        <f>(100/L381)*M381</f>
        <v>0</v>
      </c>
      <c r="X381" s="188"/>
    </row>
    <row r="382" spans="1:24" ht="15">
      <c r="A382" s="193">
        <v>632</v>
      </c>
      <c r="B382" s="74"/>
      <c r="C382" s="83"/>
      <c r="D382" s="515"/>
      <c r="E382" s="533" t="s">
        <v>86</v>
      </c>
      <c r="F382" s="165">
        <f>SUM(F383:F387)</f>
        <v>20378</v>
      </c>
      <c r="G382" s="165">
        <f aca="true" t="shared" si="62" ref="G382:M382">SUM(G383:G387)</f>
        <v>19844</v>
      </c>
      <c r="H382" s="5">
        <f t="shared" si="62"/>
        <v>24120</v>
      </c>
      <c r="I382" s="4">
        <f t="shared" si="62"/>
        <v>28120</v>
      </c>
      <c r="J382" s="165">
        <f t="shared" si="62"/>
        <v>28120</v>
      </c>
      <c r="K382" s="164">
        <f t="shared" si="62"/>
        <v>30020</v>
      </c>
      <c r="L382" s="4">
        <f t="shared" si="62"/>
        <v>30020</v>
      </c>
      <c r="M382" s="992">
        <f t="shared" si="62"/>
        <v>8909.269999999999</v>
      </c>
      <c r="N382" s="848"/>
      <c r="X382" s="188"/>
    </row>
    <row r="383" spans="1:14" ht="15">
      <c r="A383" s="180">
        <v>632001</v>
      </c>
      <c r="B383" s="22">
        <v>1</v>
      </c>
      <c r="C383" s="632">
        <v>41</v>
      </c>
      <c r="D383" s="523" t="s">
        <v>275</v>
      </c>
      <c r="E383" s="534" t="s">
        <v>88</v>
      </c>
      <c r="F383" s="181">
        <v>2589</v>
      </c>
      <c r="G383" s="181">
        <v>3723</v>
      </c>
      <c r="H383" s="110">
        <v>4000</v>
      </c>
      <c r="I383" s="90">
        <v>7600</v>
      </c>
      <c r="J383" s="216">
        <v>7600</v>
      </c>
      <c r="K383" s="202">
        <v>7500</v>
      </c>
      <c r="L383" s="21">
        <v>7500</v>
      </c>
      <c r="M383" s="1013">
        <v>2181.44</v>
      </c>
      <c r="N383" s="1006">
        <f aca="true" t="shared" si="63" ref="N383:N388">(100/L383)*M383</f>
        <v>29.085866666666668</v>
      </c>
    </row>
    <row r="384" spans="1:14" ht="15">
      <c r="A384" s="171">
        <v>632001</v>
      </c>
      <c r="B384" s="9">
        <v>3</v>
      </c>
      <c r="C384" s="84">
        <v>41</v>
      </c>
      <c r="D384" s="513" t="s">
        <v>275</v>
      </c>
      <c r="E384" s="329" t="s">
        <v>190</v>
      </c>
      <c r="F384" s="172">
        <v>15910</v>
      </c>
      <c r="G384" s="172">
        <v>14352</v>
      </c>
      <c r="H384" s="53">
        <v>18000</v>
      </c>
      <c r="I384" s="24">
        <v>18000</v>
      </c>
      <c r="J384" s="211">
        <v>18000</v>
      </c>
      <c r="K384" s="171">
        <v>20000</v>
      </c>
      <c r="L384" s="8">
        <v>20000</v>
      </c>
      <c r="M384" s="1001">
        <v>6340.53</v>
      </c>
      <c r="N384" s="972">
        <f t="shared" si="63"/>
        <v>31.70265</v>
      </c>
    </row>
    <row r="385" spans="1:14" ht="15">
      <c r="A385" s="171">
        <v>632002</v>
      </c>
      <c r="B385" s="9"/>
      <c r="C385" s="13">
        <v>41</v>
      </c>
      <c r="D385" s="513" t="s">
        <v>275</v>
      </c>
      <c r="E385" s="329" t="s">
        <v>276</v>
      </c>
      <c r="F385" s="170">
        <v>1641</v>
      </c>
      <c r="G385" s="170">
        <v>1567</v>
      </c>
      <c r="H385" s="48">
        <v>1600</v>
      </c>
      <c r="I385" s="8">
        <v>2000</v>
      </c>
      <c r="J385" s="172">
        <v>2000</v>
      </c>
      <c r="K385" s="171">
        <v>2000</v>
      </c>
      <c r="L385" s="48">
        <v>2000</v>
      </c>
      <c r="M385" s="1044">
        <v>342.33</v>
      </c>
      <c r="N385" s="972">
        <f t="shared" si="63"/>
        <v>17.1165</v>
      </c>
    </row>
    <row r="386" spans="1:14" ht="15">
      <c r="A386" s="171">
        <v>632003</v>
      </c>
      <c r="B386" s="9">
        <v>2</v>
      </c>
      <c r="C386" s="13">
        <v>41</v>
      </c>
      <c r="D386" s="511" t="s">
        <v>275</v>
      </c>
      <c r="E386" s="329" t="s">
        <v>277</v>
      </c>
      <c r="F386" s="172">
        <v>15</v>
      </c>
      <c r="G386" s="172">
        <v>15</v>
      </c>
      <c r="H386" s="48">
        <v>20</v>
      </c>
      <c r="I386" s="8">
        <v>20</v>
      </c>
      <c r="J386" s="172">
        <v>20</v>
      </c>
      <c r="K386" s="171">
        <v>20</v>
      </c>
      <c r="L386" s="48">
        <v>20</v>
      </c>
      <c r="M386" s="1044">
        <v>0</v>
      </c>
      <c r="N386" s="972">
        <f t="shared" si="63"/>
        <v>0</v>
      </c>
    </row>
    <row r="387" spans="1:14" ht="15">
      <c r="A387" s="173">
        <v>632003</v>
      </c>
      <c r="B387" s="49">
        <v>1</v>
      </c>
      <c r="C387" s="130">
        <v>41</v>
      </c>
      <c r="D387" s="514" t="s">
        <v>275</v>
      </c>
      <c r="E387" s="545" t="s">
        <v>90</v>
      </c>
      <c r="F387" s="221">
        <v>223</v>
      </c>
      <c r="G387" s="221">
        <v>187</v>
      </c>
      <c r="H387" s="80">
        <v>500</v>
      </c>
      <c r="I387" s="80">
        <v>500</v>
      </c>
      <c r="J387" s="174">
        <v>500</v>
      </c>
      <c r="K387" s="173">
        <v>500</v>
      </c>
      <c r="L387" s="80">
        <v>500</v>
      </c>
      <c r="M387" s="994">
        <v>44.97</v>
      </c>
      <c r="N387" s="1008">
        <f t="shared" si="63"/>
        <v>8.994</v>
      </c>
    </row>
    <row r="388" spans="1:14" ht="15">
      <c r="A388" s="193">
        <v>633</v>
      </c>
      <c r="B388" s="74"/>
      <c r="C388" s="642"/>
      <c r="D388" s="511"/>
      <c r="E388" s="555" t="s">
        <v>93</v>
      </c>
      <c r="F388" s="222">
        <f aca="true" t="shared" si="64" ref="F388:M388">SUM(F389:F406)</f>
        <v>27732</v>
      </c>
      <c r="G388" s="222">
        <f t="shared" si="64"/>
        <v>9955</v>
      </c>
      <c r="H388" s="5">
        <f t="shared" si="64"/>
        <v>7640</v>
      </c>
      <c r="I388" s="4">
        <f t="shared" si="64"/>
        <v>11680</v>
      </c>
      <c r="J388" s="165">
        <f t="shared" si="64"/>
        <v>9590</v>
      </c>
      <c r="K388" s="164">
        <f t="shared" si="64"/>
        <v>5140</v>
      </c>
      <c r="L388" s="5">
        <f t="shared" si="64"/>
        <v>5440</v>
      </c>
      <c r="M388" s="1045">
        <f t="shared" si="64"/>
        <v>1326.49</v>
      </c>
      <c r="N388" s="1004">
        <f t="shared" si="63"/>
        <v>24.38400735294118</v>
      </c>
    </row>
    <row r="389" spans="1:14" ht="15">
      <c r="A389" s="180">
        <v>633001</v>
      </c>
      <c r="B389" s="22">
        <v>16</v>
      </c>
      <c r="C389" s="632">
        <v>41</v>
      </c>
      <c r="D389" s="522" t="s">
        <v>275</v>
      </c>
      <c r="E389" s="534" t="s">
        <v>278</v>
      </c>
      <c r="F389" s="181">
        <v>6312</v>
      </c>
      <c r="G389" s="181">
        <v>2690</v>
      </c>
      <c r="H389" s="52">
        <v>1000</v>
      </c>
      <c r="I389" s="21">
        <v>4300</v>
      </c>
      <c r="J389" s="181">
        <v>4300</v>
      </c>
      <c r="K389" s="180"/>
      <c r="L389" s="52"/>
      <c r="M389" s="1085"/>
      <c r="N389" s="731"/>
    </row>
    <row r="390" spans="1:14" ht="15">
      <c r="A390" s="169">
        <v>633002</v>
      </c>
      <c r="B390" s="7"/>
      <c r="C390" s="206">
        <v>41</v>
      </c>
      <c r="D390" s="511" t="s">
        <v>275</v>
      </c>
      <c r="E390" s="558" t="s">
        <v>445</v>
      </c>
      <c r="F390" s="170"/>
      <c r="G390" s="170">
        <v>692</v>
      </c>
      <c r="H390" s="89"/>
      <c r="I390" s="6">
        <v>380</v>
      </c>
      <c r="J390" s="170">
        <v>380</v>
      </c>
      <c r="K390" s="169"/>
      <c r="L390" s="89"/>
      <c r="M390" s="1046"/>
      <c r="N390" s="814"/>
    </row>
    <row r="391" spans="1:14" ht="15">
      <c r="A391" s="169">
        <v>633004</v>
      </c>
      <c r="B391" s="7">
        <v>2</v>
      </c>
      <c r="C391" s="13" t="s">
        <v>500</v>
      </c>
      <c r="D391" s="513" t="s">
        <v>275</v>
      </c>
      <c r="E391" s="329" t="s">
        <v>279</v>
      </c>
      <c r="F391" s="172">
        <v>146</v>
      </c>
      <c r="G391" s="172">
        <v>10</v>
      </c>
      <c r="H391" s="48">
        <v>200</v>
      </c>
      <c r="I391" s="8">
        <v>220</v>
      </c>
      <c r="J391" s="172">
        <v>220</v>
      </c>
      <c r="K391" s="171">
        <v>200</v>
      </c>
      <c r="L391" s="48">
        <v>500</v>
      </c>
      <c r="M391" s="1044">
        <v>449</v>
      </c>
      <c r="N391" s="974">
        <f aca="true" t="shared" si="65" ref="N391:N403">(100/L391)*M391</f>
        <v>89.80000000000001</v>
      </c>
    </row>
    <row r="392" spans="1:14" ht="15">
      <c r="A392" s="169">
        <v>633004</v>
      </c>
      <c r="B392" s="7">
        <v>3</v>
      </c>
      <c r="C392" s="84">
        <v>41</v>
      </c>
      <c r="D392" s="513" t="s">
        <v>275</v>
      </c>
      <c r="E392" s="329" t="s">
        <v>280</v>
      </c>
      <c r="F392" s="172"/>
      <c r="G392" s="172"/>
      <c r="H392" s="48">
        <v>150</v>
      </c>
      <c r="I392" s="8">
        <v>410</v>
      </c>
      <c r="J392" s="172">
        <v>410</v>
      </c>
      <c r="K392" s="171">
        <v>150</v>
      </c>
      <c r="L392" s="48">
        <v>150</v>
      </c>
      <c r="M392" s="1044">
        <v>0</v>
      </c>
      <c r="N392" s="974">
        <f t="shared" si="65"/>
        <v>0</v>
      </c>
    </row>
    <row r="393" spans="1:14" ht="15">
      <c r="A393" s="171">
        <v>633006</v>
      </c>
      <c r="B393" s="9">
        <v>1</v>
      </c>
      <c r="C393" s="13">
        <v>41</v>
      </c>
      <c r="D393" s="513" t="s">
        <v>275</v>
      </c>
      <c r="E393" s="329" t="s">
        <v>281</v>
      </c>
      <c r="F393" s="172">
        <v>316</v>
      </c>
      <c r="G393" s="172">
        <v>283</v>
      </c>
      <c r="H393" s="48">
        <v>300</v>
      </c>
      <c r="I393" s="8">
        <v>310</v>
      </c>
      <c r="J393" s="172">
        <v>310</v>
      </c>
      <c r="K393" s="171">
        <v>300</v>
      </c>
      <c r="L393" s="48">
        <v>300</v>
      </c>
      <c r="M393" s="1044">
        <v>26.4</v>
      </c>
      <c r="N393" s="974">
        <f t="shared" si="65"/>
        <v>8.799999999999999</v>
      </c>
    </row>
    <row r="394" spans="1:14" ht="15">
      <c r="A394" s="171">
        <v>633006</v>
      </c>
      <c r="B394" s="9">
        <v>2</v>
      </c>
      <c r="C394" s="13">
        <v>41</v>
      </c>
      <c r="D394" s="513" t="s">
        <v>275</v>
      </c>
      <c r="E394" s="329" t="s">
        <v>99</v>
      </c>
      <c r="F394" s="172">
        <v>4</v>
      </c>
      <c r="G394" s="172"/>
      <c r="H394" s="48">
        <v>30</v>
      </c>
      <c r="I394" s="8">
        <v>30</v>
      </c>
      <c r="J394" s="172">
        <v>20</v>
      </c>
      <c r="K394" s="171">
        <v>30</v>
      </c>
      <c r="L394" s="48">
        <v>30</v>
      </c>
      <c r="M394" s="1044">
        <v>0</v>
      </c>
      <c r="N394" s="974">
        <f t="shared" si="65"/>
        <v>0</v>
      </c>
    </row>
    <row r="395" spans="1:14" ht="15">
      <c r="A395" s="171">
        <v>633006</v>
      </c>
      <c r="B395" s="9">
        <v>3</v>
      </c>
      <c r="C395" s="13">
        <v>41</v>
      </c>
      <c r="D395" s="513" t="s">
        <v>275</v>
      </c>
      <c r="E395" s="329" t="s">
        <v>360</v>
      </c>
      <c r="F395" s="172">
        <v>719</v>
      </c>
      <c r="G395" s="172">
        <v>580</v>
      </c>
      <c r="H395" s="48">
        <v>1000</v>
      </c>
      <c r="I395" s="8">
        <v>1000</v>
      </c>
      <c r="J395" s="172">
        <v>500</v>
      </c>
      <c r="K395" s="171">
        <v>500</v>
      </c>
      <c r="L395" s="48">
        <v>500</v>
      </c>
      <c r="M395" s="1044">
        <v>347.92</v>
      </c>
      <c r="N395" s="972">
        <f t="shared" si="65"/>
        <v>69.584</v>
      </c>
    </row>
    <row r="396" spans="1:14" ht="15">
      <c r="A396" s="171">
        <v>633006</v>
      </c>
      <c r="B396" s="9">
        <v>4</v>
      </c>
      <c r="C396" s="13">
        <v>41</v>
      </c>
      <c r="D396" s="513" t="s">
        <v>275</v>
      </c>
      <c r="E396" s="329" t="s">
        <v>101</v>
      </c>
      <c r="F396" s="172">
        <v>88</v>
      </c>
      <c r="G396" s="172">
        <v>92</v>
      </c>
      <c r="H396" s="48">
        <v>50</v>
      </c>
      <c r="I396" s="8">
        <v>50</v>
      </c>
      <c r="J396" s="172">
        <v>50</v>
      </c>
      <c r="K396" s="171">
        <v>50</v>
      </c>
      <c r="L396" s="48">
        <v>50</v>
      </c>
      <c r="M396" s="1044">
        <v>0</v>
      </c>
      <c r="N396" s="972">
        <f t="shared" si="65"/>
        <v>0</v>
      </c>
    </row>
    <row r="397" spans="1:14" ht="15">
      <c r="A397" s="171">
        <v>633006</v>
      </c>
      <c r="B397" s="9">
        <v>5</v>
      </c>
      <c r="C397" s="13">
        <v>41</v>
      </c>
      <c r="D397" s="513" t="s">
        <v>275</v>
      </c>
      <c r="E397" s="329" t="s">
        <v>102</v>
      </c>
      <c r="F397" s="176">
        <v>24</v>
      </c>
      <c r="G397" s="176">
        <v>80</v>
      </c>
      <c r="H397" s="525">
        <v>50</v>
      </c>
      <c r="I397" s="54">
        <v>100</v>
      </c>
      <c r="J397" s="602"/>
      <c r="K397" s="175">
        <v>50</v>
      </c>
      <c r="L397" s="525">
        <v>50</v>
      </c>
      <c r="M397" s="1092">
        <v>0</v>
      </c>
      <c r="N397" s="972">
        <f t="shared" si="65"/>
        <v>0</v>
      </c>
    </row>
    <row r="398" spans="1:14" ht="15">
      <c r="A398" s="171">
        <v>633006</v>
      </c>
      <c r="B398" s="9">
        <v>7</v>
      </c>
      <c r="C398" s="13">
        <v>41</v>
      </c>
      <c r="D398" s="513" t="s">
        <v>275</v>
      </c>
      <c r="E398" s="329" t="s">
        <v>283</v>
      </c>
      <c r="F398" s="172">
        <v>16155</v>
      </c>
      <c r="G398" s="172">
        <v>893</v>
      </c>
      <c r="H398" s="525">
        <v>500</v>
      </c>
      <c r="I398" s="54">
        <v>600</v>
      </c>
      <c r="J398" s="176">
        <v>600</v>
      </c>
      <c r="K398" s="175">
        <v>500</v>
      </c>
      <c r="L398" s="525">
        <v>500</v>
      </c>
      <c r="M398" s="1043">
        <v>237.87</v>
      </c>
      <c r="N398" s="971">
        <f t="shared" si="65"/>
        <v>47.574000000000005</v>
      </c>
    </row>
    <row r="399" spans="1:14" ht="15">
      <c r="A399" s="171">
        <v>633006</v>
      </c>
      <c r="B399" s="9">
        <v>8</v>
      </c>
      <c r="C399" s="13">
        <v>41</v>
      </c>
      <c r="D399" s="513" t="s">
        <v>275</v>
      </c>
      <c r="E399" s="329" t="s">
        <v>352</v>
      </c>
      <c r="F399" s="172">
        <v>122</v>
      </c>
      <c r="G399" s="172">
        <v>160</v>
      </c>
      <c r="H399" s="525">
        <v>250</v>
      </c>
      <c r="I399" s="54">
        <v>250</v>
      </c>
      <c r="J399" s="176">
        <v>150</v>
      </c>
      <c r="K399" s="175">
        <v>250</v>
      </c>
      <c r="L399" s="525">
        <v>250</v>
      </c>
      <c r="M399" s="1043">
        <v>0</v>
      </c>
      <c r="N399" s="974">
        <f t="shared" si="65"/>
        <v>0</v>
      </c>
    </row>
    <row r="400" spans="1:14" ht="15">
      <c r="A400" s="171">
        <v>633006</v>
      </c>
      <c r="B400" s="9">
        <v>10</v>
      </c>
      <c r="C400" s="13">
        <v>41</v>
      </c>
      <c r="D400" s="513" t="s">
        <v>275</v>
      </c>
      <c r="E400" s="329" t="s">
        <v>361</v>
      </c>
      <c r="F400" s="172"/>
      <c r="G400" s="172">
        <v>60</v>
      </c>
      <c r="H400" s="525">
        <v>500</v>
      </c>
      <c r="I400" s="54">
        <v>500</v>
      </c>
      <c r="J400" s="176">
        <v>200</v>
      </c>
      <c r="K400" s="175">
        <v>500</v>
      </c>
      <c r="L400" s="525">
        <v>500</v>
      </c>
      <c r="M400" s="1043">
        <v>0</v>
      </c>
      <c r="N400" s="974">
        <f t="shared" si="65"/>
        <v>0</v>
      </c>
    </row>
    <row r="401" spans="1:14" ht="15">
      <c r="A401" s="171">
        <v>633009</v>
      </c>
      <c r="B401" s="9">
        <v>1</v>
      </c>
      <c r="C401" s="13">
        <v>111</v>
      </c>
      <c r="D401" s="513" t="s">
        <v>275</v>
      </c>
      <c r="E401" s="329" t="s">
        <v>284</v>
      </c>
      <c r="F401" s="172">
        <v>50</v>
      </c>
      <c r="G401" s="172">
        <v>280</v>
      </c>
      <c r="H401" s="48">
        <v>180</v>
      </c>
      <c r="I401" s="8">
        <v>180</v>
      </c>
      <c r="J401" s="172">
        <v>180</v>
      </c>
      <c r="K401" s="171">
        <v>180</v>
      </c>
      <c r="L401" s="48">
        <v>180</v>
      </c>
      <c r="M401" s="1044">
        <v>0</v>
      </c>
      <c r="N401" s="974">
        <f t="shared" si="65"/>
        <v>0</v>
      </c>
    </row>
    <row r="402" spans="1:14" ht="15">
      <c r="A402" s="171">
        <v>633009</v>
      </c>
      <c r="B402" s="9">
        <v>16</v>
      </c>
      <c r="C402" s="13">
        <v>111</v>
      </c>
      <c r="D402" s="513" t="s">
        <v>275</v>
      </c>
      <c r="E402" s="329" t="s">
        <v>285</v>
      </c>
      <c r="F402" s="172">
        <v>3539</v>
      </c>
      <c r="G402" s="172">
        <v>3984</v>
      </c>
      <c r="H402" s="48">
        <v>3000</v>
      </c>
      <c r="I402" s="8">
        <v>3000</v>
      </c>
      <c r="J402" s="172">
        <v>2000</v>
      </c>
      <c r="K402" s="171">
        <v>2000</v>
      </c>
      <c r="L402" s="48">
        <v>2000</v>
      </c>
      <c r="M402" s="1044">
        <v>265.3</v>
      </c>
      <c r="N402" s="972">
        <f t="shared" si="65"/>
        <v>13.265</v>
      </c>
    </row>
    <row r="403" spans="1:14" ht="15">
      <c r="A403" s="201">
        <v>633010</v>
      </c>
      <c r="B403" s="91">
        <v>16</v>
      </c>
      <c r="C403" s="323">
        <v>111</v>
      </c>
      <c r="D403" s="512" t="s">
        <v>275</v>
      </c>
      <c r="E403" s="600" t="s">
        <v>286</v>
      </c>
      <c r="F403" s="172">
        <v>257</v>
      </c>
      <c r="G403" s="172">
        <v>41</v>
      </c>
      <c r="H403" s="53">
        <v>300</v>
      </c>
      <c r="I403" s="24">
        <v>200</v>
      </c>
      <c r="J403" s="211">
        <v>200</v>
      </c>
      <c r="K403" s="201">
        <v>300</v>
      </c>
      <c r="L403" s="53">
        <v>300</v>
      </c>
      <c r="M403" s="1086">
        <v>0</v>
      </c>
      <c r="N403" s="971">
        <f t="shared" si="65"/>
        <v>0</v>
      </c>
    </row>
    <row r="404" spans="1:14" ht="15">
      <c r="A404" s="201">
        <v>633010</v>
      </c>
      <c r="B404" s="81"/>
      <c r="C404" s="658">
        <v>111</v>
      </c>
      <c r="D404" s="512" t="s">
        <v>275</v>
      </c>
      <c r="E404" s="600" t="s">
        <v>487</v>
      </c>
      <c r="F404" s="172"/>
      <c r="G404" s="172">
        <v>110</v>
      </c>
      <c r="H404" s="53"/>
      <c r="I404" s="24"/>
      <c r="J404" s="211"/>
      <c r="K404" s="201"/>
      <c r="L404" s="53"/>
      <c r="M404" s="1086"/>
      <c r="N404" s="828"/>
    </row>
    <row r="405" spans="1:14" ht="15">
      <c r="A405" s="171">
        <v>633011</v>
      </c>
      <c r="B405" s="33"/>
      <c r="C405" s="85">
        <v>41</v>
      </c>
      <c r="D405" s="513" t="s">
        <v>275</v>
      </c>
      <c r="E405" s="329" t="s">
        <v>287</v>
      </c>
      <c r="F405" s="172"/>
      <c r="G405" s="172"/>
      <c r="H405" s="48">
        <v>50</v>
      </c>
      <c r="I405" s="8">
        <v>50</v>
      </c>
      <c r="J405" s="244">
        <v>50</v>
      </c>
      <c r="K405" s="171">
        <v>50</v>
      </c>
      <c r="L405" s="48">
        <v>50</v>
      </c>
      <c r="M405" s="1087">
        <v>0</v>
      </c>
      <c r="N405" s="974">
        <f aca="true" t="shared" si="66" ref="N405:N413">(100/L405)*M405</f>
        <v>0</v>
      </c>
    </row>
    <row r="406" spans="1:14" ht="15">
      <c r="A406" s="171">
        <v>633015</v>
      </c>
      <c r="B406" s="33"/>
      <c r="C406" s="130">
        <v>41</v>
      </c>
      <c r="D406" s="514" t="s">
        <v>275</v>
      </c>
      <c r="E406" s="329" t="s">
        <v>288</v>
      </c>
      <c r="F406" s="172"/>
      <c r="G406" s="172"/>
      <c r="H406" s="48">
        <v>80</v>
      </c>
      <c r="I406" s="8">
        <v>100</v>
      </c>
      <c r="J406" s="172">
        <v>20</v>
      </c>
      <c r="K406" s="179">
        <v>80</v>
      </c>
      <c r="L406" s="48">
        <v>80</v>
      </c>
      <c r="M406" s="1044">
        <v>0</v>
      </c>
      <c r="N406" s="973">
        <f t="shared" si="66"/>
        <v>0</v>
      </c>
    </row>
    <row r="407" spans="1:14" ht="15">
      <c r="A407" s="193">
        <v>634</v>
      </c>
      <c r="B407" s="3"/>
      <c r="C407" s="640"/>
      <c r="D407" s="510"/>
      <c r="E407" s="533" t="s">
        <v>289</v>
      </c>
      <c r="F407" s="165"/>
      <c r="G407" s="165"/>
      <c r="H407" s="5">
        <v>10</v>
      </c>
      <c r="I407" s="4">
        <v>10</v>
      </c>
      <c r="J407" s="165">
        <v>10</v>
      </c>
      <c r="K407" s="5">
        <f>K408</f>
        <v>10</v>
      </c>
      <c r="L407" s="4">
        <f>L408</f>
        <v>10</v>
      </c>
      <c r="M407" s="1045">
        <f>M408</f>
        <v>0</v>
      </c>
      <c r="N407" s="1004">
        <f t="shared" si="66"/>
        <v>0</v>
      </c>
    </row>
    <row r="408" spans="1:25" ht="15">
      <c r="A408" s="166">
        <v>634005</v>
      </c>
      <c r="B408" s="75">
        <v>16</v>
      </c>
      <c r="C408" s="112">
        <v>41</v>
      </c>
      <c r="D408" s="515" t="s">
        <v>275</v>
      </c>
      <c r="E408" s="542" t="s">
        <v>290</v>
      </c>
      <c r="F408" s="167"/>
      <c r="G408" s="167"/>
      <c r="H408" s="77">
        <v>10</v>
      </c>
      <c r="I408" s="77">
        <v>10</v>
      </c>
      <c r="J408" s="167">
        <v>10</v>
      </c>
      <c r="K408" s="77">
        <v>10</v>
      </c>
      <c r="L408" s="77">
        <v>10</v>
      </c>
      <c r="M408" s="995">
        <v>0</v>
      </c>
      <c r="N408" s="980">
        <f t="shared" si="66"/>
        <v>0</v>
      </c>
      <c r="Y408" s="188"/>
    </row>
    <row r="409" spans="1:14" ht="15">
      <c r="A409" s="193">
        <v>635</v>
      </c>
      <c r="B409" s="3"/>
      <c r="C409" s="135"/>
      <c r="D409" s="515"/>
      <c r="E409" s="533" t="s">
        <v>125</v>
      </c>
      <c r="F409" s="165">
        <f>SUM(F410:F410)</f>
        <v>254</v>
      </c>
      <c r="G409" s="165">
        <f>SUM(G410:G410)</f>
        <v>3443</v>
      </c>
      <c r="H409" s="5">
        <f>SUM(H410:H410)</f>
        <v>35000</v>
      </c>
      <c r="I409" s="5">
        <f>SUM(I410:I410)</f>
        <v>29510</v>
      </c>
      <c r="J409" s="165">
        <v>1600</v>
      </c>
      <c r="K409" s="5">
        <f>SUM(K410:K410)</f>
        <v>10000</v>
      </c>
      <c r="L409" s="5">
        <f>SUM(L410:L410)</f>
        <v>9700</v>
      </c>
      <c r="M409" s="992">
        <f>M410</f>
        <v>0</v>
      </c>
      <c r="N409" s="1004">
        <f t="shared" si="66"/>
        <v>0</v>
      </c>
    </row>
    <row r="410" spans="1:14" ht="15">
      <c r="A410" s="173">
        <v>635006</v>
      </c>
      <c r="B410" s="11">
        <v>3</v>
      </c>
      <c r="C410" s="204">
        <v>41</v>
      </c>
      <c r="D410" s="510" t="s">
        <v>275</v>
      </c>
      <c r="E410" s="530" t="s">
        <v>291</v>
      </c>
      <c r="F410" s="174">
        <v>254</v>
      </c>
      <c r="G410" s="174">
        <v>3443</v>
      </c>
      <c r="H410" s="80">
        <v>35000</v>
      </c>
      <c r="I410" s="10">
        <v>29510</v>
      </c>
      <c r="J410" s="170">
        <v>10000</v>
      </c>
      <c r="K410" s="80">
        <v>10000</v>
      </c>
      <c r="L410" s="10">
        <v>9700</v>
      </c>
      <c r="M410" s="1046">
        <v>0</v>
      </c>
      <c r="N410" s="980">
        <f t="shared" si="66"/>
        <v>0</v>
      </c>
    </row>
    <row r="411" spans="1:14" ht="15">
      <c r="A411" s="193">
        <v>637</v>
      </c>
      <c r="B411" s="3"/>
      <c r="C411" s="141"/>
      <c r="D411" s="541"/>
      <c r="E411" s="677" t="s">
        <v>136</v>
      </c>
      <c r="F411" s="165">
        <f aca="true" t="shared" si="67" ref="F411:M411">SUM(F412:F422)</f>
        <v>12741</v>
      </c>
      <c r="G411" s="165">
        <f t="shared" si="67"/>
        <v>14334</v>
      </c>
      <c r="H411" s="5">
        <f t="shared" si="67"/>
        <v>9760</v>
      </c>
      <c r="I411" s="4">
        <f t="shared" si="67"/>
        <v>8210</v>
      </c>
      <c r="J411" s="165">
        <f t="shared" si="67"/>
        <v>7930</v>
      </c>
      <c r="K411" s="5">
        <f t="shared" si="67"/>
        <v>8120</v>
      </c>
      <c r="L411" s="4">
        <f t="shared" si="67"/>
        <v>8120</v>
      </c>
      <c r="M411" s="1045">
        <f t="shared" si="67"/>
        <v>964.1400000000001</v>
      </c>
      <c r="N411" s="1004">
        <f t="shared" si="66"/>
        <v>11.873645320197046</v>
      </c>
    </row>
    <row r="412" spans="1:14" ht="15">
      <c r="A412" s="169">
        <v>637002</v>
      </c>
      <c r="B412" s="7">
        <v>16</v>
      </c>
      <c r="C412" s="632">
        <v>111</v>
      </c>
      <c r="D412" s="522" t="s">
        <v>275</v>
      </c>
      <c r="E412" s="534" t="s">
        <v>292</v>
      </c>
      <c r="F412" s="170">
        <v>475</v>
      </c>
      <c r="G412" s="170">
        <v>533</v>
      </c>
      <c r="H412" s="52">
        <v>600</v>
      </c>
      <c r="I412" s="21">
        <v>700</v>
      </c>
      <c r="J412" s="181">
        <v>700</v>
      </c>
      <c r="K412" s="52">
        <v>600</v>
      </c>
      <c r="L412" s="21">
        <v>600</v>
      </c>
      <c r="M412" s="1085">
        <v>200</v>
      </c>
      <c r="N412" s="1006">
        <f t="shared" si="66"/>
        <v>33.33333333333333</v>
      </c>
    </row>
    <row r="413" spans="1:14" ht="15">
      <c r="A413" s="169">
        <v>637002</v>
      </c>
      <c r="B413" s="7"/>
      <c r="C413" s="642">
        <v>41</v>
      </c>
      <c r="D413" s="513" t="s">
        <v>275</v>
      </c>
      <c r="E413" s="535" t="s">
        <v>293</v>
      </c>
      <c r="F413" s="170">
        <v>257</v>
      </c>
      <c r="G413" s="170">
        <v>335</v>
      </c>
      <c r="H413" s="48">
        <v>300</v>
      </c>
      <c r="I413" s="8">
        <v>280</v>
      </c>
      <c r="J413" s="172">
        <v>150</v>
      </c>
      <c r="K413" s="48">
        <v>300</v>
      </c>
      <c r="L413" s="8">
        <v>300</v>
      </c>
      <c r="M413" s="1044">
        <v>0</v>
      </c>
      <c r="N413" s="974">
        <f t="shared" si="66"/>
        <v>0</v>
      </c>
    </row>
    <row r="414" spans="1:14" ht="15">
      <c r="A414" s="169">
        <v>637002</v>
      </c>
      <c r="B414" s="7"/>
      <c r="C414" s="642">
        <v>41</v>
      </c>
      <c r="D414" s="513" t="s">
        <v>275</v>
      </c>
      <c r="E414" s="535" t="s">
        <v>432</v>
      </c>
      <c r="F414" s="170">
        <v>309</v>
      </c>
      <c r="G414" s="170"/>
      <c r="H414" s="48"/>
      <c r="I414" s="8">
        <v>500</v>
      </c>
      <c r="J414" s="172">
        <v>500</v>
      </c>
      <c r="K414" s="48"/>
      <c r="L414" s="8"/>
      <c r="M414" s="1044"/>
      <c r="N414" s="828"/>
    </row>
    <row r="415" spans="1:14" ht="15">
      <c r="A415" s="169">
        <v>637001</v>
      </c>
      <c r="B415" s="7"/>
      <c r="C415" s="642">
        <v>41</v>
      </c>
      <c r="D415" s="513" t="s">
        <v>275</v>
      </c>
      <c r="E415" s="535" t="s">
        <v>294</v>
      </c>
      <c r="F415" s="170">
        <v>315</v>
      </c>
      <c r="G415" s="170">
        <v>160</v>
      </c>
      <c r="H415" s="48">
        <v>20</v>
      </c>
      <c r="I415" s="8">
        <v>20</v>
      </c>
      <c r="J415" s="172">
        <v>20</v>
      </c>
      <c r="K415" s="48">
        <v>20</v>
      </c>
      <c r="L415" s="8">
        <v>20</v>
      </c>
      <c r="M415" s="993">
        <v>0</v>
      </c>
      <c r="N415" s="974">
        <f aca="true" t="shared" si="68" ref="N415:N420">(100/L415)*M415</f>
        <v>0</v>
      </c>
    </row>
    <row r="416" spans="1:14" ht="15">
      <c r="A416" s="171">
        <v>637004</v>
      </c>
      <c r="B416" s="9">
        <v>1</v>
      </c>
      <c r="C416" s="206">
        <v>41</v>
      </c>
      <c r="D416" s="512" t="s">
        <v>275</v>
      </c>
      <c r="E416" s="471" t="s">
        <v>295</v>
      </c>
      <c r="F416" s="170"/>
      <c r="G416" s="170"/>
      <c r="H416" s="89">
        <v>400</v>
      </c>
      <c r="I416" s="6">
        <v>400</v>
      </c>
      <c r="J416" s="170">
        <v>300</v>
      </c>
      <c r="K416" s="89">
        <v>400</v>
      </c>
      <c r="L416" s="6">
        <v>400</v>
      </c>
      <c r="M416" s="996">
        <v>0</v>
      </c>
      <c r="N416" s="974">
        <f t="shared" si="68"/>
        <v>0</v>
      </c>
    </row>
    <row r="417" spans="1:14" ht="15">
      <c r="A417" s="171">
        <v>637004</v>
      </c>
      <c r="B417" s="9">
        <v>3</v>
      </c>
      <c r="C417" s="85">
        <v>41</v>
      </c>
      <c r="D417" s="513" t="s">
        <v>275</v>
      </c>
      <c r="E417" s="471" t="s">
        <v>470</v>
      </c>
      <c r="F417" s="170"/>
      <c r="G417" s="170"/>
      <c r="H417" s="36"/>
      <c r="I417" s="12">
        <v>1060</v>
      </c>
      <c r="J417" s="183">
        <v>1060</v>
      </c>
      <c r="K417" s="201">
        <v>1100</v>
      </c>
      <c r="L417" s="53">
        <v>1100</v>
      </c>
      <c r="M417" s="997">
        <v>0</v>
      </c>
      <c r="N417" s="972">
        <f t="shared" si="68"/>
        <v>0</v>
      </c>
    </row>
    <row r="418" spans="1:14" ht="15">
      <c r="A418" s="171">
        <v>637004</v>
      </c>
      <c r="B418" s="9">
        <v>5</v>
      </c>
      <c r="C418" s="85">
        <v>41</v>
      </c>
      <c r="D418" s="513" t="s">
        <v>152</v>
      </c>
      <c r="E418" s="471" t="s">
        <v>140</v>
      </c>
      <c r="F418" s="172">
        <v>1089</v>
      </c>
      <c r="G418" s="172">
        <v>272</v>
      </c>
      <c r="H418" s="53"/>
      <c r="I418" s="24">
        <v>625</v>
      </c>
      <c r="J418" s="211">
        <v>625</v>
      </c>
      <c r="K418" s="201">
        <v>900</v>
      </c>
      <c r="L418" s="53">
        <v>900</v>
      </c>
      <c r="M418" s="1001">
        <v>0</v>
      </c>
      <c r="N418" s="971">
        <f t="shared" si="68"/>
        <v>0</v>
      </c>
    </row>
    <row r="419" spans="1:14" ht="15">
      <c r="A419" s="171">
        <v>637014</v>
      </c>
      <c r="B419" s="9"/>
      <c r="C419" s="13">
        <v>41</v>
      </c>
      <c r="D419" s="513" t="s">
        <v>275</v>
      </c>
      <c r="E419" s="471" t="s">
        <v>151</v>
      </c>
      <c r="F419" s="172">
        <v>9104</v>
      </c>
      <c r="G419" s="172">
        <v>11081</v>
      </c>
      <c r="H419" s="53">
        <v>6000</v>
      </c>
      <c r="I419" s="24">
        <v>2135</v>
      </c>
      <c r="J419" s="211">
        <v>2135</v>
      </c>
      <c r="K419" s="201">
        <v>2000</v>
      </c>
      <c r="L419" s="53">
        <v>2000</v>
      </c>
      <c r="M419" s="1001">
        <v>369.45</v>
      </c>
      <c r="N419" s="974">
        <f t="shared" si="68"/>
        <v>18.4725</v>
      </c>
    </row>
    <row r="420" spans="1:14" ht="15">
      <c r="A420" s="171">
        <v>637015</v>
      </c>
      <c r="B420" s="9"/>
      <c r="C420" s="13">
        <v>41</v>
      </c>
      <c r="D420" s="513" t="s">
        <v>275</v>
      </c>
      <c r="E420" s="329" t="s">
        <v>153</v>
      </c>
      <c r="F420" s="172">
        <v>14</v>
      </c>
      <c r="G420" s="172">
        <v>372</v>
      </c>
      <c r="H420" s="48">
        <v>350</v>
      </c>
      <c r="I420" s="8">
        <v>400</v>
      </c>
      <c r="J420" s="172">
        <v>350</v>
      </c>
      <c r="K420" s="171">
        <v>350</v>
      </c>
      <c r="L420" s="48">
        <v>350</v>
      </c>
      <c r="M420" s="993">
        <v>0</v>
      </c>
      <c r="N420" s="974">
        <f t="shared" si="68"/>
        <v>0</v>
      </c>
    </row>
    <row r="421" spans="1:14" ht="15">
      <c r="A421" s="171">
        <v>637006</v>
      </c>
      <c r="B421" s="9"/>
      <c r="C421" s="13">
        <v>41</v>
      </c>
      <c r="D421" s="513" t="s">
        <v>275</v>
      </c>
      <c r="E421" s="329" t="s">
        <v>488</v>
      </c>
      <c r="F421" s="172"/>
      <c r="G421" s="172">
        <v>55</v>
      </c>
      <c r="H421" s="48"/>
      <c r="I421" s="8"/>
      <c r="J421" s="172"/>
      <c r="K421" s="171"/>
      <c r="L421" s="48"/>
      <c r="M421" s="993"/>
      <c r="N421" s="828"/>
    </row>
    <row r="422" spans="1:14" ht="15">
      <c r="A422" s="171">
        <v>637016</v>
      </c>
      <c r="B422" s="9"/>
      <c r="C422" s="13">
        <v>41</v>
      </c>
      <c r="D422" s="513" t="s">
        <v>275</v>
      </c>
      <c r="E422" s="329" t="s">
        <v>154</v>
      </c>
      <c r="F422" s="172">
        <v>1178</v>
      </c>
      <c r="G422" s="172">
        <v>1526</v>
      </c>
      <c r="H422" s="48">
        <v>2090</v>
      </c>
      <c r="I422" s="12">
        <v>2090</v>
      </c>
      <c r="J422" s="475">
        <v>2090</v>
      </c>
      <c r="K422" s="169">
        <v>2450</v>
      </c>
      <c r="L422" s="36">
        <v>2450</v>
      </c>
      <c r="M422" s="1000">
        <v>394.69</v>
      </c>
      <c r="N422" s="973">
        <f>(100/L422)*M422</f>
        <v>16.109795918367347</v>
      </c>
    </row>
    <row r="423" spans="1:14" ht="15">
      <c r="A423" s="164">
        <v>642</v>
      </c>
      <c r="B423" s="3"/>
      <c r="C423" s="135"/>
      <c r="D423" s="515"/>
      <c r="E423" s="533" t="s">
        <v>267</v>
      </c>
      <c r="F423" s="165">
        <v>280</v>
      </c>
      <c r="G423" s="165">
        <v>350</v>
      </c>
      <c r="H423" s="596">
        <v>350</v>
      </c>
      <c r="I423" s="125">
        <v>400</v>
      </c>
      <c r="J423" s="241">
        <v>400</v>
      </c>
      <c r="K423" s="1075">
        <f>K424</f>
        <v>390</v>
      </c>
      <c r="L423" s="596">
        <f>L424</f>
        <v>390</v>
      </c>
      <c r="M423" s="1088">
        <f>M424</f>
        <v>0</v>
      </c>
      <c r="N423" s="1005">
        <f>(100/L423)*M423</f>
        <v>0</v>
      </c>
    </row>
    <row r="424" spans="1:14" ht="15">
      <c r="A424" s="202">
        <v>642011</v>
      </c>
      <c r="B424" s="99"/>
      <c r="C424" s="645">
        <v>41</v>
      </c>
      <c r="D424" s="515" t="s">
        <v>275</v>
      </c>
      <c r="E424" s="545" t="s">
        <v>270</v>
      </c>
      <c r="F424" s="167">
        <v>280</v>
      </c>
      <c r="G424" s="825">
        <v>350</v>
      </c>
      <c r="H424" s="604">
        <v>350</v>
      </c>
      <c r="I424" s="14">
        <v>400</v>
      </c>
      <c r="J424" s="250">
        <v>400</v>
      </c>
      <c r="K424" s="1052">
        <v>390</v>
      </c>
      <c r="L424" s="187">
        <v>390</v>
      </c>
      <c r="M424" s="1089">
        <v>0</v>
      </c>
      <c r="N424" s="980">
        <f>(100/L424)*M424</f>
        <v>0</v>
      </c>
    </row>
    <row r="425" spans="1:14" ht="15.75" thickBot="1">
      <c r="A425" s="198"/>
      <c r="B425" s="92"/>
      <c r="C425" s="647"/>
      <c r="D425" s="543"/>
      <c r="E425" s="546"/>
      <c r="F425" s="321"/>
      <c r="G425" s="322"/>
      <c r="H425" s="121"/>
      <c r="I425" s="133"/>
      <c r="J425" s="243"/>
      <c r="K425" s="265"/>
      <c r="L425" s="474"/>
      <c r="M425" s="1090"/>
      <c r="N425" s="1029"/>
    </row>
    <row r="426" spans="1:14" ht="15.75" thickBot="1">
      <c r="A426" s="186" t="s">
        <v>375</v>
      </c>
      <c r="B426" s="17"/>
      <c r="C426" s="639"/>
      <c r="D426" s="509"/>
      <c r="E426" s="57" t="s">
        <v>332</v>
      </c>
      <c r="F426" s="18">
        <f aca="true" t="shared" si="69" ref="F426:M426">F427+F428+F437+F447+F450+F456</f>
        <v>25517</v>
      </c>
      <c r="G426" s="18">
        <f t="shared" si="69"/>
        <v>53453</v>
      </c>
      <c r="H426" s="70">
        <f t="shared" si="69"/>
        <v>65773</v>
      </c>
      <c r="I426" s="70">
        <f t="shared" si="69"/>
        <v>65773</v>
      </c>
      <c r="J426" s="18">
        <f t="shared" si="69"/>
        <v>43365</v>
      </c>
      <c r="K426" s="69">
        <f t="shared" si="69"/>
        <v>68105</v>
      </c>
      <c r="L426" s="70">
        <f t="shared" si="69"/>
        <v>68105</v>
      </c>
      <c r="M426" s="1016">
        <f t="shared" si="69"/>
        <v>15770.91</v>
      </c>
      <c r="N426" s="1003">
        <f>(100/L426)*M426</f>
        <v>23.15675794728728</v>
      </c>
    </row>
    <row r="427" spans="1:14" ht="15">
      <c r="A427" s="200">
        <v>611000</v>
      </c>
      <c r="B427" s="72"/>
      <c r="C427" s="640"/>
      <c r="D427" s="510" t="s">
        <v>296</v>
      </c>
      <c r="E427" s="555" t="s">
        <v>75</v>
      </c>
      <c r="F427" s="218">
        <v>16845</v>
      </c>
      <c r="G427" s="218">
        <v>22287</v>
      </c>
      <c r="H427" s="73">
        <v>29000</v>
      </c>
      <c r="I427" s="71">
        <v>29000</v>
      </c>
      <c r="J427" s="218">
        <v>29000</v>
      </c>
      <c r="K427" s="200">
        <v>31200</v>
      </c>
      <c r="L427" s="98">
        <v>31200</v>
      </c>
      <c r="M427" s="991">
        <v>7578.97</v>
      </c>
      <c r="N427" s="1004">
        <f>(100/L427)*M427</f>
        <v>24.291570512820513</v>
      </c>
    </row>
    <row r="428" spans="1:14" ht="15">
      <c r="A428" s="193">
        <v>62</v>
      </c>
      <c r="B428" s="3"/>
      <c r="C428" s="135"/>
      <c r="D428" s="515"/>
      <c r="E428" s="533" t="s">
        <v>76</v>
      </c>
      <c r="F428" s="165">
        <f>SUM(F429:F436)</f>
        <v>5847</v>
      </c>
      <c r="G428" s="165">
        <f aca="true" t="shared" si="70" ref="G428:M428">SUM(G429:G436)</f>
        <v>7781</v>
      </c>
      <c r="H428" s="5">
        <f t="shared" si="70"/>
        <v>10440</v>
      </c>
      <c r="I428" s="5">
        <f t="shared" si="70"/>
        <v>10440</v>
      </c>
      <c r="J428" s="165">
        <f>SUM(J429:J436)</f>
        <v>10440</v>
      </c>
      <c r="K428" s="164">
        <f t="shared" si="70"/>
        <v>11000</v>
      </c>
      <c r="L428" s="4">
        <f t="shared" si="70"/>
        <v>11000</v>
      </c>
      <c r="M428" s="992">
        <f t="shared" si="70"/>
        <v>2622.2299999999996</v>
      </c>
      <c r="N428" s="1005">
        <f>(100/L428)*M428</f>
        <v>23.83845454545454</v>
      </c>
    </row>
    <row r="429" spans="1:14" ht="15">
      <c r="A429" s="180">
        <v>621000</v>
      </c>
      <c r="B429" s="22"/>
      <c r="C429" s="632">
        <v>41</v>
      </c>
      <c r="D429" s="522" t="s">
        <v>296</v>
      </c>
      <c r="E429" s="518" t="s">
        <v>77</v>
      </c>
      <c r="F429" s="181">
        <v>529</v>
      </c>
      <c r="G429" s="181">
        <v>1068</v>
      </c>
      <c r="H429" s="110">
        <v>1450</v>
      </c>
      <c r="I429" s="90">
        <v>1450</v>
      </c>
      <c r="J429" s="181">
        <v>1450</v>
      </c>
      <c r="K429" s="180">
        <v>1560</v>
      </c>
      <c r="L429" s="90">
        <v>1560</v>
      </c>
      <c r="M429" s="1013">
        <v>340.35</v>
      </c>
      <c r="N429" s="1006">
        <f aca="true" t="shared" si="71" ref="N429:N446">(100/L429)*M429</f>
        <v>21.817307692307693</v>
      </c>
    </row>
    <row r="430" spans="1:14" ht="15">
      <c r="A430" s="169">
        <v>623000</v>
      </c>
      <c r="B430" s="7"/>
      <c r="C430" s="206">
        <v>41</v>
      </c>
      <c r="D430" s="512" t="s">
        <v>296</v>
      </c>
      <c r="E430" s="329" t="s">
        <v>78</v>
      </c>
      <c r="F430" s="172">
        <v>1147</v>
      </c>
      <c r="G430" s="172">
        <v>1159</v>
      </c>
      <c r="H430" s="53">
        <v>1700</v>
      </c>
      <c r="I430" s="24">
        <v>1700</v>
      </c>
      <c r="J430" s="211">
        <v>1700</v>
      </c>
      <c r="K430" s="201">
        <v>1560</v>
      </c>
      <c r="L430" s="24">
        <v>1560</v>
      </c>
      <c r="M430" s="1001">
        <v>449.32</v>
      </c>
      <c r="N430" s="974">
        <f t="shared" si="71"/>
        <v>28.802564102564098</v>
      </c>
    </row>
    <row r="431" spans="1:14" ht="15">
      <c r="A431" s="171">
        <v>625001</v>
      </c>
      <c r="B431" s="9"/>
      <c r="C431" s="13">
        <v>41</v>
      </c>
      <c r="D431" s="513" t="s">
        <v>296</v>
      </c>
      <c r="E431" s="329" t="s">
        <v>79</v>
      </c>
      <c r="F431" s="605">
        <v>235</v>
      </c>
      <c r="G431" s="605">
        <v>312</v>
      </c>
      <c r="H431" s="53">
        <v>410</v>
      </c>
      <c r="I431" s="24">
        <v>410</v>
      </c>
      <c r="J431" s="211">
        <v>410</v>
      </c>
      <c r="K431" s="201">
        <v>450</v>
      </c>
      <c r="L431" s="24">
        <v>450</v>
      </c>
      <c r="M431" s="1001">
        <v>102.81</v>
      </c>
      <c r="N431" s="974">
        <f t="shared" si="71"/>
        <v>22.846666666666668</v>
      </c>
    </row>
    <row r="432" spans="1:14" ht="15">
      <c r="A432" s="169">
        <v>625002</v>
      </c>
      <c r="B432" s="7"/>
      <c r="C432" s="642">
        <v>41</v>
      </c>
      <c r="D432" s="523" t="s">
        <v>296</v>
      </c>
      <c r="E432" s="329" t="s">
        <v>80</v>
      </c>
      <c r="F432" s="172">
        <v>2347</v>
      </c>
      <c r="G432" s="172">
        <v>3118</v>
      </c>
      <c r="H432" s="48">
        <v>4100</v>
      </c>
      <c r="I432" s="8">
        <v>4100</v>
      </c>
      <c r="J432" s="172">
        <v>4100</v>
      </c>
      <c r="K432" s="171">
        <v>4400</v>
      </c>
      <c r="L432" s="8">
        <v>4400</v>
      </c>
      <c r="M432" s="993">
        <v>1028.37</v>
      </c>
      <c r="N432" s="972">
        <f t="shared" si="71"/>
        <v>23.372045454545454</v>
      </c>
    </row>
    <row r="433" spans="1:14" ht="15">
      <c r="A433" s="171">
        <v>625003</v>
      </c>
      <c r="B433" s="33"/>
      <c r="C433" s="658">
        <v>41</v>
      </c>
      <c r="D433" s="512" t="s">
        <v>296</v>
      </c>
      <c r="E433" s="329" t="s">
        <v>81</v>
      </c>
      <c r="F433" s="211">
        <v>123</v>
      </c>
      <c r="G433" s="211">
        <v>178</v>
      </c>
      <c r="H433" s="48">
        <v>240</v>
      </c>
      <c r="I433" s="8">
        <v>240</v>
      </c>
      <c r="J433" s="172">
        <v>240</v>
      </c>
      <c r="K433" s="171">
        <v>250</v>
      </c>
      <c r="L433" s="8">
        <v>250</v>
      </c>
      <c r="M433" s="993">
        <v>58.74</v>
      </c>
      <c r="N433" s="972">
        <f t="shared" si="71"/>
        <v>23.496000000000002</v>
      </c>
    </row>
    <row r="434" spans="1:14" ht="15">
      <c r="A434" s="171">
        <v>625004</v>
      </c>
      <c r="B434" s="33"/>
      <c r="C434" s="85">
        <v>41</v>
      </c>
      <c r="D434" s="513" t="s">
        <v>296</v>
      </c>
      <c r="E434" s="329" t="s">
        <v>82</v>
      </c>
      <c r="F434" s="172">
        <v>502</v>
      </c>
      <c r="G434" s="172">
        <v>668</v>
      </c>
      <c r="H434" s="48">
        <v>870</v>
      </c>
      <c r="I434" s="8">
        <v>870</v>
      </c>
      <c r="J434" s="172">
        <v>870</v>
      </c>
      <c r="K434" s="171">
        <v>950</v>
      </c>
      <c r="L434" s="8">
        <v>950</v>
      </c>
      <c r="M434" s="993">
        <v>220.34</v>
      </c>
      <c r="N434" s="972">
        <f t="shared" si="71"/>
        <v>23.193684210526314</v>
      </c>
    </row>
    <row r="435" spans="1:14" ht="15">
      <c r="A435" s="169">
        <v>625005</v>
      </c>
      <c r="B435" s="51"/>
      <c r="C435" s="39">
        <v>41</v>
      </c>
      <c r="D435" s="511" t="s">
        <v>296</v>
      </c>
      <c r="E435" s="535" t="s">
        <v>83</v>
      </c>
      <c r="F435" s="183">
        <v>168</v>
      </c>
      <c r="G435" s="183">
        <v>220</v>
      </c>
      <c r="H435" s="36">
        <v>290</v>
      </c>
      <c r="I435" s="12">
        <v>290</v>
      </c>
      <c r="J435" s="183">
        <v>290</v>
      </c>
      <c r="K435" s="182">
        <v>330</v>
      </c>
      <c r="L435" s="12">
        <v>330</v>
      </c>
      <c r="M435" s="997">
        <v>73.43</v>
      </c>
      <c r="N435" s="972">
        <f t="shared" si="71"/>
        <v>22.251515151515154</v>
      </c>
    </row>
    <row r="436" spans="1:14" ht="15">
      <c r="A436" s="179">
        <v>625007</v>
      </c>
      <c r="B436" s="32"/>
      <c r="C436" s="130">
        <v>41</v>
      </c>
      <c r="D436" s="514" t="s">
        <v>296</v>
      </c>
      <c r="E436" s="600" t="s">
        <v>84</v>
      </c>
      <c r="F436" s="210">
        <v>796</v>
      </c>
      <c r="G436" s="210">
        <v>1058</v>
      </c>
      <c r="H436" s="517">
        <v>1380</v>
      </c>
      <c r="I436" s="23">
        <v>1380</v>
      </c>
      <c r="J436" s="210">
        <v>1380</v>
      </c>
      <c r="K436" s="179">
        <v>1500</v>
      </c>
      <c r="L436" s="23">
        <v>1500</v>
      </c>
      <c r="M436" s="998">
        <v>348.87</v>
      </c>
      <c r="N436" s="1008">
        <f t="shared" si="71"/>
        <v>23.258</v>
      </c>
    </row>
    <row r="437" spans="1:14" ht="15">
      <c r="A437" s="164">
        <v>633</v>
      </c>
      <c r="B437" s="135"/>
      <c r="C437" s="135"/>
      <c r="D437" s="515"/>
      <c r="E437" s="533" t="s">
        <v>93</v>
      </c>
      <c r="F437" s="165">
        <f>SUM(F438:F445)</f>
        <v>1465</v>
      </c>
      <c r="G437" s="165">
        <f>SUM(G438:G446)</f>
        <v>20719</v>
      </c>
      <c r="H437" s="5">
        <f>SUM(H438:H446)</f>
        <v>23535</v>
      </c>
      <c r="I437" s="4">
        <f>SUM(I438:I446)</f>
        <v>23535</v>
      </c>
      <c r="J437" s="165">
        <f>SUM(J439:J447)</f>
        <v>2710</v>
      </c>
      <c r="K437" s="164">
        <f>SUM(K438:K446)</f>
        <v>23445</v>
      </c>
      <c r="L437" s="4">
        <f>SUM(L438:L446)</f>
        <v>23445</v>
      </c>
      <c r="M437" s="992">
        <f>SUM(M439:M446)</f>
        <v>5245.12</v>
      </c>
      <c r="N437" s="980">
        <f t="shared" si="71"/>
        <v>22.37201962038814</v>
      </c>
    </row>
    <row r="438" spans="1:14" ht="15">
      <c r="A438" s="202">
        <v>633001</v>
      </c>
      <c r="B438" s="632"/>
      <c r="C438" s="632">
        <v>41</v>
      </c>
      <c r="D438" s="522" t="s">
        <v>296</v>
      </c>
      <c r="E438" s="534" t="s">
        <v>403</v>
      </c>
      <c r="F438" s="181">
        <v>1009</v>
      </c>
      <c r="G438" s="181"/>
      <c r="H438" s="36">
        <v>6000</v>
      </c>
      <c r="I438" s="12">
        <v>6000</v>
      </c>
      <c r="J438" s="216">
        <v>6000</v>
      </c>
      <c r="K438" s="182">
        <v>6000</v>
      </c>
      <c r="L438" s="12">
        <v>6000</v>
      </c>
      <c r="M438" s="1013">
        <v>0</v>
      </c>
      <c r="N438" s="1006">
        <f t="shared" si="71"/>
        <v>0</v>
      </c>
    </row>
    <row r="439" spans="1:14" ht="15">
      <c r="A439" s="171">
        <v>633003</v>
      </c>
      <c r="B439" s="7">
        <v>1</v>
      </c>
      <c r="C439" s="642">
        <v>41</v>
      </c>
      <c r="D439" s="523" t="s">
        <v>296</v>
      </c>
      <c r="E439" s="535" t="s">
        <v>297</v>
      </c>
      <c r="F439" s="170"/>
      <c r="G439" s="170">
        <v>221</v>
      </c>
      <c r="H439" s="171">
        <v>120</v>
      </c>
      <c r="I439" s="8">
        <v>120</v>
      </c>
      <c r="J439" s="244">
        <v>50</v>
      </c>
      <c r="K439" s="171">
        <v>50</v>
      </c>
      <c r="L439" s="8">
        <v>50</v>
      </c>
      <c r="M439" s="1091">
        <v>0</v>
      </c>
      <c r="N439" s="974">
        <f t="shared" si="71"/>
        <v>0</v>
      </c>
    </row>
    <row r="440" spans="1:14" ht="15">
      <c r="A440" s="169">
        <v>633006</v>
      </c>
      <c r="B440" s="9">
        <v>1</v>
      </c>
      <c r="C440" s="13">
        <v>41</v>
      </c>
      <c r="D440" s="513" t="s">
        <v>296</v>
      </c>
      <c r="E440" s="329" t="s">
        <v>281</v>
      </c>
      <c r="F440" s="172">
        <v>19</v>
      </c>
      <c r="G440" s="172"/>
      <c r="H440" s="48">
        <v>50</v>
      </c>
      <c r="I440" s="8">
        <v>50</v>
      </c>
      <c r="J440" s="172">
        <v>50</v>
      </c>
      <c r="K440" s="171">
        <v>50</v>
      </c>
      <c r="L440" s="8">
        <v>50</v>
      </c>
      <c r="M440" s="993">
        <v>0</v>
      </c>
      <c r="N440" s="974">
        <f t="shared" si="71"/>
        <v>0</v>
      </c>
    </row>
    <row r="441" spans="1:14" ht="15">
      <c r="A441" s="171">
        <v>633006</v>
      </c>
      <c r="B441" s="9">
        <v>3</v>
      </c>
      <c r="C441" s="642">
        <v>41</v>
      </c>
      <c r="D441" s="523" t="s">
        <v>296</v>
      </c>
      <c r="E441" s="329" t="s">
        <v>282</v>
      </c>
      <c r="F441" s="172">
        <v>217</v>
      </c>
      <c r="G441" s="172">
        <v>297</v>
      </c>
      <c r="H441" s="48">
        <v>160</v>
      </c>
      <c r="I441" s="8">
        <v>160</v>
      </c>
      <c r="J441" s="172">
        <v>150</v>
      </c>
      <c r="K441" s="171">
        <v>160</v>
      </c>
      <c r="L441" s="8">
        <v>160</v>
      </c>
      <c r="M441" s="993">
        <v>154.38</v>
      </c>
      <c r="N441" s="974">
        <f t="shared" si="71"/>
        <v>96.4875</v>
      </c>
    </row>
    <row r="442" spans="1:14" ht="15">
      <c r="A442" s="171">
        <v>633006</v>
      </c>
      <c r="B442" s="9">
        <v>4</v>
      </c>
      <c r="C442" s="13">
        <v>41</v>
      </c>
      <c r="D442" s="513" t="s">
        <v>296</v>
      </c>
      <c r="E442" s="535" t="s">
        <v>101</v>
      </c>
      <c r="F442" s="172">
        <v>27</v>
      </c>
      <c r="G442" s="172">
        <v>26</v>
      </c>
      <c r="H442" s="48">
        <v>40</v>
      </c>
      <c r="I442" s="8">
        <v>40</v>
      </c>
      <c r="J442" s="602">
        <v>20</v>
      </c>
      <c r="K442" s="171">
        <v>20</v>
      </c>
      <c r="L442" s="8">
        <v>20</v>
      </c>
      <c r="M442" s="1091">
        <v>0</v>
      </c>
      <c r="N442" s="974">
        <f t="shared" si="71"/>
        <v>0</v>
      </c>
    </row>
    <row r="443" spans="1:14" ht="15">
      <c r="A443" s="171">
        <v>633006</v>
      </c>
      <c r="B443" s="9">
        <v>7</v>
      </c>
      <c r="C443" s="13">
        <v>41</v>
      </c>
      <c r="D443" s="513" t="s">
        <v>296</v>
      </c>
      <c r="E443" s="535" t="s">
        <v>471</v>
      </c>
      <c r="F443" s="172"/>
      <c r="G443" s="172"/>
      <c r="H443" s="48">
        <v>50</v>
      </c>
      <c r="I443" s="8">
        <v>50</v>
      </c>
      <c r="J443" s="172">
        <v>20</v>
      </c>
      <c r="K443" s="171">
        <v>50</v>
      </c>
      <c r="L443" s="8">
        <v>50</v>
      </c>
      <c r="M443" s="993">
        <v>0</v>
      </c>
      <c r="N443" s="974">
        <f t="shared" si="71"/>
        <v>0</v>
      </c>
    </row>
    <row r="444" spans="1:14" ht="15">
      <c r="A444" s="171">
        <v>633006</v>
      </c>
      <c r="B444" s="9">
        <v>10</v>
      </c>
      <c r="C444" s="13">
        <v>41</v>
      </c>
      <c r="D444" s="513" t="s">
        <v>296</v>
      </c>
      <c r="E444" s="329" t="s">
        <v>298</v>
      </c>
      <c r="F444" s="172"/>
      <c r="G444" s="172"/>
      <c r="H444" s="48">
        <v>50</v>
      </c>
      <c r="I444" s="8">
        <v>50</v>
      </c>
      <c r="J444" s="172">
        <v>70</v>
      </c>
      <c r="K444" s="171">
        <v>50</v>
      </c>
      <c r="L444" s="8">
        <v>50</v>
      </c>
      <c r="M444" s="993">
        <v>0</v>
      </c>
      <c r="N444" s="974">
        <f t="shared" si="71"/>
        <v>0</v>
      </c>
    </row>
    <row r="445" spans="1:14" ht="15">
      <c r="A445" s="171">
        <v>633010</v>
      </c>
      <c r="B445" s="9"/>
      <c r="C445" s="13">
        <v>41</v>
      </c>
      <c r="D445" s="513" t="s">
        <v>296</v>
      </c>
      <c r="E445" s="329" t="s">
        <v>299</v>
      </c>
      <c r="F445" s="172">
        <v>193</v>
      </c>
      <c r="G445" s="172">
        <v>325</v>
      </c>
      <c r="H445" s="48">
        <v>65</v>
      </c>
      <c r="I445" s="8">
        <v>65</v>
      </c>
      <c r="J445" s="176">
        <v>50</v>
      </c>
      <c r="K445" s="171">
        <v>65</v>
      </c>
      <c r="L445" s="8">
        <v>65</v>
      </c>
      <c r="M445" s="1091">
        <v>0</v>
      </c>
      <c r="N445" s="974">
        <f t="shared" si="71"/>
        <v>0</v>
      </c>
    </row>
    <row r="446" spans="1:14" ht="15">
      <c r="A446" s="173">
        <v>633011</v>
      </c>
      <c r="B446" s="11"/>
      <c r="C446" s="708" t="s">
        <v>426</v>
      </c>
      <c r="D446" s="510"/>
      <c r="E446" s="530" t="s">
        <v>419</v>
      </c>
      <c r="F446" s="174">
        <v>15812</v>
      </c>
      <c r="G446" s="174">
        <v>19850</v>
      </c>
      <c r="H446" s="80">
        <v>17000</v>
      </c>
      <c r="I446" s="10">
        <v>17000</v>
      </c>
      <c r="J446" s="221">
        <v>1700</v>
      </c>
      <c r="K446" s="173">
        <v>17000</v>
      </c>
      <c r="L446" s="10">
        <v>17000</v>
      </c>
      <c r="M446" s="1092">
        <v>5090.74</v>
      </c>
      <c r="N446" s="973">
        <f t="shared" si="71"/>
        <v>29.945529411764703</v>
      </c>
    </row>
    <row r="447" spans="1:14" ht="15">
      <c r="A447" s="164">
        <v>635</v>
      </c>
      <c r="B447" s="3"/>
      <c r="C447" s="135"/>
      <c r="D447" s="515"/>
      <c r="E447" s="533" t="s">
        <v>125</v>
      </c>
      <c r="F447" s="165">
        <f>SUM(F448:F449)</f>
        <v>617</v>
      </c>
      <c r="G447" s="165">
        <f>SUM(G448:G449)</f>
        <v>1507</v>
      </c>
      <c r="H447" s="5">
        <f>H448+H449</f>
        <v>600</v>
      </c>
      <c r="I447" s="4">
        <f>I448+I449</f>
        <v>600</v>
      </c>
      <c r="J447" s="165">
        <f>J449+J448</f>
        <v>600</v>
      </c>
      <c r="K447" s="164">
        <f>K448+K449</f>
        <v>600</v>
      </c>
      <c r="L447" s="4">
        <f>L448+L449</f>
        <v>600</v>
      </c>
      <c r="M447" s="992">
        <f>M449+M448</f>
        <v>0</v>
      </c>
      <c r="N447" s="1004">
        <f>(100/L447)*M447</f>
        <v>0</v>
      </c>
    </row>
    <row r="448" spans="1:14" ht="15">
      <c r="A448" s="180">
        <v>635004</v>
      </c>
      <c r="B448" s="22">
        <v>5</v>
      </c>
      <c r="C448" s="632">
        <v>41</v>
      </c>
      <c r="D448" s="522" t="s">
        <v>296</v>
      </c>
      <c r="E448" s="534" t="s">
        <v>300</v>
      </c>
      <c r="F448" s="181">
        <v>617</v>
      </c>
      <c r="G448" s="181">
        <v>498</v>
      </c>
      <c r="H448" s="52">
        <v>250</v>
      </c>
      <c r="I448" s="21">
        <v>250</v>
      </c>
      <c r="J448" s="602">
        <v>250</v>
      </c>
      <c r="K448" s="180">
        <v>250</v>
      </c>
      <c r="L448" s="21">
        <v>250</v>
      </c>
      <c r="M448" s="1093">
        <v>0</v>
      </c>
      <c r="N448" s="1006">
        <f>(100/L448)*M448</f>
        <v>0</v>
      </c>
    </row>
    <row r="449" spans="1:14" ht="15">
      <c r="A449" s="173">
        <v>635004</v>
      </c>
      <c r="B449" s="11">
        <v>6</v>
      </c>
      <c r="C449" s="204">
        <v>41</v>
      </c>
      <c r="D449" s="510" t="s">
        <v>296</v>
      </c>
      <c r="E449" s="530" t="s">
        <v>301</v>
      </c>
      <c r="F449" s="174"/>
      <c r="G449" s="174">
        <v>1009</v>
      </c>
      <c r="H449" s="80">
        <v>350</v>
      </c>
      <c r="I449" s="10">
        <v>350</v>
      </c>
      <c r="J449" s="210">
        <v>350</v>
      </c>
      <c r="K449" s="173">
        <v>350</v>
      </c>
      <c r="L449" s="10">
        <v>350</v>
      </c>
      <c r="M449" s="998">
        <v>0</v>
      </c>
      <c r="N449" s="973">
        <f>(100/L449)*M449</f>
        <v>0</v>
      </c>
    </row>
    <row r="450" spans="1:14" ht="15">
      <c r="A450" s="193">
        <v>637</v>
      </c>
      <c r="B450" s="3"/>
      <c r="C450" s="135"/>
      <c r="D450" s="515"/>
      <c r="E450" s="533" t="s">
        <v>136</v>
      </c>
      <c r="F450" s="165">
        <f>SUM(F451:F455)</f>
        <v>655</v>
      </c>
      <c r="G450" s="165">
        <f>SUM(G451:G455)</f>
        <v>1106</v>
      </c>
      <c r="H450" s="5">
        <f>SUM(H451:H455)</f>
        <v>2110</v>
      </c>
      <c r="I450" s="4">
        <f>SUM(I451:I455)</f>
        <v>2110</v>
      </c>
      <c r="J450" s="165">
        <f>SUM(J455:J456)</f>
        <v>527.5</v>
      </c>
      <c r="K450" s="164">
        <f>SUM(K451:K455)</f>
        <v>1800</v>
      </c>
      <c r="L450" s="4">
        <f>SUM(L451:L455)</f>
        <v>1800</v>
      </c>
      <c r="M450" s="992">
        <f>SUM(M451:M455)</f>
        <v>324.59</v>
      </c>
      <c r="N450" s="1005">
        <f>(100/L450)*M450</f>
        <v>18.032777777777774</v>
      </c>
    </row>
    <row r="451" spans="1:14" ht="15">
      <c r="A451" s="171">
        <v>637004</v>
      </c>
      <c r="B451" s="9"/>
      <c r="C451" s="13">
        <v>41</v>
      </c>
      <c r="D451" s="513" t="s">
        <v>296</v>
      </c>
      <c r="E451" s="329" t="s">
        <v>302</v>
      </c>
      <c r="F451" s="172">
        <v>317</v>
      </c>
      <c r="G451" s="172">
        <v>529</v>
      </c>
      <c r="H451" s="48">
        <v>500</v>
      </c>
      <c r="I451" s="8">
        <v>500</v>
      </c>
      <c r="J451" s="172">
        <v>500</v>
      </c>
      <c r="K451" s="171">
        <v>500</v>
      </c>
      <c r="L451" s="8">
        <v>500</v>
      </c>
      <c r="M451" s="993">
        <v>108</v>
      </c>
      <c r="N451" s="1006">
        <f>(100/L451)*M451</f>
        <v>21.6</v>
      </c>
    </row>
    <row r="452" spans="1:14" ht="15">
      <c r="A452" s="171">
        <v>637006</v>
      </c>
      <c r="B452" s="9"/>
      <c r="C452" s="13">
        <v>41</v>
      </c>
      <c r="D452" s="513" t="s">
        <v>296</v>
      </c>
      <c r="E452" s="329" t="s">
        <v>433</v>
      </c>
      <c r="F452" s="172">
        <v>20</v>
      </c>
      <c r="G452" s="172">
        <v>60</v>
      </c>
      <c r="H452" s="48"/>
      <c r="I452" s="8"/>
      <c r="J452" s="172"/>
      <c r="K452" s="171"/>
      <c r="L452" s="8"/>
      <c r="M452" s="993"/>
      <c r="N452" s="828"/>
    </row>
    <row r="453" spans="1:14" ht="15">
      <c r="A453" s="171">
        <v>637012</v>
      </c>
      <c r="B453" s="15"/>
      <c r="C453" s="13">
        <v>41</v>
      </c>
      <c r="D453" s="513" t="s">
        <v>296</v>
      </c>
      <c r="E453" s="329" t="s">
        <v>238</v>
      </c>
      <c r="F453" s="172">
        <v>50</v>
      </c>
      <c r="G453" s="172"/>
      <c r="H453" s="171"/>
      <c r="I453" s="8"/>
      <c r="J453" s="183"/>
      <c r="K453" s="169"/>
      <c r="L453" s="12"/>
      <c r="M453" s="997"/>
      <c r="N453" s="828"/>
    </row>
    <row r="454" spans="1:14" ht="15">
      <c r="A454" s="182">
        <v>637014</v>
      </c>
      <c r="B454" s="9"/>
      <c r="C454" s="642">
        <v>41</v>
      </c>
      <c r="D454" s="523" t="s">
        <v>296</v>
      </c>
      <c r="E454" s="535" t="s">
        <v>151</v>
      </c>
      <c r="F454" s="183">
        <v>62</v>
      </c>
      <c r="G454" s="183">
        <v>252</v>
      </c>
      <c r="H454" s="36">
        <v>1170</v>
      </c>
      <c r="I454" s="6">
        <v>1170</v>
      </c>
      <c r="J454" s="606">
        <v>1170</v>
      </c>
      <c r="K454" s="201">
        <v>800</v>
      </c>
      <c r="L454" s="24">
        <v>800</v>
      </c>
      <c r="M454" s="1103">
        <v>128.7</v>
      </c>
      <c r="N454" s="974">
        <f>(100/L454)*M454</f>
        <v>16.0875</v>
      </c>
    </row>
    <row r="455" spans="1:14" ht="15">
      <c r="A455" s="179">
        <v>637016</v>
      </c>
      <c r="B455" s="7"/>
      <c r="C455" s="204">
        <v>41</v>
      </c>
      <c r="D455" s="510" t="s">
        <v>296</v>
      </c>
      <c r="E455" s="530" t="s">
        <v>154</v>
      </c>
      <c r="F455" s="210">
        <v>206</v>
      </c>
      <c r="G455" s="210">
        <v>265</v>
      </c>
      <c r="H455" s="517">
        <v>440</v>
      </c>
      <c r="I455" s="6">
        <v>440</v>
      </c>
      <c r="J455" s="210">
        <v>440</v>
      </c>
      <c r="K455" s="179">
        <v>500</v>
      </c>
      <c r="L455" s="23">
        <v>500</v>
      </c>
      <c r="M455" s="998">
        <v>87.89</v>
      </c>
      <c r="N455" s="973">
        <f>(100/L455)*M455</f>
        <v>17.578</v>
      </c>
    </row>
    <row r="456" spans="1:14" ht="15">
      <c r="A456" s="193">
        <v>642</v>
      </c>
      <c r="B456" s="3"/>
      <c r="C456" s="640"/>
      <c r="D456" s="510"/>
      <c r="E456" s="555" t="s">
        <v>267</v>
      </c>
      <c r="F456" s="165">
        <v>88</v>
      </c>
      <c r="G456" s="165">
        <v>53</v>
      </c>
      <c r="H456" s="5">
        <v>88</v>
      </c>
      <c r="I456" s="4">
        <v>88</v>
      </c>
      <c r="J456" s="165">
        <v>87.5</v>
      </c>
      <c r="K456" s="164">
        <f>K457</f>
        <v>60</v>
      </c>
      <c r="L456" s="4">
        <v>60</v>
      </c>
      <c r="M456" s="992">
        <v>0</v>
      </c>
      <c r="N456" s="1007">
        <f>(100/L456)*M456</f>
        <v>0</v>
      </c>
    </row>
    <row r="457" spans="1:14" ht="15">
      <c r="A457" s="202">
        <v>642011</v>
      </c>
      <c r="B457" s="99"/>
      <c r="C457" s="645">
        <v>41</v>
      </c>
      <c r="D457" s="541" t="s">
        <v>296</v>
      </c>
      <c r="E457" s="329" t="s">
        <v>270</v>
      </c>
      <c r="F457" s="167">
        <v>88</v>
      </c>
      <c r="G457" s="167">
        <v>53</v>
      </c>
      <c r="H457" s="110">
        <v>88</v>
      </c>
      <c r="I457" s="90">
        <v>88</v>
      </c>
      <c r="J457" s="183">
        <v>87.5</v>
      </c>
      <c r="K457" s="202">
        <v>60</v>
      </c>
      <c r="L457" s="90">
        <v>60</v>
      </c>
      <c r="M457" s="997">
        <v>0</v>
      </c>
      <c r="N457" s="980">
        <f>(100/L457)*M457</f>
        <v>0</v>
      </c>
    </row>
    <row r="458" spans="1:14" ht="15.75" thickBot="1">
      <c r="A458" s="198"/>
      <c r="B458" s="92"/>
      <c r="C458" s="647"/>
      <c r="D458" s="543"/>
      <c r="E458" s="546"/>
      <c r="F458" s="321"/>
      <c r="G458" s="321"/>
      <c r="H458" s="101"/>
      <c r="I458" s="93"/>
      <c r="J458" s="243"/>
      <c r="K458" s="198"/>
      <c r="L458" s="93"/>
      <c r="M458" s="1090"/>
      <c r="N458" s="1029"/>
    </row>
    <row r="459" spans="1:14" ht="15.75" thickBot="1">
      <c r="A459" s="69" t="s">
        <v>303</v>
      </c>
      <c r="B459" s="17"/>
      <c r="C459" s="639"/>
      <c r="D459" s="509"/>
      <c r="E459" s="57" t="s">
        <v>345</v>
      </c>
      <c r="F459" s="18">
        <f>F460+F462</f>
        <v>56538</v>
      </c>
      <c r="G459" s="18">
        <f>G460+G462</f>
        <v>38639</v>
      </c>
      <c r="H459" s="70">
        <v>81500</v>
      </c>
      <c r="I459" s="68">
        <v>81500</v>
      </c>
      <c r="J459" s="18">
        <v>81500</v>
      </c>
      <c r="K459" s="69">
        <f>K460+K462</f>
        <v>77900</v>
      </c>
      <c r="L459" s="68">
        <f>L460+L462</f>
        <v>77900</v>
      </c>
      <c r="M459" s="1016">
        <f>M460+M462</f>
        <v>21539.6</v>
      </c>
      <c r="N459" s="1003">
        <f aca="true" t="shared" si="72" ref="N459:N464">(100/L459)*M459</f>
        <v>27.65032092426187</v>
      </c>
    </row>
    <row r="460" spans="1:14" ht="15">
      <c r="A460" s="261">
        <v>637</v>
      </c>
      <c r="B460" s="95"/>
      <c r="C460" s="140"/>
      <c r="D460" s="539"/>
      <c r="E460" s="540" t="s">
        <v>136</v>
      </c>
      <c r="F460" s="215">
        <v>1355</v>
      </c>
      <c r="G460" s="215">
        <v>1198</v>
      </c>
      <c r="H460" s="106">
        <v>1300</v>
      </c>
      <c r="I460" s="98">
        <v>1300</v>
      </c>
      <c r="J460" s="215">
        <v>1300</v>
      </c>
      <c r="K460" s="261">
        <f>K461</f>
        <v>1300</v>
      </c>
      <c r="L460" s="106">
        <f>L461</f>
        <v>1300</v>
      </c>
      <c r="M460" s="1017">
        <f>M461</f>
        <v>983.6</v>
      </c>
      <c r="N460" s="1004">
        <f t="shared" si="72"/>
        <v>75.66153846153847</v>
      </c>
    </row>
    <row r="461" spans="1:14" ht="15">
      <c r="A461" s="166">
        <v>637001</v>
      </c>
      <c r="B461" s="75"/>
      <c r="C461" s="112">
        <v>41</v>
      </c>
      <c r="D461" s="515" t="s">
        <v>304</v>
      </c>
      <c r="E461" s="542" t="s">
        <v>305</v>
      </c>
      <c r="F461" s="167">
        <v>1355</v>
      </c>
      <c r="G461" s="167">
        <v>1198</v>
      </c>
      <c r="H461" s="77">
        <v>1300</v>
      </c>
      <c r="I461" s="78">
        <v>1300</v>
      </c>
      <c r="J461" s="183">
        <v>1300</v>
      </c>
      <c r="K461" s="166">
        <v>1300</v>
      </c>
      <c r="L461" s="110">
        <v>1300</v>
      </c>
      <c r="M461" s="995">
        <v>983.6</v>
      </c>
      <c r="N461" s="1005">
        <f t="shared" si="72"/>
        <v>75.66153846153847</v>
      </c>
    </row>
    <row r="462" spans="1:14" ht="15">
      <c r="A462" s="193">
        <v>642</v>
      </c>
      <c r="B462" s="3"/>
      <c r="C462" s="640"/>
      <c r="D462" s="510"/>
      <c r="E462" s="533" t="s">
        <v>376</v>
      </c>
      <c r="F462" s="165">
        <f>SUM(F463:F464)</f>
        <v>55183</v>
      </c>
      <c r="G462" s="165">
        <f>SUM(G463:G464)</f>
        <v>37441</v>
      </c>
      <c r="H462" s="5">
        <v>80200</v>
      </c>
      <c r="I462" s="4">
        <v>80200</v>
      </c>
      <c r="J462" s="165">
        <v>80200</v>
      </c>
      <c r="K462" s="164">
        <f>K463+K464</f>
        <v>76600</v>
      </c>
      <c r="L462" s="5">
        <f>L463+L464</f>
        <v>76600</v>
      </c>
      <c r="M462" s="992">
        <f>M463</f>
        <v>20556</v>
      </c>
      <c r="N462" s="1005">
        <f t="shared" si="72"/>
        <v>26.8355091383812</v>
      </c>
    </row>
    <row r="463" spans="1:14" ht="15">
      <c r="A463" s="180">
        <v>642002</v>
      </c>
      <c r="B463" s="22"/>
      <c r="C463" s="206">
        <v>41</v>
      </c>
      <c r="D463" s="511" t="s">
        <v>377</v>
      </c>
      <c r="E463" s="558" t="s">
        <v>378</v>
      </c>
      <c r="F463" s="183">
        <v>54853</v>
      </c>
      <c r="G463" s="183">
        <v>36484</v>
      </c>
      <c r="H463" s="36">
        <v>78900</v>
      </c>
      <c r="I463" s="12">
        <v>78900</v>
      </c>
      <c r="J463" s="183">
        <v>78900</v>
      </c>
      <c r="K463" s="182">
        <v>76000</v>
      </c>
      <c r="L463" s="52">
        <v>76000</v>
      </c>
      <c r="M463" s="977">
        <v>20556</v>
      </c>
      <c r="N463" s="1006">
        <f t="shared" si="72"/>
        <v>27.04736842105263</v>
      </c>
    </row>
    <row r="464" spans="1:14" ht="15">
      <c r="A464" s="182">
        <v>642005</v>
      </c>
      <c r="B464" s="32"/>
      <c r="C464" s="130">
        <v>41</v>
      </c>
      <c r="D464" s="514" t="s">
        <v>377</v>
      </c>
      <c r="E464" s="545" t="s">
        <v>379</v>
      </c>
      <c r="F464" s="211">
        <v>330</v>
      </c>
      <c r="G464" s="211">
        <v>957</v>
      </c>
      <c r="H464" s="517">
        <v>1300</v>
      </c>
      <c r="I464" s="24">
        <v>1300</v>
      </c>
      <c r="J464" s="210">
        <v>1300</v>
      </c>
      <c r="K464" s="201">
        <v>600</v>
      </c>
      <c r="L464" s="36">
        <v>600</v>
      </c>
      <c r="M464" s="997">
        <v>0</v>
      </c>
      <c r="N464" s="973">
        <f t="shared" si="72"/>
        <v>0</v>
      </c>
    </row>
    <row r="465" spans="1:14" ht="15.75" thickBot="1">
      <c r="A465" s="198"/>
      <c r="B465" s="27"/>
      <c r="C465" s="644"/>
      <c r="D465" s="538"/>
      <c r="E465" s="576"/>
      <c r="F465" s="226"/>
      <c r="G465" s="226"/>
      <c r="H465" s="28"/>
      <c r="I465" s="93"/>
      <c r="J465" s="243"/>
      <c r="K465" s="198"/>
      <c r="L465" s="101"/>
      <c r="M465" s="1090"/>
      <c r="N465" s="980"/>
    </row>
    <row r="466" spans="1:14" ht="15.75" thickBot="1">
      <c r="A466" s="186" t="s">
        <v>346</v>
      </c>
      <c r="B466" s="17"/>
      <c r="C466" s="639"/>
      <c r="D466" s="509"/>
      <c r="E466" s="57" t="s">
        <v>306</v>
      </c>
      <c r="F466" s="245">
        <f>F468+F479+F482+F467+F477</f>
        <v>55233</v>
      </c>
      <c r="G466" s="245">
        <f>G468+G479+G482+G467+G477</f>
        <v>36672</v>
      </c>
      <c r="H466" s="607">
        <f aca="true" t="shared" si="73" ref="H466:M466">H467+H468+H477+H479+H482</f>
        <v>36610</v>
      </c>
      <c r="I466" s="136">
        <f t="shared" si="73"/>
        <v>30610</v>
      </c>
      <c r="J466" s="245">
        <f t="shared" si="73"/>
        <v>35410</v>
      </c>
      <c r="K466" s="1076">
        <f t="shared" si="73"/>
        <v>25730</v>
      </c>
      <c r="L466" s="607">
        <f t="shared" si="73"/>
        <v>25730</v>
      </c>
      <c r="M466" s="1094">
        <f t="shared" si="73"/>
        <v>5727.049999999999</v>
      </c>
      <c r="N466" s="1003">
        <f>(100/L466)*M466</f>
        <v>22.258258841818886</v>
      </c>
    </row>
    <row r="467" spans="1:14" ht="15">
      <c r="A467" s="261">
        <v>611000</v>
      </c>
      <c r="B467" s="95"/>
      <c r="C467" s="140">
        <v>41</v>
      </c>
      <c r="D467" s="669">
        <v>42777</v>
      </c>
      <c r="E467" s="540" t="s">
        <v>75</v>
      </c>
      <c r="F467" s="215">
        <v>35549</v>
      </c>
      <c r="G467" s="215">
        <v>23470</v>
      </c>
      <c r="H467" s="106">
        <v>24000</v>
      </c>
      <c r="I467" s="98">
        <v>18000</v>
      </c>
      <c r="J467" s="215">
        <v>18000</v>
      </c>
      <c r="K467" s="261">
        <v>16000</v>
      </c>
      <c r="L467" s="106">
        <v>16000</v>
      </c>
      <c r="M467" s="1017">
        <v>3949.77</v>
      </c>
      <c r="N467" s="1004">
        <f>(100/L467)*M467</f>
        <v>24.686062500000002</v>
      </c>
    </row>
    <row r="468" spans="1:14" ht="15">
      <c r="A468" s="200">
        <v>62</v>
      </c>
      <c r="B468" s="72"/>
      <c r="C468" s="640"/>
      <c r="D468" s="515"/>
      <c r="E468" s="533" t="s">
        <v>76</v>
      </c>
      <c r="F468" s="218">
        <f>SUM(F469:F476)</f>
        <v>11780</v>
      </c>
      <c r="G468" s="218">
        <f aca="true" t="shared" si="74" ref="G468:M468">SUM(G469:G476)</f>
        <v>8075</v>
      </c>
      <c r="H468" s="73">
        <f t="shared" si="74"/>
        <v>8410</v>
      </c>
      <c r="I468" s="73">
        <f t="shared" si="74"/>
        <v>8410</v>
      </c>
      <c r="J468" s="218">
        <f t="shared" si="74"/>
        <v>8410</v>
      </c>
      <c r="K468" s="200">
        <f t="shared" si="74"/>
        <v>5630</v>
      </c>
      <c r="L468" s="73">
        <f t="shared" si="74"/>
        <v>5630</v>
      </c>
      <c r="M468" s="991">
        <f t="shared" si="74"/>
        <v>1298.0500000000002</v>
      </c>
      <c r="N468" s="1007">
        <f>(100/L468)*M468</f>
        <v>23.055950266429843</v>
      </c>
    </row>
    <row r="469" spans="1:14" ht="15">
      <c r="A469" s="180">
        <v>621000</v>
      </c>
      <c r="B469" s="22"/>
      <c r="C469" s="632">
        <v>41</v>
      </c>
      <c r="D469" s="522" t="s">
        <v>307</v>
      </c>
      <c r="E469" s="535" t="s">
        <v>77</v>
      </c>
      <c r="F469" s="181">
        <v>1744</v>
      </c>
      <c r="G469" s="181">
        <v>1260</v>
      </c>
      <c r="H469" s="110">
        <v>800</v>
      </c>
      <c r="I469" s="90">
        <v>800</v>
      </c>
      <c r="J469" s="181">
        <v>800</v>
      </c>
      <c r="K469" s="202">
        <v>780</v>
      </c>
      <c r="L469" s="110">
        <v>780</v>
      </c>
      <c r="M469" s="1013">
        <v>185.7</v>
      </c>
      <c r="N469" s="1006">
        <f aca="true" t="shared" si="75" ref="N469:N476">(100/L469)*M469</f>
        <v>23.807692307692303</v>
      </c>
    </row>
    <row r="470" spans="1:14" ht="15">
      <c r="A470" s="171">
        <v>623000</v>
      </c>
      <c r="B470" s="9"/>
      <c r="C470" s="13">
        <v>41</v>
      </c>
      <c r="D470" s="513" t="s">
        <v>307</v>
      </c>
      <c r="E470" s="329" t="s">
        <v>78</v>
      </c>
      <c r="F470" s="211">
        <v>1573</v>
      </c>
      <c r="G470" s="211">
        <v>954</v>
      </c>
      <c r="H470" s="48">
        <v>1600</v>
      </c>
      <c r="I470" s="8">
        <v>1600</v>
      </c>
      <c r="J470" s="172">
        <v>1600</v>
      </c>
      <c r="K470" s="171">
        <v>780</v>
      </c>
      <c r="L470" s="48">
        <v>780</v>
      </c>
      <c r="M470" s="993">
        <v>185.79</v>
      </c>
      <c r="N470" s="974">
        <f t="shared" si="75"/>
        <v>23.819230769230767</v>
      </c>
    </row>
    <row r="471" spans="1:14" ht="15">
      <c r="A471" s="171">
        <v>625001</v>
      </c>
      <c r="B471" s="9"/>
      <c r="C471" s="642">
        <v>41</v>
      </c>
      <c r="D471" s="523" t="s">
        <v>307</v>
      </c>
      <c r="E471" s="329" t="s">
        <v>79</v>
      </c>
      <c r="F471" s="211">
        <v>489</v>
      </c>
      <c r="G471" s="211">
        <v>332</v>
      </c>
      <c r="H471" s="36">
        <v>340</v>
      </c>
      <c r="I471" s="12">
        <v>340</v>
      </c>
      <c r="J471" s="183">
        <v>340</v>
      </c>
      <c r="K471" s="201">
        <v>220</v>
      </c>
      <c r="L471" s="36">
        <v>220</v>
      </c>
      <c r="M471" s="997">
        <v>51.98</v>
      </c>
      <c r="N471" s="974">
        <f t="shared" si="75"/>
        <v>23.627272727272725</v>
      </c>
    </row>
    <row r="472" spans="1:14" ht="15">
      <c r="A472" s="171">
        <v>625002</v>
      </c>
      <c r="B472" s="9"/>
      <c r="C472" s="13">
        <v>41</v>
      </c>
      <c r="D472" s="513" t="s">
        <v>307</v>
      </c>
      <c r="E472" s="329" t="s">
        <v>80</v>
      </c>
      <c r="F472" s="211">
        <v>4896</v>
      </c>
      <c r="G472" s="211">
        <v>3320</v>
      </c>
      <c r="H472" s="53">
        <v>3360</v>
      </c>
      <c r="I472" s="24">
        <v>3360</v>
      </c>
      <c r="J472" s="211">
        <v>3360</v>
      </c>
      <c r="K472" s="201">
        <v>2200</v>
      </c>
      <c r="L472" s="48">
        <v>2200</v>
      </c>
      <c r="M472" s="1001">
        <v>519.96</v>
      </c>
      <c r="N472" s="974">
        <f t="shared" si="75"/>
        <v>23.634545454545457</v>
      </c>
    </row>
    <row r="473" spans="1:14" ht="15">
      <c r="A473" s="169">
        <v>625003</v>
      </c>
      <c r="B473" s="7"/>
      <c r="C473" s="642">
        <v>41</v>
      </c>
      <c r="D473" s="523" t="s">
        <v>307</v>
      </c>
      <c r="E473" s="535" t="s">
        <v>81</v>
      </c>
      <c r="F473" s="211">
        <v>257</v>
      </c>
      <c r="G473" s="211">
        <v>190</v>
      </c>
      <c r="H473" s="53">
        <v>200</v>
      </c>
      <c r="I473" s="24">
        <v>200</v>
      </c>
      <c r="J473" s="211">
        <v>200</v>
      </c>
      <c r="K473" s="201">
        <v>150</v>
      </c>
      <c r="L473" s="24">
        <v>150</v>
      </c>
      <c r="M473" s="1001">
        <v>29.68</v>
      </c>
      <c r="N473" s="974">
        <f t="shared" si="75"/>
        <v>19.786666666666665</v>
      </c>
    </row>
    <row r="474" spans="1:14" ht="15">
      <c r="A474" s="171">
        <v>625004</v>
      </c>
      <c r="B474" s="9"/>
      <c r="C474" s="13">
        <v>41</v>
      </c>
      <c r="D474" s="513" t="s">
        <v>307</v>
      </c>
      <c r="E474" s="329" t="s">
        <v>82</v>
      </c>
      <c r="F474" s="172">
        <v>928</v>
      </c>
      <c r="G474" s="172">
        <v>669</v>
      </c>
      <c r="H474" s="48">
        <v>720</v>
      </c>
      <c r="I474" s="8">
        <v>720</v>
      </c>
      <c r="J474" s="172">
        <v>720</v>
      </c>
      <c r="K474" s="171">
        <v>500</v>
      </c>
      <c r="L474" s="8">
        <v>500</v>
      </c>
      <c r="M474" s="993">
        <v>111.42</v>
      </c>
      <c r="N474" s="974">
        <f t="shared" si="75"/>
        <v>22.284000000000002</v>
      </c>
    </row>
    <row r="475" spans="1:14" ht="15">
      <c r="A475" s="171">
        <v>625005</v>
      </c>
      <c r="B475" s="9"/>
      <c r="C475" s="13">
        <v>41</v>
      </c>
      <c r="D475" s="513" t="s">
        <v>307</v>
      </c>
      <c r="E475" s="329" t="s">
        <v>83</v>
      </c>
      <c r="F475" s="172">
        <v>297</v>
      </c>
      <c r="G475" s="172">
        <v>223</v>
      </c>
      <c r="H475" s="89">
        <v>240</v>
      </c>
      <c r="I475" s="6">
        <v>240</v>
      </c>
      <c r="J475" s="170">
        <v>240</v>
      </c>
      <c r="K475" s="169">
        <v>200</v>
      </c>
      <c r="L475" s="6">
        <v>200</v>
      </c>
      <c r="M475" s="996">
        <v>37.14</v>
      </c>
      <c r="N475" s="974">
        <f t="shared" si="75"/>
        <v>18.57</v>
      </c>
    </row>
    <row r="476" spans="1:14" ht="15">
      <c r="A476" s="179">
        <v>625007</v>
      </c>
      <c r="B476" s="32"/>
      <c r="C476" s="204">
        <v>41</v>
      </c>
      <c r="D476" s="510" t="s">
        <v>307</v>
      </c>
      <c r="E476" s="600" t="s">
        <v>84</v>
      </c>
      <c r="F476" s="183">
        <v>1596</v>
      </c>
      <c r="G476" s="183">
        <v>1127</v>
      </c>
      <c r="H476" s="517">
        <v>1150</v>
      </c>
      <c r="I476" s="23">
        <v>1150</v>
      </c>
      <c r="J476" s="210">
        <v>1150</v>
      </c>
      <c r="K476" s="179">
        <v>800</v>
      </c>
      <c r="L476" s="23">
        <v>800</v>
      </c>
      <c r="M476" s="998">
        <v>176.38</v>
      </c>
      <c r="N476" s="973">
        <f t="shared" si="75"/>
        <v>22.0475</v>
      </c>
    </row>
    <row r="477" spans="1:14" ht="15">
      <c r="A477" s="164">
        <v>633</v>
      </c>
      <c r="B477" s="135"/>
      <c r="C477" s="135"/>
      <c r="D477" s="515"/>
      <c r="E477" s="533" t="s">
        <v>93</v>
      </c>
      <c r="F477" s="165">
        <v>85</v>
      </c>
      <c r="G477" s="165"/>
      <c r="H477" s="5">
        <v>200</v>
      </c>
      <c r="I477" s="4">
        <v>200</v>
      </c>
      <c r="J477" s="165">
        <v>100</v>
      </c>
      <c r="K477" s="164">
        <f>K478</f>
        <v>200</v>
      </c>
      <c r="L477" s="4">
        <f>L478</f>
        <v>200</v>
      </c>
      <c r="M477" s="992">
        <f>M478</f>
        <v>0</v>
      </c>
      <c r="N477" s="1005">
        <f aca="true" t="shared" si="76" ref="N477:N483">(100/L477)*M477</f>
        <v>0</v>
      </c>
    </row>
    <row r="478" spans="1:14" ht="15">
      <c r="A478" s="166">
        <v>633006</v>
      </c>
      <c r="B478" s="112">
        <v>3</v>
      </c>
      <c r="C478" s="112">
        <v>41</v>
      </c>
      <c r="D478" s="515" t="s">
        <v>307</v>
      </c>
      <c r="E478" s="542" t="s">
        <v>308</v>
      </c>
      <c r="F478" s="167">
        <v>85</v>
      </c>
      <c r="G478" s="167"/>
      <c r="H478" s="77">
        <v>200</v>
      </c>
      <c r="I478" s="78">
        <v>200</v>
      </c>
      <c r="J478" s="167">
        <v>100</v>
      </c>
      <c r="K478" s="166">
        <v>200</v>
      </c>
      <c r="L478" s="78">
        <v>200</v>
      </c>
      <c r="M478" s="995">
        <v>0</v>
      </c>
      <c r="N478" s="980">
        <f t="shared" si="76"/>
        <v>0</v>
      </c>
    </row>
    <row r="479" spans="1:14" ht="15">
      <c r="A479" s="164">
        <v>637</v>
      </c>
      <c r="B479" s="3"/>
      <c r="C479" s="135"/>
      <c r="D479" s="515"/>
      <c r="E479" s="533" t="s">
        <v>136</v>
      </c>
      <c r="F479" s="241">
        <f>SUM(F480:F481)</f>
        <v>7026</v>
      </c>
      <c r="G479" s="241">
        <f>SUM(G480:G481)</f>
        <v>4324</v>
      </c>
      <c r="H479" s="5">
        <f>SUM(H480:H481)</f>
        <v>2200</v>
      </c>
      <c r="I479" s="4">
        <f>SUM(I480:I481)</f>
        <v>2200</v>
      </c>
      <c r="J479" s="165">
        <f>SUM(J480:J482)</f>
        <v>7100</v>
      </c>
      <c r="K479" s="164">
        <f>SUM(K480:K481)</f>
        <v>2100</v>
      </c>
      <c r="L479" s="4">
        <f>SUM(L480:L481)</f>
        <v>2100</v>
      </c>
      <c r="M479" s="992">
        <f>SUM(M480:M481)</f>
        <v>479.23</v>
      </c>
      <c r="N479" s="1007">
        <f t="shared" si="76"/>
        <v>22.82047619047619</v>
      </c>
    </row>
    <row r="480" spans="1:14" ht="15">
      <c r="A480" s="171">
        <v>637014</v>
      </c>
      <c r="B480" s="9"/>
      <c r="C480" s="642">
        <v>41</v>
      </c>
      <c r="D480" s="522" t="s">
        <v>307</v>
      </c>
      <c r="E480" s="329" t="s">
        <v>151</v>
      </c>
      <c r="F480" s="172">
        <v>6612</v>
      </c>
      <c r="G480" s="172">
        <v>4064</v>
      </c>
      <c r="H480" s="48">
        <v>1800</v>
      </c>
      <c r="I480" s="6">
        <v>1800</v>
      </c>
      <c r="J480" s="172">
        <v>5000</v>
      </c>
      <c r="K480" s="171">
        <v>1800</v>
      </c>
      <c r="L480" s="6">
        <v>1800</v>
      </c>
      <c r="M480" s="993">
        <v>434</v>
      </c>
      <c r="N480" s="978">
        <f t="shared" si="76"/>
        <v>24.11111111111111</v>
      </c>
    </row>
    <row r="481" spans="1:14" ht="15">
      <c r="A481" s="173">
        <v>637016</v>
      </c>
      <c r="B481" s="11"/>
      <c r="C481" s="204">
        <v>41</v>
      </c>
      <c r="D481" s="514" t="s">
        <v>307</v>
      </c>
      <c r="E481" s="558" t="s">
        <v>154</v>
      </c>
      <c r="F481" s="609">
        <v>414</v>
      </c>
      <c r="G481" s="609">
        <v>260</v>
      </c>
      <c r="H481" s="80">
        <v>400</v>
      </c>
      <c r="I481" s="80">
        <v>400</v>
      </c>
      <c r="J481" s="246">
        <v>300</v>
      </c>
      <c r="K481" s="173">
        <v>300</v>
      </c>
      <c r="L481" s="10">
        <v>300</v>
      </c>
      <c r="M481" s="1089">
        <v>45.23</v>
      </c>
      <c r="N481" s="973">
        <f t="shared" si="76"/>
        <v>15.076666666666664</v>
      </c>
    </row>
    <row r="482" spans="1:14" ht="15">
      <c r="A482" s="164">
        <v>641</v>
      </c>
      <c r="B482" s="3"/>
      <c r="C482" s="135"/>
      <c r="D482" s="515"/>
      <c r="E482" s="533" t="s">
        <v>159</v>
      </c>
      <c r="F482" s="165">
        <v>793</v>
      </c>
      <c r="G482" s="165">
        <v>803</v>
      </c>
      <c r="H482" s="5">
        <v>1800</v>
      </c>
      <c r="I482" s="4">
        <v>1800</v>
      </c>
      <c r="J482" s="165">
        <v>1800</v>
      </c>
      <c r="K482" s="164">
        <f>K483</f>
        <v>1800</v>
      </c>
      <c r="L482" s="4">
        <f>L483</f>
        <v>1800</v>
      </c>
      <c r="M482" s="992">
        <f>M483</f>
        <v>0</v>
      </c>
      <c r="N482" s="1005">
        <f t="shared" si="76"/>
        <v>0</v>
      </c>
    </row>
    <row r="483" spans="1:14" ht="15">
      <c r="A483" s="166">
        <v>641012</v>
      </c>
      <c r="B483" s="15"/>
      <c r="C483" s="112">
        <v>41</v>
      </c>
      <c r="D483" s="515" t="s">
        <v>307</v>
      </c>
      <c r="E483" s="542" t="s">
        <v>309</v>
      </c>
      <c r="F483" s="167">
        <v>793</v>
      </c>
      <c r="G483" s="167">
        <v>803</v>
      </c>
      <c r="H483" s="36">
        <v>1800</v>
      </c>
      <c r="I483" s="78">
        <v>1800</v>
      </c>
      <c r="J483" s="167">
        <v>1800</v>
      </c>
      <c r="K483" s="166">
        <v>1800</v>
      </c>
      <c r="L483" s="90">
        <v>1800</v>
      </c>
      <c r="M483" s="995">
        <v>0</v>
      </c>
      <c r="N483" s="980">
        <f t="shared" si="76"/>
        <v>0</v>
      </c>
    </row>
    <row r="484" spans="1:14" ht="15.75" thickBot="1">
      <c r="A484" s="199"/>
      <c r="B484" s="92"/>
      <c r="C484" s="644"/>
      <c r="D484" s="538"/>
      <c r="E484" s="576"/>
      <c r="F484" s="610"/>
      <c r="G484" s="610"/>
      <c r="H484" s="101"/>
      <c r="I484" s="12"/>
      <c r="J484" s="278"/>
      <c r="K484" s="182"/>
      <c r="L484" s="93"/>
      <c r="M484" s="1095"/>
      <c r="N484" s="1071"/>
    </row>
    <row r="485" spans="1:23" ht="15.75" thickBot="1">
      <c r="A485" s="186" t="s">
        <v>347</v>
      </c>
      <c r="B485" s="17"/>
      <c r="C485" s="639"/>
      <c r="D485" s="509"/>
      <c r="E485" s="57" t="s">
        <v>310</v>
      </c>
      <c r="F485" s="18">
        <v>353</v>
      </c>
      <c r="G485" s="18">
        <v>213</v>
      </c>
      <c r="H485" s="70">
        <f>H486</f>
        <v>300</v>
      </c>
      <c r="I485" s="68">
        <f>I486</f>
        <v>300</v>
      </c>
      <c r="J485" s="18"/>
      <c r="K485" s="69">
        <v>200</v>
      </c>
      <c r="L485" s="68">
        <v>200</v>
      </c>
      <c r="M485" s="1016">
        <v>0</v>
      </c>
      <c r="N485" s="1003">
        <f>(100/L485)*M485</f>
        <v>0</v>
      </c>
      <c r="V485" s="188"/>
      <c r="W485" s="188"/>
    </row>
    <row r="486" spans="1:14" ht="15">
      <c r="A486" s="177">
        <v>642</v>
      </c>
      <c r="B486" s="19"/>
      <c r="C486" s="654"/>
      <c r="D486" s="528"/>
      <c r="E486" s="533" t="s">
        <v>267</v>
      </c>
      <c r="F486" s="178">
        <v>353</v>
      </c>
      <c r="G486" s="178">
        <v>213</v>
      </c>
      <c r="H486" s="121">
        <v>300</v>
      </c>
      <c r="I486" s="20">
        <v>300</v>
      </c>
      <c r="J486" s="178"/>
      <c r="K486" s="1077">
        <v>200</v>
      </c>
      <c r="L486" s="1082">
        <v>200</v>
      </c>
      <c r="M486" s="1025">
        <v>0</v>
      </c>
      <c r="N486" s="1004">
        <f>(100/L486)*M486</f>
        <v>0</v>
      </c>
    </row>
    <row r="487" spans="1:14" ht="15">
      <c r="A487" s="166">
        <v>642014</v>
      </c>
      <c r="B487" s="22"/>
      <c r="C487" s="645">
        <v>111</v>
      </c>
      <c r="D487" s="608" t="s">
        <v>311</v>
      </c>
      <c r="E487" s="558" t="s">
        <v>312</v>
      </c>
      <c r="F487" s="181">
        <v>353</v>
      </c>
      <c r="G487" s="181">
        <v>213</v>
      </c>
      <c r="H487" s="52">
        <v>300</v>
      </c>
      <c r="I487" s="90">
        <v>300</v>
      </c>
      <c r="J487" s="181"/>
      <c r="K487" s="180">
        <v>200</v>
      </c>
      <c r="L487" s="21">
        <v>200</v>
      </c>
      <c r="M487" s="1013">
        <v>0</v>
      </c>
      <c r="N487" s="850"/>
    </row>
    <row r="488" spans="1:14" ht="15.75" thickBot="1">
      <c r="A488" s="199"/>
      <c r="B488" s="92"/>
      <c r="C488" s="647"/>
      <c r="D488" s="543"/>
      <c r="E488" s="546"/>
      <c r="F488" s="321"/>
      <c r="G488" s="321"/>
      <c r="H488" s="101"/>
      <c r="I488" s="93"/>
      <c r="J488" s="243"/>
      <c r="K488" s="198"/>
      <c r="L488" s="93"/>
      <c r="M488" s="1096"/>
      <c r="N488" s="1071"/>
    </row>
    <row r="489" spans="1:14" ht="15.75" thickBot="1">
      <c r="A489" s="186" t="s">
        <v>348</v>
      </c>
      <c r="B489" s="94"/>
      <c r="C489" s="55"/>
      <c r="D489" s="509"/>
      <c r="E489" s="57" t="s">
        <v>313</v>
      </c>
      <c r="F489" s="18">
        <f aca="true" t="shared" si="77" ref="F489:L489">F490</f>
        <v>116</v>
      </c>
      <c r="G489" s="18">
        <f t="shared" si="77"/>
        <v>286</v>
      </c>
      <c r="H489" s="70">
        <f t="shared" si="77"/>
        <v>1500</v>
      </c>
      <c r="I489" s="68">
        <f t="shared" si="77"/>
        <v>4500</v>
      </c>
      <c r="J489" s="18">
        <f t="shared" si="77"/>
        <v>4430</v>
      </c>
      <c r="K489" s="69">
        <f t="shared" si="77"/>
        <v>8550</v>
      </c>
      <c r="L489" s="68">
        <f t="shared" si="77"/>
        <v>8550</v>
      </c>
      <c r="M489" s="1016">
        <f>M490</f>
        <v>865.6999999999999</v>
      </c>
      <c r="N489" s="1003">
        <f>(100/L489)*M489</f>
        <v>10.125146198830407</v>
      </c>
    </row>
    <row r="490" spans="1:14" ht="15.75" thickBot="1">
      <c r="A490" s="261">
        <v>642</v>
      </c>
      <c r="B490" s="95"/>
      <c r="C490" s="140"/>
      <c r="D490" s="539"/>
      <c r="E490" s="540" t="s">
        <v>267</v>
      </c>
      <c r="F490" s="215">
        <f>SUM(F491:F493)</f>
        <v>116</v>
      </c>
      <c r="G490" s="215">
        <f>SUM(G491:G493)</f>
        <v>286</v>
      </c>
      <c r="H490" s="106">
        <f>H491+H492+H493</f>
        <v>1500</v>
      </c>
      <c r="I490" s="98">
        <f>I491+I492+I493</f>
        <v>4500</v>
      </c>
      <c r="J490" s="215">
        <f>J491+J492+J494</f>
        <v>4430</v>
      </c>
      <c r="K490" s="261">
        <f>SUM(K491:K493)</f>
        <v>8550</v>
      </c>
      <c r="L490" s="98">
        <f>SUM(L491:L493)</f>
        <v>8550</v>
      </c>
      <c r="M490" s="1017">
        <f>SUM(M491:M493)</f>
        <v>865.6999999999999</v>
      </c>
      <c r="N490" s="1004">
        <f>(100/L490)*M490</f>
        <v>10.125146198830407</v>
      </c>
    </row>
    <row r="491" spans="1:27" ht="15.75" thickBot="1">
      <c r="A491" s="171">
        <v>642026</v>
      </c>
      <c r="B491" s="9">
        <v>2</v>
      </c>
      <c r="C491" s="13">
        <v>111</v>
      </c>
      <c r="D491" s="513" t="s">
        <v>311</v>
      </c>
      <c r="E491" s="329" t="s">
        <v>63</v>
      </c>
      <c r="F491" s="172"/>
      <c r="G491" s="172">
        <v>153</v>
      </c>
      <c r="H491" s="525">
        <v>1300</v>
      </c>
      <c r="I491" s="54">
        <v>4300</v>
      </c>
      <c r="J491" s="176">
        <v>4300</v>
      </c>
      <c r="K491" s="175">
        <v>7800</v>
      </c>
      <c r="L491" s="54">
        <v>7800</v>
      </c>
      <c r="M491" s="999">
        <v>754.9</v>
      </c>
      <c r="N491" s="1006">
        <f>(100/L491)*M491</f>
        <v>9.678205128205128</v>
      </c>
      <c r="AA491" s="917"/>
    </row>
    <row r="492" spans="1:24" ht="15">
      <c r="A492" s="171">
        <v>642026</v>
      </c>
      <c r="B492" s="9">
        <v>3</v>
      </c>
      <c r="C492" s="9">
        <v>111</v>
      </c>
      <c r="D492" s="513" t="s">
        <v>311</v>
      </c>
      <c r="E492" s="600" t="s">
        <v>285</v>
      </c>
      <c r="F492" s="211">
        <v>116</v>
      </c>
      <c r="G492" s="211">
        <v>133</v>
      </c>
      <c r="H492" s="594">
        <v>200</v>
      </c>
      <c r="I492" s="124">
        <v>200</v>
      </c>
      <c r="J492" s="232">
        <v>130</v>
      </c>
      <c r="K492" s="1078">
        <v>200</v>
      </c>
      <c r="L492" s="124">
        <v>200</v>
      </c>
      <c r="M492" s="1097">
        <v>66.4</v>
      </c>
      <c r="N492" s="974">
        <f>(100/L492)*M492</f>
        <v>33.2</v>
      </c>
      <c r="X492" s="188"/>
    </row>
    <row r="493" spans="1:24" ht="15">
      <c r="A493" s="173">
        <v>642026</v>
      </c>
      <c r="B493" s="11"/>
      <c r="C493" s="206">
        <v>111</v>
      </c>
      <c r="D493" s="511" t="s">
        <v>311</v>
      </c>
      <c r="E493" s="545" t="s">
        <v>314</v>
      </c>
      <c r="F493" s="210"/>
      <c r="G493" s="210"/>
      <c r="H493" s="554"/>
      <c r="I493" s="108"/>
      <c r="J493" s="247"/>
      <c r="K493" s="196">
        <v>550</v>
      </c>
      <c r="L493" s="108">
        <v>550</v>
      </c>
      <c r="M493" s="1098">
        <v>44.4</v>
      </c>
      <c r="N493" s="973">
        <f>(100/L493)*M493</f>
        <v>8.072727272727272</v>
      </c>
      <c r="X493" s="188"/>
    </row>
    <row r="494" spans="1:14" ht="15.75" thickBot="1">
      <c r="A494" s="199"/>
      <c r="B494" s="92"/>
      <c r="C494" s="647"/>
      <c r="D494" s="543"/>
      <c r="E494" s="546"/>
      <c r="F494" s="227"/>
      <c r="G494" s="227"/>
      <c r="H494" s="36"/>
      <c r="I494" s="93"/>
      <c r="J494" s="248"/>
      <c r="K494" s="198"/>
      <c r="L494" s="93"/>
      <c r="M494" s="1099"/>
      <c r="N494" s="1072"/>
    </row>
    <row r="495" spans="1:14" ht="15.75" thickBot="1">
      <c r="A495" s="186" t="s">
        <v>348</v>
      </c>
      <c r="B495" s="17"/>
      <c r="C495" s="639"/>
      <c r="D495" s="509"/>
      <c r="E495" s="57" t="s">
        <v>315</v>
      </c>
      <c r="F495" s="18">
        <v>397</v>
      </c>
      <c r="G495" s="18">
        <v>313</v>
      </c>
      <c r="H495" s="70">
        <f aca="true" t="shared" si="78" ref="H495:M495">H496</f>
        <v>2000</v>
      </c>
      <c r="I495" s="68">
        <f t="shared" si="78"/>
        <v>2000</v>
      </c>
      <c r="J495" s="18">
        <f t="shared" si="78"/>
        <v>500</v>
      </c>
      <c r="K495" s="69">
        <f t="shared" si="78"/>
        <v>2000</v>
      </c>
      <c r="L495" s="68">
        <f t="shared" si="78"/>
        <v>2000</v>
      </c>
      <c r="M495" s="1016">
        <f t="shared" si="78"/>
        <v>0</v>
      </c>
      <c r="N495" s="1003">
        <f>(100/L495)*M495</f>
        <v>0</v>
      </c>
    </row>
    <row r="496" spans="1:14" ht="15">
      <c r="A496" s="256">
        <v>642</v>
      </c>
      <c r="B496" s="95"/>
      <c r="C496" s="140"/>
      <c r="D496" s="539"/>
      <c r="E496" s="611" t="s">
        <v>267</v>
      </c>
      <c r="F496" s="548">
        <v>397</v>
      </c>
      <c r="G496" s="548">
        <v>313</v>
      </c>
      <c r="H496" s="106">
        <v>2000</v>
      </c>
      <c r="I496" s="98">
        <v>2000</v>
      </c>
      <c r="J496" s="215">
        <v>500</v>
      </c>
      <c r="K496" s="261">
        <f>K497</f>
        <v>2000</v>
      </c>
      <c r="L496" s="98">
        <f>L497</f>
        <v>2000</v>
      </c>
      <c r="M496" s="1017">
        <f>M497</f>
        <v>0</v>
      </c>
      <c r="N496" s="1004">
        <f>(100/L496)*M496</f>
        <v>0</v>
      </c>
    </row>
    <row r="497" spans="1:14" ht="15">
      <c r="A497" s="166">
        <v>642026</v>
      </c>
      <c r="B497" s="75"/>
      <c r="C497" s="112">
        <v>41</v>
      </c>
      <c r="D497" s="515" t="s">
        <v>311</v>
      </c>
      <c r="E497" s="542" t="s">
        <v>267</v>
      </c>
      <c r="F497" s="167">
        <v>397</v>
      </c>
      <c r="G497" s="167">
        <v>313</v>
      </c>
      <c r="H497" s="36">
        <v>2000</v>
      </c>
      <c r="I497" s="12">
        <v>2000</v>
      </c>
      <c r="J497" s="183">
        <v>500</v>
      </c>
      <c r="K497" s="182">
        <v>2000</v>
      </c>
      <c r="L497" s="78">
        <v>2000</v>
      </c>
      <c r="M497" s="997">
        <v>0</v>
      </c>
      <c r="N497" s="980">
        <f>(100/L497)*M497</f>
        <v>0</v>
      </c>
    </row>
    <row r="498" spans="1:14" ht="17.25" thickBot="1">
      <c r="A498" s="266"/>
      <c r="B498" s="137"/>
      <c r="C498" s="661"/>
      <c r="D498" s="538"/>
      <c r="E498" s="612"/>
      <c r="F498" s="615"/>
      <c r="G498" s="615"/>
      <c r="H498" s="614"/>
      <c r="I498" s="138"/>
      <c r="J498" s="243"/>
      <c r="K498" s="1079"/>
      <c r="L498" s="1083"/>
      <c r="M498" s="1090"/>
      <c r="N498" s="240"/>
    </row>
    <row r="499" spans="1:14" ht="15.75" thickBot="1">
      <c r="A499" s="186" t="s">
        <v>394</v>
      </c>
      <c r="B499" s="17"/>
      <c r="C499" s="639"/>
      <c r="D499" s="509"/>
      <c r="E499" s="613" t="s">
        <v>333</v>
      </c>
      <c r="F499" s="18">
        <f>SUM(F500:F502)</f>
        <v>617</v>
      </c>
      <c r="G499" s="18">
        <f>SUM(G500:G502)</f>
        <v>719</v>
      </c>
      <c r="H499" s="70">
        <f aca="true" t="shared" si="79" ref="H499:M499">H500+H501+H502</f>
        <v>11500</v>
      </c>
      <c r="I499" s="68">
        <f t="shared" si="79"/>
        <v>29100</v>
      </c>
      <c r="J499" s="616">
        <f t="shared" si="79"/>
        <v>19100</v>
      </c>
      <c r="K499" s="69">
        <f t="shared" si="79"/>
        <v>64940</v>
      </c>
      <c r="L499" s="68">
        <f t="shared" si="79"/>
        <v>64940</v>
      </c>
      <c r="M499" s="1016">
        <f t="shared" si="79"/>
        <v>4870.8</v>
      </c>
      <c r="N499" s="1003">
        <f>(100/L499)*M499</f>
        <v>7.500461964890668</v>
      </c>
    </row>
    <row r="500" spans="1:14" ht="15">
      <c r="A500" s="200">
        <v>633006</v>
      </c>
      <c r="B500" s="670">
        <v>7</v>
      </c>
      <c r="C500" s="670">
        <v>41</v>
      </c>
      <c r="D500" s="671" t="s">
        <v>316</v>
      </c>
      <c r="E500" s="540" t="s">
        <v>494</v>
      </c>
      <c r="F500" s="241"/>
      <c r="G500" s="241"/>
      <c r="H500" s="596">
        <v>10000</v>
      </c>
      <c r="I500" s="125">
        <v>10000</v>
      </c>
      <c r="J500" s="234"/>
      <c r="K500" s="1075">
        <v>17790</v>
      </c>
      <c r="L500" s="125">
        <v>17790</v>
      </c>
      <c r="M500" s="1088">
        <v>0</v>
      </c>
      <c r="N500" s="1004">
        <f>(100/L500)*M500</f>
        <v>0</v>
      </c>
    </row>
    <row r="501" spans="1:14" ht="15">
      <c r="A501" s="193">
        <v>637015</v>
      </c>
      <c r="B501" s="135"/>
      <c r="C501" s="135">
        <v>41</v>
      </c>
      <c r="D501" s="672" t="s">
        <v>316</v>
      </c>
      <c r="E501" s="533" t="s">
        <v>136</v>
      </c>
      <c r="F501" s="165"/>
      <c r="G501" s="165"/>
      <c r="H501" s="5">
        <v>500</v>
      </c>
      <c r="I501" s="4">
        <v>540</v>
      </c>
      <c r="J501" s="165">
        <v>540</v>
      </c>
      <c r="K501" s="164">
        <v>500</v>
      </c>
      <c r="L501" s="4">
        <v>500</v>
      </c>
      <c r="M501" s="992">
        <v>0</v>
      </c>
      <c r="N501" s="1005">
        <f>(100/L501)*M501</f>
        <v>0</v>
      </c>
    </row>
    <row r="502" spans="1:14" ht="15">
      <c r="A502" s="267">
        <v>641006</v>
      </c>
      <c r="B502" s="141"/>
      <c r="C502" s="141">
        <v>111</v>
      </c>
      <c r="D502" s="672" t="s">
        <v>316</v>
      </c>
      <c r="E502" s="533" t="s">
        <v>317</v>
      </c>
      <c r="F502" s="165">
        <v>617</v>
      </c>
      <c r="G502" s="165">
        <v>719</v>
      </c>
      <c r="H502" s="5">
        <v>1000</v>
      </c>
      <c r="I502" s="4">
        <v>18560</v>
      </c>
      <c r="J502" s="168">
        <v>18560</v>
      </c>
      <c r="K502" s="164">
        <v>46650</v>
      </c>
      <c r="L502" s="4">
        <v>46650</v>
      </c>
      <c r="M502" s="992">
        <v>4870.8</v>
      </c>
      <c r="N502" s="1007">
        <f>(100/L502)*M502</f>
        <v>10.441157556270097</v>
      </c>
    </row>
    <row r="503" spans="1:14" ht="15.75" thickBot="1">
      <c r="A503" s="307"/>
      <c r="B503" s="302"/>
      <c r="C503" s="662"/>
      <c r="D503" s="543"/>
      <c r="E503" s="617" t="s">
        <v>318</v>
      </c>
      <c r="F503" s="620">
        <v>528258</v>
      </c>
      <c r="G503" s="620">
        <v>512521</v>
      </c>
      <c r="H503" s="618">
        <v>494200</v>
      </c>
      <c r="I503" s="303">
        <v>551188</v>
      </c>
      <c r="J503" s="630">
        <v>551188</v>
      </c>
      <c r="K503" s="1080">
        <v>599640</v>
      </c>
      <c r="L503" s="303">
        <v>599640</v>
      </c>
      <c r="M503" s="1100">
        <v>0</v>
      </c>
      <c r="N503" s="1160">
        <v>97.7</v>
      </c>
    </row>
    <row r="504" spans="1:14" ht="15.75" thickBot="1">
      <c r="A504" s="37"/>
      <c r="B504" s="39"/>
      <c r="C504" s="39"/>
      <c r="D504" s="308"/>
      <c r="E504" s="45" t="s">
        <v>319</v>
      </c>
      <c r="F504" s="46">
        <v>929776</v>
      </c>
      <c r="G504" s="46">
        <v>1022450</v>
      </c>
      <c r="H504" s="619">
        <v>1400248</v>
      </c>
      <c r="I504" s="46">
        <v>1455402</v>
      </c>
      <c r="J504" s="619">
        <v>1455402</v>
      </c>
      <c r="K504" s="46">
        <f>K4+K101+K118+K137+K140+K156+K178+K182+K191+K210+K222+K230+K247+K275+K283+K317+K333+K359+K369+K426+K459+K466+K485+K489+K495+K499</f>
        <v>1407278</v>
      </c>
      <c r="L504" s="619">
        <v>1407278</v>
      </c>
      <c r="M504" s="1101">
        <f>M4+M101+M118+M137+M140+M156+M178+M182+M191+M210+M222+M230+M247+M275+M283+M317+M333+M359+M369+M426+M459+M466+M485+M489+M495+M499</f>
        <v>321765.62999999995</v>
      </c>
      <c r="N504" s="1004">
        <f>(100/L504)*M504</f>
        <v>22.86439708430033</v>
      </c>
    </row>
    <row r="505" spans="1:14" ht="15.75" thickBot="1">
      <c r="A505" s="63"/>
      <c r="B505" s="63"/>
      <c r="C505" s="63"/>
      <c r="D505" s="156"/>
      <c r="E505" s="142" t="s">
        <v>320</v>
      </c>
      <c r="F505" s="143">
        <v>528258</v>
      </c>
      <c r="G505" s="143">
        <v>512521</v>
      </c>
      <c r="H505" s="304">
        <f>H503</f>
        <v>494200</v>
      </c>
      <c r="I505" s="304">
        <v>551188</v>
      </c>
      <c r="J505" s="631">
        <f>J503</f>
        <v>551188</v>
      </c>
      <c r="K505" s="304">
        <v>599640</v>
      </c>
      <c r="L505" s="60">
        <f>L503</f>
        <v>599640</v>
      </c>
      <c r="M505" s="1102">
        <v>125914.68</v>
      </c>
      <c r="N505" s="983">
        <v>97.7</v>
      </c>
    </row>
    <row r="506" spans="1:14" ht="15.75" thickBot="1">
      <c r="A506" s="144"/>
      <c r="B506" s="144"/>
      <c r="C506" s="144"/>
      <c r="D506" s="156"/>
      <c r="E506" s="145" t="s">
        <v>321</v>
      </c>
      <c r="F506" s="42">
        <v>1458215</v>
      </c>
      <c r="G506" s="42">
        <v>1534971</v>
      </c>
      <c r="H506" s="42">
        <f aca="true" t="shared" si="80" ref="H506:M506">H504+H505</f>
        <v>1894448</v>
      </c>
      <c r="I506" s="42">
        <f t="shared" si="80"/>
        <v>2006590</v>
      </c>
      <c r="J506" s="42">
        <f t="shared" si="80"/>
        <v>2006590</v>
      </c>
      <c r="K506" s="1134">
        <f t="shared" si="80"/>
        <v>2006918</v>
      </c>
      <c r="L506" s="42">
        <f t="shared" si="80"/>
        <v>2006918</v>
      </c>
      <c r="M506" s="1133">
        <f t="shared" si="80"/>
        <v>447680.30999999994</v>
      </c>
      <c r="N506" s="966">
        <f>(100/L506)*M506</f>
        <v>22.306856084802664</v>
      </c>
    </row>
    <row r="507" spans="1:14" ht="15.75" thickBot="1">
      <c r="A507" s="144"/>
      <c r="B507" s="144"/>
      <c r="C507" s="144"/>
      <c r="D507" s="118"/>
      <c r="E507" s="40"/>
      <c r="H507" s="146"/>
      <c r="I507" s="146"/>
      <c r="J507" s="134"/>
      <c r="K507" s="146"/>
      <c r="L507" s="146"/>
      <c r="M507" s="205"/>
      <c r="N507" s="1159"/>
    </row>
    <row r="508" spans="1:14" ht="15.75" thickBot="1">
      <c r="A508" s="268"/>
      <c r="B508" s="147"/>
      <c r="C508" s="43"/>
      <c r="D508" s="309"/>
      <c r="E508" s="61" t="s">
        <v>322</v>
      </c>
      <c r="H508" s="148"/>
      <c r="I508" s="148"/>
      <c r="J508" s="146"/>
      <c r="K508" s="148"/>
      <c r="L508" s="148"/>
      <c r="M508" s="251"/>
      <c r="N508" s="229"/>
    </row>
    <row r="509" spans="1:14" ht="15.75" thickBot="1">
      <c r="A509" s="149" t="s">
        <v>323</v>
      </c>
      <c r="B509" s="150"/>
      <c r="C509" s="663"/>
      <c r="D509" s="509"/>
      <c r="E509" s="318" t="s">
        <v>324</v>
      </c>
      <c r="F509" s="152">
        <v>82574</v>
      </c>
      <c r="G509" s="152">
        <v>104378</v>
      </c>
      <c r="H509" s="151">
        <v>46474</v>
      </c>
      <c r="I509" s="154">
        <v>96974</v>
      </c>
      <c r="J509" s="152">
        <v>107610</v>
      </c>
      <c r="K509" s="153">
        <f>SUM(K510:K515)</f>
        <v>51000</v>
      </c>
      <c r="L509" s="722">
        <f>SUM(L510:L514)</f>
        <v>51000</v>
      </c>
      <c r="M509" s="1137">
        <f>M512+M513</f>
        <v>0</v>
      </c>
      <c r="N509" s="1027">
        <f>(100/L509)*M509</f>
        <v>0</v>
      </c>
    </row>
    <row r="510" spans="1:23" ht="15">
      <c r="A510" s="184">
        <v>711001</v>
      </c>
      <c r="B510" s="31"/>
      <c r="C510" s="664">
        <v>43</v>
      </c>
      <c r="D510" s="621" t="s">
        <v>325</v>
      </c>
      <c r="E510" s="624" t="s">
        <v>392</v>
      </c>
      <c r="F510" s="625">
        <v>11917</v>
      </c>
      <c r="G510" s="625">
        <v>1865</v>
      </c>
      <c r="H510" s="162">
        <v>10000</v>
      </c>
      <c r="I510" s="155">
        <v>14610</v>
      </c>
      <c r="J510" s="310">
        <v>14610</v>
      </c>
      <c r="K510" s="184"/>
      <c r="L510" s="30"/>
      <c r="M510" s="1138"/>
      <c r="N510" s="1104"/>
      <c r="V510" s="188"/>
      <c r="W510" s="188"/>
    </row>
    <row r="511" spans="1:22" ht="15">
      <c r="A511" s="171">
        <v>713005</v>
      </c>
      <c r="B511" s="9"/>
      <c r="C511" s="13">
        <v>111</v>
      </c>
      <c r="D511" s="524" t="s">
        <v>325</v>
      </c>
      <c r="E511" s="41" t="s">
        <v>414</v>
      </c>
      <c r="F511" s="172">
        <v>18842</v>
      </c>
      <c r="G511" s="172"/>
      <c r="H511" s="48">
        <v>15000</v>
      </c>
      <c r="I511" s="8">
        <v>15000</v>
      </c>
      <c r="J511" s="790">
        <v>1000</v>
      </c>
      <c r="K511" s="171"/>
      <c r="L511" s="8"/>
      <c r="M511" s="1103"/>
      <c r="N511" s="1028"/>
      <c r="V511" s="188"/>
    </row>
    <row r="512" spans="1:14" ht="15">
      <c r="A512" s="171">
        <v>716000</v>
      </c>
      <c r="B512" s="7"/>
      <c r="C512" s="642">
        <v>41</v>
      </c>
      <c r="D512" s="529" t="s">
        <v>325</v>
      </c>
      <c r="E512" s="329" t="s">
        <v>326</v>
      </c>
      <c r="F512" s="170">
        <v>7058</v>
      </c>
      <c r="G512" s="170">
        <v>3500</v>
      </c>
      <c r="H512" s="162">
        <v>15000</v>
      </c>
      <c r="I512" s="6">
        <v>15000</v>
      </c>
      <c r="J512" s="789">
        <v>12000</v>
      </c>
      <c r="K512" s="169">
        <v>15000</v>
      </c>
      <c r="L512" s="6">
        <v>15000</v>
      </c>
      <c r="M512" s="1091">
        <v>0</v>
      </c>
      <c r="N512" s="974">
        <f>(100/L512)*M512</f>
        <v>0</v>
      </c>
    </row>
    <row r="513" spans="1:14" ht="15">
      <c r="A513" s="714">
        <v>717001</v>
      </c>
      <c r="B513" s="715">
        <v>40</v>
      </c>
      <c r="C513" s="772">
        <v>51</v>
      </c>
      <c r="D513" s="773" t="s">
        <v>325</v>
      </c>
      <c r="E513" s="774" t="s">
        <v>453</v>
      </c>
      <c r="F513" s="775">
        <v>25931</v>
      </c>
      <c r="G513" s="775">
        <v>99013</v>
      </c>
      <c r="H513" s="718">
        <v>180000</v>
      </c>
      <c r="I513" s="279">
        <v>180000</v>
      </c>
      <c r="J513" s="585">
        <v>80000</v>
      </c>
      <c r="K513" s="714"/>
      <c r="L513" s="279"/>
      <c r="M513" s="1020"/>
      <c r="N513" s="717"/>
    </row>
    <row r="514" spans="1:14" ht="15">
      <c r="A514" s="735">
        <v>717002</v>
      </c>
      <c r="B514" s="736"/>
      <c r="C514" s="737">
        <v>41</v>
      </c>
      <c r="D514" s="738" t="s">
        <v>325</v>
      </c>
      <c r="E514" s="739" t="s">
        <v>324</v>
      </c>
      <c r="F514" s="740">
        <v>18826</v>
      </c>
      <c r="G514" s="740">
        <v>18826</v>
      </c>
      <c r="H514" s="603"/>
      <c r="I514" s="276"/>
      <c r="J514" s="277"/>
      <c r="K514" s="714">
        <v>36000</v>
      </c>
      <c r="L514" s="279">
        <v>36000</v>
      </c>
      <c r="M514" s="1020">
        <v>0</v>
      </c>
      <c r="N514" s="972">
        <f>(100/L514)*M514</f>
        <v>0</v>
      </c>
    </row>
    <row r="515" spans="1:22" ht="15">
      <c r="A515" s="201"/>
      <c r="B515" s="91"/>
      <c r="C515" s="91"/>
      <c r="D515" s="512"/>
      <c r="E515" s="600"/>
      <c r="F515" s="609"/>
      <c r="G515" s="609"/>
      <c r="H515" s="53"/>
      <c r="I515" s="24"/>
      <c r="J515" s="211"/>
      <c r="K515" s="182"/>
      <c r="L515" s="12"/>
      <c r="M515" s="997"/>
      <c r="N515" s="814"/>
      <c r="V515" s="188"/>
    </row>
    <row r="516" spans="1:22" ht="15.75" thickBot="1">
      <c r="A516" s="927" t="s">
        <v>446</v>
      </c>
      <c r="B516" s="103"/>
      <c r="C516" s="660"/>
      <c r="D516" s="543"/>
      <c r="E516" s="580" t="s">
        <v>203</v>
      </c>
      <c r="F516" s="233"/>
      <c r="G516" s="233">
        <v>63000</v>
      </c>
      <c r="H516" s="474">
        <v>80907</v>
      </c>
      <c r="I516" s="474">
        <v>80907</v>
      </c>
      <c r="J516" s="862">
        <v>7100</v>
      </c>
      <c r="K516" s="265">
        <v>26935</v>
      </c>
      <c r="L516" s="265">
        <f>SUM(L517:L520)</f>
        <v>26935</v>
      </c>
      <c r="M516" s="1156">
        <f>SUM(M517:M520)</f>
        <v>0</v>
      </c>
      <c r="N516" s="1161">
        <f>(100/L516)*M516</f>
        <v>0</v>
      </c>
      <c r="V516" s="188"/>
    </row>
    <row r="517" spans="1:14" ht="15">
      <c r="A517" s="707" t="s">
        <v>425</v>
      </c>
      <c r="B517" s="31"/>
      <c r="C517" s="664">
        <v>111</v>
      </c>
      <c r="D517" s="634" t="s">
        <v>252</v>
      </c>
      <c r="E517" s="624" t="s">
        <v>447</v>
      </c>
      <c r="F517" s="625"/>
      <c r="G517" s="625">
        <v>20000</v>
      </c>
      <c r="H517" s="622">
        <v>12000</v>
      </c>
      <c r="I517" s="622">
        <v>4900</v>
      </c>
      <c r="J517" s="690"/>
      <c r="K517" s="184"/>
      <c r="L517" s="30"/>
      <c r="M517" s="1139"/>
      <c r="N517" s="988"/>
    </row>
    <row r="518" spans="1:19" ht="15">
      <c r="A518" s="776" t="s">
        <v>425</v>
      </c>
      <c r="B518" s="270">
        <v>40</v>
      </c>
      <c r="C518" s="659">
        <v>51</v>
      </c>
      <c r="D518" s="582" t="s">
        <v>252</v>
      </c>
      <c r="E518" s="774" t="s">
        <v>489</v>
      </c>
      <c r="F518" s="777"/>
      <c r="G518" s="777">
        <v>43000</v>
      </c>
      <c r="H518" s="778">
        <v>33987</v>
      </c>
      <c r="I518" s="778">
        <v>33987</v>
      </c>
      <c r="J518" s="779">
        <v>7100</v>
      </c>
      <c r="K518" s="768"/>
      <c r="L518" s="1106"/>
      <c r="M518" s="1140"/>
      <c r="N518" s="860"/>
      <c r="S518" s="320"/>
    </row>
    <row r="519" spans="1:14" ht="15">
      <c r="A519" s="734" t="s">
        <v>425</v>
      </c>
      <c r="B519" s="9">
        <v>1</v>
      </c>
      <c r="C519" s="13">
        <v>41</v>
      </c>
      <c r="D519" s="513" t="s">
        <v>252</v>
      </c>
      <c r="E519" s="471" t="s">
        <v>454</v>
      </c>
      <c r="F519" s="172"/>
      <c r="G519" s="172"/>
      <c r="H519" s="48">
        <v>4920</v>
      </c>
      <c r="I519" s="48">
        <v>4920</v>
      </c>
      <c r="J519" s="209"/>
      <c r="K519" s="171">
        <v>26935</v>
      </c>
      <c r="L519" s="8">
        <v>26935</v>
      </c>
      <c r="M519" s="997">
        <v>0</v>
      </c>
      <c r="N519" s="974">
        <f>(100/L519)*M519</f>
        <v>0</v>
      </c>
    </row>
    <row r="520" spans="1:14" ht="15.75" thickBot="1">
      <c r="A520" s="199">
        <v>717002</v>
      </c>
      <c r="B520" s="27">
        <v>2</v>
      </c>
      <c r="C520" s="644">
        <v>41</v>
      </c>
      <c r="D520" s="538" t="s">
        <v>252</v>
      </c>
      <c r="E520" s="563" t="s">
        <v>455</v>
      </c>
      <c r="F520" s="536"/>
      <c r="G520" s="536"/>
      <c r="H520" s="28">
        <v>30000</v>
      </c>
      <c r="I520" s="26">
        <v>30000</v>
      </c>
      <c r="J520" s="536"/>
      <c r="K520" s="199"/>
      <c r="L520" s="26"/>
      <c r="M520" s="1141"/>
      <c r="N520" s="1136"/>
    </row>
    <row r="521" spans="1:14" ht="15.75" thickBot="1">
      <c r="A521" s="149" t="s">
        <v>380</v>
      </c>
      <c r="B521" s="150"/>
      <c r="C521" s="663"/>
      <c r="D521" s="509"/>
      <c r="E521" s="45" t="s">
        <v>207</v>
      </c>
      <c r="F521" s="619"/>
      <c r="G521" s="46"/>
      <c r="H521" s="38"/>
      <c r="I521" s="722"/>
      <c r="J521" s="619"/>
      <c r="K521" s="153">
        <f>K522+K523</f>
        <v>359798</v>
      </c>
      <c r="L521" s="153">
        <f>L522+L523</f>
        <v>359798</v>
      </c>
      <c r="M521" s="1157">
        <f>M522+M523</f>
        <v>0</v>
      </c>
      <c r="N521" s="1027">
        <f>(100/L521)*M521</f>
        <v>0</v>
      </c>
    </row>
    <row r="522" spans="1:14" ht="15">
      <c r="A522" s="184">
        <v>713004</v>
      </c>
      <c r="B522" s="325"/>
      <c r="C522" s="325">
        <v>111</v>
      </c>
      <c r="D522" s="634" t="s">
        <v>208</v>
      </c>
      <c r="E522" s="892" t="s">
        <v>472</v>
      </c>
      <c r="F522" s="228"/>
      <c r="G522" s="170"/>
      <c r="H522" s="89"/>
      <c r="I522" s="30"/>
      <c r="J522" s="891"/>
      <c r="K522" s="184">
        <v>332298</v>
      </c>
      <c r="L522" s="30">
        <v>332298</v>
      </c>
      <c r="M522" s="1142"/>
      <c r="N522" s="1135"/>
    </row>
    <row r="523" spans="1:14" ht="15.75" thickBot="1">
      <c r="A523" s="199">
        <v>713004</v>
      </c>
      <c r="B523" s="34"/>
      <c r="C523" s="128">
        <v>41</v>
      </c>
      <c r="D523" s="538" t="s">
        <v>208</v>
      </c>
      <c r="E523" s="563" t="s">
        <v>473</v>
      </c>
      <c r="F523" s="536"/>
      <c r="G523" s="536"/>
      <c r="H523" s="28"/>
      <c r="I523" s="26"/>
      <c r="J523" s="893"/>
      <c r="K523" s="199">
        <v>27500</v>
      </c>
      <c r="L523" s="53">
        <v>27500</v>
      </c>
      <c r="M523" s="1095"/>
      <c r="N523" s="1105"/>
    </row>
    <row r="524" spans="1:14" ht="15.75" thickBot="1">
      <c r="A524" s="149" t="s">
        <v>393</v>
      </c>
      <c r="B524" s="792"/>
      <c r="C524" s="793"/>
      <c r="D524" s="538"/>
      <c r="E524" s="794" t="s">
        <v>240</v>
      </c>
      <c r="F524" s="601">
        <v>11974</v>
      </c>
      <c r="G524" s="46"/>
      <c r="H524" s="719"/>
      <c r="I524" s="719"/>
      <c r="J524" s="305"/>
      <c r="K524" s="153"/>
      <c r="L524" s="38"/>
      <c r="M524" s="1137"/>
      <c r="N524" s="848"/>
    </row>
    <row r="525" spans="1:14" ht="15.75" thickBot="1">
      <c r="A525" s="184">
        <v>713004</v>
      </c>
      <c r="B525" s="325"/>
      <c r="C525" s="665">
        <v>41</v>
      </c>
      <c r="D525" s="634" t="s">
        <v>241</v>
      </c>
      <c r="E525" s="624" t="s">
        <v>457</v>
      </c>
      <c r="F525" s="625">
        <v>11974</v>
      </c>
      <c r="G525" s="625"/>
      <c r="H525" s="622"/>
      <c r="I525" s="30"/>
      <c r="J525" s="625"/>
      <c r="K525" s="184"/>
      <c r="L525" s="622"/>
      <c r="M525" s="1139"/>
      <c r="N525" s="988"/>
    </row>
    <row r="526" spans="1:14" ht="15.75" thickBot="1">
      <c r="A526" s="149" t="s">
        <v>344</v>
      </c>
      <c r="B526" s="150"/>
      <c r="C526" s="663"/>
      <c r="D526" s="509"/>
      <c r="E526" s="318" t="s">
        <v>415</v>
      </c>
      <c r="F526" s="152">
        <v>27579</v>
      </c>
      <c r="G526" s="152">
        <v>1167334</v>
      </c>
      <c r="H526" s="38">
        <v>1125720</v>
      </c>
      <c r="I526" s="38">
        <v>1152720</v>
      </c>
      <c r="J526" s="619">
        <v>18400</v>
      </c>
      <c r="K526" s="153"/>
      <c r="L526" s="38"/>
      <c r="M526" s="1137"/>
      <c r="N526" s="46"/>
    </row>
    <row r="527" spans="1:22" ht="15">
      <c r="A527" s="707" t="s">
        <v>425</v>
      </c>
      <c r="B527" s="325">
        <v>20</v>
      </c>
      <c r="C527" s="665" t="s">
        <v>423</v>
      </c>
      <c r="D527" s="634" t="s">
        <v>325</v>
      </c>
      <c r="E527" s="624" t="s">
        <v>389</v>
      </c>
      <c r="F527" s="625"/>
      <c r="G527" s="625">
        <v>466893</v>
      </c>
      <c r="H527" s="622"/>
      <c r="I527" s="622">
        <v>4200</v>
      </c>
      <c r="J527" s="690">
        <v>4200</v>
      </c>
      <c r="K527" s="184"/>
      <c r="L527" s="622"/>
      <c r="M527" s="1139"/>
      <c r="N527" s="814"/>
      <c r="V527" s="320"/>
    </row>
    <row r="528" spans="1:14" ht="15">
      <c r="A528" s="169">
        <v>713004</v>
      </c>
      <c r="B528" s="51"/>
      <c r="C528" s="84">
        <v>41</v>
      </c>
      <c r="D528" s="523" t="s">
        <v>325</v>
      </c>
      <c r="E528" s="505" t="s">
        <v>483</v>
      </c>
      <c r="F528" s="706"/>
      <c r="G528" s="706"/>
      <c r="H528" s="89"/>
      <c r="I528" s="6">
        <v>4200</v>
      </c>
      <c r="J528" s="228">
        <v>4200</v>
      </c>
      <c r="K528" s="169"/>
      <c r="L528" s="89"/>
      <c r="M528" s="996"/>
      <c r="N528" s="828"/>
    </row>
    <row r="529" spans="1:14" ht="15">
      <c r="A529" s="171">
        <v>717002</v>
      </c>
      <c r="B529" s="33">
        <v>20</v>
      </c>
      <c r="C529" s="85">
        <v>41</v>
      </c>
      <c r="D529" s="513" t="s">
        <v>325</v>
      </c>
      <c r="E529" s="471" t="s">
        <v>448</v>
      </c>
      <c r="F529" s="721"/>
      <c r="G529" s="172">
        <v>173927</v>
      </c>
      <c r="H529" s="48">
        <v>20000</v>
      </c>
      <c r="I529" s="8">
        <v>15800</v>
      </c>
      <c r="J529" s="209">
        <v>10000</v>
      </c>
      <c r="K529" s="171"/>
      <c r="L529" s="48"/>
      <c r="M529" s="993"/>
      <c r="N529" s="733"/>
    </row>
    <row r="530" spans="1:14" ht="15">
      <c r="A530" s="201">
        <v>717002</v>
      </c>
      <c r="B530" s="81">
        <v>20</v>
      </c>
      <c r="C530" s="658">
        <v>51</v>
      </c>
      <c r="D530" s="512" t="s">
        <v>325</v>
      </c>
      <c r="E530" s="472" t="s">
        <v>490</v>
      </c>
      <c r="F530" s="894"/>
      <c r="G530" s="211">
        <v>498750</v>
      </c>
      <c r="H530" s="53"/>
      <c r="I530" s="24"/>
      <c r="J530" s="213"/>
      <c r="K530" s="201"/>
      <c r="L530" s="53"/>
      <c r="M530" s="1001"/>
      <c r="N530" s="814"/>
    </row>
    <row r="531" spans="1:14" ht="15.75" thickBot="1">
      <c r="A531" s="179">
        <v>717002</v>
      </c>
      <c r="B531" s="79">
        <v>30</v>
      </c>
      <c r="C531" s="656">
        <v>41</v>
      </c>
      <c r="D531" s="514" t="s">
        <v>325</v>
      </c>
      <c r="E531" s="516" t="s">
        <v>449</v>
      </c>
      <c r="F531" s="210">
        <v>27579</v>
      </c>
      <c r="G531" s="210">
        <v>27764</v>
      </c>
      <c r="H531" s="517"/>
      <c r="I531" s="23"/>
      <c r="J531" s="635"/>
      <c r="K531" s="1107"/>
      <c r="L531" s="1108"/>
      <c r="M531" s="998"/>
      <c r="N531" s="1136"/>
    </row>
    <row r="532" spans="1:14" ht="15.75" thickBot="1">
      <c r="A532" s="149" t="s">
        <v>385</v>
      </c>
      <c r="B532" s="150"/>
      <c r="C532" s="663"/>
      <c r="D532" s="509"/>
      <c r="E532" s="318" t="s">
        <v>331</v>
      </c>
      <c r="F532" s="152">
        <v>15000</v>
      </c>
      <c r="G532" s="152"/>
      <c r="H532" s="38"/>
      <c r="I532" s="38"/>
      <c r="J532" s="619"/>
      <c r="K532" s="153"/>
      <c r="L532" s="38"/>
      <c r="M532" s="1137"/>
      <c r="N532" s="46"/>
    </row>
    <row r="533" spans="1:14" ht="15">
      <c r="A533" s="711" t="s">
        <v>425</v>
      </c>
      <c r="B533" s="325"/>
      <c r="C533" s="665">
        <v>41</v>
      </c>
      <c r="D533" s="634" t="s">
        <v>434</v>
      </c>
      <c r="E533" s="624" t="s">
        <v>435</v>
      </c>
      <c r="F533" s="625">
        <v>1500</v>
      </c>
      <c r="G533" s="625"/>
      <c r="H533" s="622"/>
      <c r="I533" s="622"/>
      <c r="J533" s="690"/>
      <c r="K533" s="184"/>
      <c r="L533" s="622"/>
      <c r="M533" s="1139"/>
      <c r="N533" s="886"/>
    </row>
    <row r="534" spans="1:14" ht="15.75" thickBot="1">
      <c r="A534" s="182">
        <v>717002</v>
      </c>
      <c r="B534" s="35"/>
      <c r="C534" s="39">
        <v>111</v>
      </c>
      <c r="D534" s="511" t="s">
        <v>275</v>
      </c>
      <c r="E534" s="41" t="s">
        <v>436</v>
      </c>
      <c r="F534" s="210">
        <v>13500</v>
      </c>
      <c r="G534" s="210"/>
      <c r="H534" s="179"/>
      <c r="I534" s="23"/>
      <c r="J534" s="635"/>
      <c r="K534" s="179"/>
      <c r="L534" s="517"/>
      <c r="M534" s="998"/>
      <c r="N534" s="814"/>
    </row>
    <row r="535" spans="1:14" ht="15.75" thickBot="1">
      <c r="A535" s="693" t="s">
        <v>394</v>
      </c>
      <c r="B535" s="150"/>
      <c r="C535" s="150"/>
      <c r="D535" s="316"/>
      <c r="E535" s="318" t="s">
        <v>333</v>
      </c>
      <c r="F535" s="46">
        <v>3000</v>
      </c>
      <c r="G535" s="46"/>
      <c r="H535" s="153"/>
      <c r="I535" s="722"/>
      <c r="J535" s="619"/>
      <c r="K535" s="153"/>
      <c r="L535" s="38"/>
      <c r="M535" s="1137"/>
      <c r="N535" s="989"/>
    </row>
    <row r="536" spans="1:14" ht="15.75" thickBot="1">
      <c r="A536" s="280">
        <v>717002</v>
      </c>
      <c r="B536" s="695"/>
      <c r="C536" s="695">
        <v>41</v>
      </c>
      <c r="D536" s="309" t="s">
        <v>316</v>
      </c>
      <c r="E536" s="563" t="s">
        <v>395</v>
      </c>
      <c r="F536" s="224">
        <v>3000</v>
      </c>
      <c r="G536" s="224"/>
      <c r="H536" s="633"/>
      <c r="I536" s="680"/>
      <c r="J536" s="185"/>
      <c r="K536" s="633"/>
      <c r="L536" s="28"/>
      <c r="M536" s="997"/>
      <c r="N536" s="895"/>
    </row>
    <row r="537" spans="1:14" ht="15.75" thickBot="1">
      <c r="A537" s="691"/>
      <c r="B537" s="37"/>
      <c r="C537" s="37"/>
      <c r="D537" s="308"/>
      <c r="E537" s="61" t="s">
        <v>327</v>
      </c>
      <c r="F537" s="62">
        <v>140127</v>
      </c>
      <c r="G537" s="62">
        <v>1334713</v>
      </c>
      <c r="H537" s="697">
        <v>320907</v>
      </c>
      <c r="I537" s="698">
        <v>325517</v>
      </c>
      <c r="J537" s="157">
        <v>133110</v>
      </c>
      <c r="K537" s="1132">
        <f>K509+K516+K521+K524+K526+K532</f>
        <v>437733</v>
      </c>
      <c r="L537" s="1132">
        <f>L509+L516+L521</f>
        <v>437733</v>
      </c>
      <c r="M537" s="1143">
        <f>M509</f>
        <v>0</v>
      </c>
      <c r="N537" s="950">
        <f>(100/L537)*M537</f>
        <v>0</v>
      </c>
    </row>
    <row r="538" spans="1:14" ht="15.75" thickBot="1">
      <c r="A538" s="692"/>
      <c r="B538" s="128"/>
      <c r="C538" s="128"/>
      <c r="D538" s="326"/>
      <c r="E538" s="128"/>
      <c r="H538" s="723"/>
      <c r="I538" s="723"/>
      <c r="J538" s="723"/>
      <c r="K538" s="723"/>
      <c r="L538" s="723"/>
      <c r="M538" s="1144"/>
      <c r="N538" s="44"/>
    </row>
    <row r="539" spans="1:14" ht="15.75" thickBot="1">
      <c r="A539" s="300" t="s">
        <v>178</v>
      </c>
      <c r="B539" s="696"/>
      <c r="C539" s="696"/>
      <c r="D539" s="316"/>
      <c r="E539" s="626" t="s">
        <v>328</v>
      </c>
      <c r="F539" s="188"/>
      <c r="G539" s="188"/>
      <c r="H539" s="724"/>
      <c r="I539" s="724"/>
      <c r="J539" s="311"/>
      <c r="K539" s="726"/>
      <c r="L539" s="724"/>
      <c r="M539" s="1145"/>
      <c r="N539" s="311"/>
    </row>
    <row r="540" spans="1:14" ht="15">
      <c r="A540" s="694">
        <v>819002</v>
      </c>
      <c r="B540" s="75"/>
      <c r="C540" s="75">
        <v>41</v>
      </c>
      <c r="D540" s="589" t="s">
        <v>74</v>
      </c>
      <c r="E540" s="542" t="s">
        <v>396</v>
      </c>
      <c r="F540" s="725"/>
      <c r="G540" s="725">
        <v>31006</v>
      </c>
      <c r="H540" s="623">
        <v>1200</v>
      </c>
      <c r="I540" s="623">
        <v>400</v>
      </c>
      <c r="J540" s="791">
        <v>120</v>
      </c>
      <c r="K540" s="1109">
        <v>1200</v>
      </c>
      <c r="L540" s="1112">
        <v>1200</v>
      </c>
      <c r="M540" s="1158">
        <v>1200</v>
      </c>
      <c r="N540" s="1008">
        <f>(100/L540)*M540</f>
        <v>100</v>
      </c>
    </row>
    <row r="541" spans="1:14" ht="15">
      <c r="A541" s="166">
        <v>819002</v>
      </c>
      <c r="B541" s="75"/>
      <c r="C541" s="112">
        <v>41</v>
      </c>
      <c r="D541" s="515" t="s">
        <v>230</v>
      </c>
      <c r="E541" s="544" t="s">
        <v>408</v>
      </c>
      <c r="F541" s="628">
        <v>2</v>
      </c>
      <c r="G541" s="628">
        <v>449</v>
      </c>
      <c r="H541" s="627"/>
      <c r="I541" s="466">
        <v>800</v>
      </c>
      <c r="J541" s="249">
        <v>800</v>
      </c>
      <c r="K541" s="679"/>
      <c r="L541" s="466"/>
      <c r="M541" s="1146"/>
      <c r="N541" s="897"/>
    </row>
    <row r="542" spans="1:14" ht="15">
      <c r="A542" s="780">
        <v>821005</v>
      </c>
      <c r="B542" s="781">
        <v>40</v>
      </c>
      <c r="C542" s="782">
        <v>41</v>
      </c>
      <c r="D542" s="783" t="s">
        <v>74</v>
      </c>
      <c r="E542" s="784" t="s">
        <v>450</v>
      </c>
      <c r="F542" s="785"/>
      <c r="G542" s="785">
        <v>10500</v>
      </c>
      <c r="H542" s="786">
        <v>42000</v>
      </c>
      <c r="I542" s="787">
        <v>42000</v>
      </c>
      <c r="J542" s="788">
        <v>42000</v>
      </c>
      <c r="K542" s="780">
        <v>42000</v>
      </c>
      <c r="L542" s="787">
        <v>42000</v>
      </c>
      <c r="M542" s="1147">
        <v>10500</v>
      </c>
      <c r="N542" s="973">
        <f>(100/L542)*M542</f>
        <v>25.000000000000004</v>
      </c>
    </row>
    <row r="543" spans="1:14" ht="15">
      <c r="A543" s="166">
        <v>821007</v>
      </c>
      <c r="B543" s="75"/>
      <c r="C543" s="112">
        <v>41</v>
      </c>
      <c r="D543" s="515" t="s">
        <v>74</v>
      </c>
      <c r="E543" s="544" t="s">
        <v>416</v>
      </c>
      <c r="F543" s="629">
        <v>47424</v>
      </c>
      <c r="G543" s="629">
        <v>47424</v>
      </c>
      <c r="H543" s="604">
        <v>47424</v>
      </c>
      <c r="I543" s="158">
        <v>47424</v>
      </c>
      <c r="J543" s="250">
        <v>47424</v>
      </c>
      <c r="K543" s="1110">
        <v>47424</v>
      </c>
      <c r="L543" s="158">
        <v>47424</v>
      </c>
      <c r="M543" s="1148">
        <v>11856</v>
      </c>
      <c r="N543" s="973">
        <f>(100/L543)*M543</f>
        <v>25</v>
      </c>
    </row>
    <row r="544" spans="1:14" ht="15">
      <c r="A544" s="166">
        <v>821007</v>
      </c>
      <c r="B544" s="75">
        <v>50</v>
      </c>
      <c r="C544" s="112">
        <v>41</v>
      </c>
      <c r="D544" s="515" t="s">
        <v>74</v>
      </c>
      <c r="E544" s="542" t="s">
        <v>329</v>
      </c>
      <c r="F544" s="249">
        <v>14855</v>
      </c>
      <c r="G544" s="249">
        <v>14987</v>
      </c>
      <c r="H544" s="679">
        <v>14944</v>
      </c>
      <c r="I544" s="627">
        <v>14944</v>
      </c>
      <c r="J544" s="249">
        <v>14944</v>
      </c>
      <c r="K544" s="679">
        <v>14944</v>
      </c>
      <c r="L544" s="1113">
        <v>14944</v>
      </c>
      <c r="M544" s="1146">
        <v>3816.05</v>
      </c>
      <c r="N544" s="973">
        <f>(100/L544)*M544</f>
        <v>25.5356664882227</v>
      </c>
    </row>
    <row r="545" spans="1:22" ht="15.75" thickBot="1">
      <c r="A545" s="198">
        <v>821006</v>
      </c>
      <c r="B545" s="92">
        <v>20</v>
      </c>
      <c r="C545" s="647">
        <v>51</v>
      </c>
      <c r="D545" s="543" t="s">
        <v>74</v>
      </c>
      <c r="E545" s="546" t="s">
        <v>525</v>
      </c>
      <c r="F545" s="900"/>
      <c r="G545" s="913">
        <v>498750</v>
      </c>
      <c r="H545" s="914"/>
      <c r="I545" s="914"/>
      <c r="J545" s="915"/>
      <c r="K545" s="1111"/>
      <c r="L545" s="1114"/>
      <c r="M545" s="1149"/>
      <c r="N545" s="900"/>
      <c r="V545" s="319"/>
    </row>
    <row r="546" spans="1:14" ht="15.75" thickBot="1">
      <c r="A546" s="255"/>
      <c r="B546" s="27"/>
      <c r="C546" s="644"/>
      <c r="D546" s="538"/>
      <c r="E546" s="909" t="s">
        <v>328</v>
      </c>
      <c r="F546" s="910">
        <f>SUM(F540:F544)</f>
        <v>62281</v>
      </c>
      <c r="G546" s="910">
        <v>603116</v>
      </c>
      <c r="H546" s="911">
        <v>105568</v>
      </c>
      <c r="I546" s="910">
        <v>105568</v>
      </c>
      <c r="J546" s="912">
        <v>105288</v>
      </c>
      <c r="K546" s="1131">
        <f>K540+K543+K544+K542</f>
        <v>105568</v>
      </c>
      <c r="L546" s="1131">
        <f>L540+L541+L543+L544+L542</f>
        <v>105568</v>
      </c>
      <c r="M546" s="1150">
        <f>M541+M543+M544+M542+M540</f>
        <v>27372.05</v>
      </c>
      <c r="N546" s="969">
        <f>(100/L546)*M546</f>
        <v>25.928358972415882</v>
      </c>
    </row>
    <row r="547" spans="1:14" ht="15.75" thickBot="1">
      <c r="A547" s="39"/>
      <c r="B547" s="39"/>
      <c r="C547" s="39"/>
      <c r="D547" s="156"/>
      <c r="E547" s="56" t="s">
        <v>65</v>
      </c>
      <c r="F547" s="916"/>
      <c r="G547" s="917"/>
      <c r="H547" s="151"/>
      <c r="I547" s="151"/>
      <c r="J547" s="151"/>
      <c r="K547" s="151"/>
      <c r="L547" s="151"/>
      <c r="M547" s="1137"/>
      <c r="N547" s="989"/>
    </row>
    <row r="548" spans="1:14" ht="15.75" thickBot="1">
      <c r="A548" s="39"/>
      <c r="B548" s="39"/>
      <c r="C548" s="39"/>
      <c r="D548" s="156"/>
      <c r="E548" s="57" t="s">
        <v>319</v>
      </c>
      <c r="F548" s="286">
        <f aca="true" t="shared" si="81" ref="F548:M548">F504</f>
        <v>929776</v>
      </c>
      <c r="G548" s="286">
        <f t="shared" si="81"/>
        <v>1022450</v>
      </c>
      <c r="H548" s="29">
        <f t="shared" si="81"/>
        <v>1400248</v>
      </c>
      <c r="I548" s="293">
        <f t="shared" si="81"/>
        <v>1455402</v>
      </c>
      <c r="J548" s="293">
        <f t="shared" si="81"/>
        <v>1455402</v>
      </c>
      <c r="K548" s="29">
        <f t="shared" si="81"/>
        <v>1407278</v>
      </c>
      <c r="L548" s="29">
        <f t="shared" si="81"/>
        <v>1407278</v>
      </c>
      <c r="M548" s="1151">
        <f t="shared" si="81"/>
        <v>321765.62999999995</v>
      </c>
      <c r="N548" s="986">
        <f>(100/L548)*M548</f>
        <v>22.86439708430033</v>
      </c>
    </row>
    <row r="549" spans="1:14" ht="15.75" thickBot="1">
      <c r="A549" s="39"/>
      <c r="B549" s="39"/>
      <c r="C549" s="39"/>
      <c r="D549" s="118"/>
      <c r="E549" s="59" t="s">
        <v>320</v>
      </c>
      <c r="F549" s="62">
        <f>F505</f>
        <v>528258</v>
      </c>
      <c r="G549" s="62">
        <f>G505</f>
        <v>512521</v>
      </c>
      <c r="H549" s="291">
        <v>494200</v>
      </c>
      <c r="I549" s="294">
        <v>551188</v>
      </c>
      <c r="J549" s="286">
        <f>J503</f>
        <v>551188</v>
      </c>
      <c r="K549" s="291">
        <v>599640</v>
      </c>
      <c r="L549" s="286">
        <v>599640</v>
      </c>
      <c r="M549" s="1152">
        <f>M505</f>
        <v>125914.68</v>
      </c>
      <c r="N549" s="983">
        <v>97.7</v>
      </c>
    </row>
    <row r="550" spans="1:14" ht="15.75" thickBot="1">
      <c r="A550" s="39"/>
      <c r="B550" s="39"/>
      <c r="C550" s="39"/>
      <c r="D550" s="118"/>
      <c r="E550" s="284" t="s">
        <v>327</v>
      </c>
      <c r="F550" s="287">
        <v>140127</v>
      </c>
      <c r="G550" s="287">
        <v>1334713</v>
      </c>
      <c r="H550" s="288">
        <v>320907</v>
      </c>
      <c r="I550" s="62">
        <v>325517</v>
      </c>
      <c r="J550" s="287">
        <v>133110</v>
      </c>
      <c r="K550" s="62">
        <f>K537</f>
        <v>437733</v>
      </c>
      <c r="L550" s="287">
        <f>L537</f>
        <v>437733</v>
      </c>
      <c r="M550" s="1153">
        <f>M537</f>
        <v>0</v>
      </c>
      <c r="N550" s="935">
        <f>(100/L550)*M550</f>
        <v>0</v>
      </c>
    </row>
    <row r="551" spans="1:14" ht="15.75" thickBot="1">
      <c r="A551" s="144"/>
      <c r="B551" s="144"/>
      <c r="C551" s="144"/>
      <c r="D551" s="118"/>
      <c r="E551" s="285" t="s">
        <v>328</v>
      </c>
      <c r="F551" s="289">
        <f>F546</f>
        <v>62281</v>
      </c>
      <c r="G551" s="289">
        <f>G546</f>
        <v>603116</v>
      </c>
      <c r="H551" s="289">
        <f>H546</f>
        <v>105568</v>
      </c>
      <c r="I551" s="295">
        <v>105568</v>
      </c>
      <c r="J551" s="289">
        <f>J546</f>
        <v>105288</v>
      </c>
      <c r="K551" s="295">
        <f>K546</f>
        <v>105568</v>
      </c>
      <c r="L551" s="289">
        <f>L546</f>
        <v>105568</v>
      </c>
      <c r="M551" s="1154">
        <f>M546</f>
        <v>27372.05</v>
      </c>
      <c r="N551" s="969">
        <f>(100/L551)*M551</f>
        <v>25.928358972415882</v>
      </c>
    </row>
    <row r="552" spans="1:14" ht="15.75" thickBot="1">
      <c r="A552" s="144"/>
      <c r="B552" s="144"/>
      <c r="C552" s="144"/>
      <c r="D552" s="118"/>
      <c r="E552" s="56" t="s">
        <v>330</v>
      </c>
      <c r="F552" s="290">
        <f>SUM(F548:F551)</f>
        <v>1660442</v>
      </c>
      <c r="G552" s="290">
        <f>SUM(G548:G551)</f>
        <v>3472800</v>
      </c>
      <c r="H552" s="292">
        <f aca="true" t="shared" si="82" ref="H552:M552">H548+H549+H550+H551</f>
        <v>2320923</v>
      </c>
      <c r="I552" s="292">
        <f t="shared" si="82"/>
        <v>2437675</v>
      </c>
      <c r="J552" s="292">
        <f t="shared" si="82"/>
        <v>2244988</v>
      </c>
      <c r="K552" s="292">
        <f t="shared" si="82"/>
        <v>2550219</v>
      </c>
      <c r="L552" s="292">
        <f t="shared" si="82"/>
        <v>2550219</v>
      </c>
      <c r="M552" s="1155">
        <f t="shared" si="82"/>
        <v>475052.3599999999</v>
      </c>
      <c r="N552" s="936">
        <f>(100/L552)*M552</f>
        <v>18.627904505456193</v>
      </c>
    </row>
    <row r="553" ht="15">
      <c r="N553" s="203"/>
    </row>
    <row r="554" spans="5:14" ht="15">
      <c r="E554" s="1270" t="s">
        <v>515</v>
      </c>
      <c r="F554" s="1270"/>
      <c r="G554" s="1270"/>
      <c r="H554" t="s">
        <v>511</v>
      </c>
      <c r="I554" s="1271" t="s">
        <v>524</v>
      </c>
      <c r="J554" s="1271"/>
      <c r="K554" s="1271"/>
      <c r="L554" s="1271"/>
      <c r="M554" s="1271"/>
      <c r="N554" s="1271"/>
    </row>
    <row r="555" spans="5:14" ht="15">
      <c r="E555" s="1270" t="s">
        <v>523</v>
      </c>
      <c r="F555" s="1270"/>
      <c r="G555" s="1270"/>
      <c r="I555" s="1270" t="s">
        <v>521</v>
      </c>
      <c r="J555" s="1270"/>
      <c r="K555" s="1270"/>
      <c r="L555" s="1270"/>
      <c r="M555" s="1270"/>
      <c r="N555" s="1270"/>
    </row>
    <row r="556" spans="5:9" ht="15">
      <c r="E556" s="1270" t="s">
        <v>516</v>
      </c>
      <c r="F556" s="1270"/>
      <c r="G556" s="1270"/>
      <c r="I556" t="s">
        <v>520</v>
      </c>
    </row>
    <row r="557" spans="5:14" ht="15">
      <c r="E557" s="1270" t="s">
        <v>517</v>
      </c>
      <c r="F557" s="1270"/>
      <c r="G557" s="1270"/>
      <c r="I557" s="1270" t="s">
        <v>519</v>
      </c>
      <c r="J557" s="1270"/>
      <c r="K557" s="1270"/>
      <c r="L557" s="1270"/>
      <c r="M557" s="1270"/>
      <c r="N557" s="1270"/>
    </row>
    <row r="558" spans="5:7" ht="15">
      <c r="E558" s="1270" t="s">
        <v>518</v>
      </c>
      <c r="F558" s="1270"/>
      <c r="G558" s="1270"/>
    </row>
    <row r="559" spans="5:7" ht="15">
      <c r="E559" t="s">
        <v>512</v>
      </c>
      <c r="G559" t="s">
        <v>522</v>
      </c>
    </row>
    <row r="560" spans="5:6" ht="15">
      <c r="E560" t="s">
        <v>513</v>
      </c>
      <c r="F560" t="s">
        <v>514</v>
      </c>
    </row>
  </sheetData>
  <sheetProtection/>
  <mergeCells count="22">
    <mergeCell ref="A2:A3"/>
    <mergeCell ref="E2:E3"/>
    <mergeCell ref="F2:F3"/>
    <mergeCell ref="G2:G3"/>
    <mergeCell ref="H2:H3"/>
    <mergeCell ref="I2:I3"/>
    <mergeCell ref="K2:K3"/>
    <mergeCell ref="L2:L3"/>
    <mergeCell ref="M2:M3"/>
    <mergeCell ref="F1:G1"/>
    <mergeCell ref="H1:J1"/>
    <mergeCell ref="J2:J3"/>
    <mergeCell ref="K1:N1"/>
    <mergeCell ref="N2:N3"/>
    <mergeCell ref="E554:G554"/>
    <mergeCell ref="E555:G555"/>
    <mergeCell ref="E556:G556"/>
    <mergeCell ref="E557:G557"/>
    <mergeCell ref="E558:G558"/>
    <mergeCell ref="I555:N555"/>
    <mergeCell ref="I554:N554"/>
    <mergeCell ref="I557:N5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1"/>
  <sheetViews>
    <sheetView zoomScalePageLayoutView="0" workbookViewId="0" topLeftCell="A76">
      <selection activeCell="A1" sqref="A1:M111"/>
    </sheetView>
  </sheetViews>
  <sheetFormatPr defaultColWidth="9.140625" defaultRowHeight="15"/>
  <cols>
    <col min="1" max="1" width="6.8515625" style="0" customWidth="1"/>
    <col min="2" max="2" width="3.140625" style="0" customWidth="1"/>
    <col min="3" max="3" width="4.421875" style="0" customWidth="1"/>
    <col min="4" max="4" width="35.00390625" style="0" customWidth="1"/>
    <col min="6" max="6" width="8.140625" style="0" customWidth="1"/>
    <col min="10" max="10" width="8.28125" style="0" customWidth="1"/>
    <col min="11" max="11" width="8.57421875" style="0" customWidth="1"/>
    <col min="12" max="12" width="10.140625" style="0" customWidth="1"/>
    <col min="13" max="13" width="5.57421875" style="0" customWidth="1"/>
  </cols>
  <sheetData>
    <row r="1" spans="1:13" ht="15.75">
      <c r="A1" s="332"/>
      <c r="B1" s="333"/>
      <c r="C1" s="333"/>
      <c r="D1" s="492" t="s">
        <v>0</v>
      </c>
      <c r="E1" s="1230" t="s">
        <v>1</v>
      </c>
      <c r="F1" s="1231"/>
      <c r="G1" s="1232" t="s">
        <v>463</v>
      </c>
      <c r="H1" s="1230"/>
      <c r="I1" s="1230"/>
      <c r="J1" s="1261" t="s">
        <v>497</v>
      </c>
      <c r="K1" s="1262"/>
      <c r="L1" s="1262"/>
      <c r="M1" s="1263"/>
    </row>
    <row r="2" spans="1:13" ht="15">
      <c r="A2" s="919"/>
      <c r="B2" s="336" t="s">
        <v>2</v>
      </c>
      <c r="C2" s="337" t="s">
        <v>386</v>
      </c>
      <c r="D2" s="1218" t="s">
        <v>3</v>
      </c>
      <c r="E2" s="1259">
        <v>2017</v>
      </c>
      <c r="F2" s="1220">
        <v>2018</v>
      </c>
      <c r="G2" s="1222" t="s">
        <v>4</v>
      </c>
      <c r="H2" s="1224" t="s">
        <v>5</v>
      </c>
      <c r="I2" s="1265" t="s">
        <v>502</v>
      </c>
      <c r="J2" s="1266" t="s">
        <v>498</v>
      </c>
      <c r="K2" s="1268" t="s">
        <v>499</v>
      </c>
      <c r="L2" s="1269" t="s">
        <v>527</v>
      </c>
      <c r="M2" s="1226" t="s">
        <v>496</v>
      </c>
    </row>
    <row r="3" spans="1:13" ht="15.75" thickBot="1">
      <c r="A3" s="338" t="s">
        <v>6</v>
      </c>
      <c r="B3" s="339" t="s">
        <v>7</v>
      </c>
      <c r="C3" s="339"/>
      <c r="D3" s="1219"/>
      <c r="E3" s="1260"/>
      <c r="F3" s="1221"/>
      <c r="G3" s="1223"/>
      <c r="H3" s="1225"/>
      <c r="I3" s="1237"/>
      <c r="J3" s="1267"/>
      <c r="K3" s="1223"/>
      <c r="L3" s="1229"/>
      <c r="M3" s="1264"/>
    </row>
    <row r="4" spans="1:13" ht="15">
      <c r="A4" s="340">
        <v>100</v>
      </c>
      <c r="B4" s="341"/>
      <c r="C4" s="341"/>
      <c r="D4" s="484" t="s">
        <v>8</v>
      </c>
      <c r="E4" s="802">
        <f>E6+E7+E11</f>
        <v>1005384</v>
      </c>
      <c r="F4" s="342">
        <f>F6+F7+F11</f>
        <v>1141849</v>
      </c>
      <c r="G4" s="343">
        <f>G5+G7+G11</f>
        <v>1202747</v>
      </c>
      <c r="H4" s="342">
        <f>H6+H7+H11</f>
        <v>1246887</v>
      </c>
      <c r="I4" s="344">
        <f>I6+I7+I11</f>
        <v>1246720</v>
      </c>
      <c r="J4" s="343">
        <f>J5+J7+J11</f>
        <v>1292817</v>
      </c>
      <c r="K4" s="342">
        <f>K6+K7+K11</f>
        <v>1277735</v>
      </c>
      <c r="L4" s="937">
        <f>L5+L7+L11</f>
        <v>649711.29</v>
      </c>
      <c r="M4" s="959">
        <f aca="true" t="shared" si="0" ref="M4:M18">(100/K4)*L4</f>
        <v>50.84867284687357</v>
      </c>
    </row>
    <row r="5" spans="1:13" ht="15">
      <c r="A5" s="346">
        <v>110</v>
      </c>
      <c r="B5" s="347"/>
      <c r="C5" s="347"/>
      <c r="D5" s="485" t="s">
        <v>9</v>
      </c>
      <c r="E5" s="798">
        <v>797325</v>
      </c>
      <c r="F5" s="357">
        <v>927374</v>
      </c>
      <c r="G5" s="349">
        <v>1000580</v>
      </c>
      <c r="H5" s="348">
        <v>1043720</v>
      </c>
      <c r="I5" s="350">
        <v>1043720</v>
      </c>
      <c r="J5" s="349">
        <v>1050000</v>
      </c>
      <c r="K5" s="357">
        <v>1034918</v>
      </c>
      <c r="L5" s="938">
        <v>523371.96</v>
      </c>
      <c r="M5" s="962">
        <f t="shared" si="0"/>
        <v>50.57134574913182</v>
      </c>
    </row>
    <row r="6" spans="1:13" ht="15">
      <c r="A6" s="351">
        <v>111003</v>
      </c>
      <c r="B6" s="352"/>
      <c r="C6" s="352">
        <v>41</v>
      </c>
      <c r="D6" s="486" t="s">
        <v>9</v>
      </c>
      <c r="E6" s="803">
        <v>797325</v>
      </c>
      <c r="F6" s="920">
        <v>927374</v>
      </c>
      <c r="G6" s="351">
        <v>1000580</v>
      </c>
      <c r="H6" s="353">
        <v>1043720</v>
      </c>
      <c r="I6" s="354">
        <v>1043720</v>
      </c>
      <c r="J6" s="351">
        <v>1050000</v>
      </c>
      <c r="K6" s="920">
        <v>1034918</v>
      </c>
      <c r="L6" s="939">
        <v>523371.96</v>
      </c>
      <c r="M6" s="980">
        <f t="shared" si="0"/>
        <v>50.57134574913182</v>
      </c>
    </row>
    <row r="7" spans="1:13" ht="15">
      <c r="A7" s="349">
        <v>121</v>
      </c>
      <c r="B7" s="347"/>
      <c r="C7" s="347"/>
      <c r="D7" s="485" t="s">
        <v>10</v>
      </c>
      <c r="E7" s="798">
        <f>SUM(E8:E10)</f>
        <v>135559</v>
      </c>
      <c r="F7" s="357">
        <f aca="true" t="shared" si="1" ref="F7:L7">SUM(F8:F10)</f>
        <v>137971</v>
      </c>
      <c r="G7" s="349">
        <f t="shared" si="1"/>
        <v>128900</v>
      </c>
      <c r="H7" s="357">
        <f t="shared" si="1"/>
        <v>129900</v>
      </c>
      <c r="I7" s="358">
        <f t="shared" si="1"/>
        <v>129900</v>
      </c>
      <c r="J7" s="349">
        <f t="shared" si="1"/>
        <v>156200</v>
      </c>
      <c r="K7" s="357">
        <f t="shared" si="1"/>
        <v>156200</v>
      </c>
      <c r="L7" s="938">
        <f t="shared" si="1"/>
        <v>66501.97</v>
      </c>
      <c r="M7" s="962">
        <f t="shared" si="0"/>
        <v>42.574884763124196</v>
      </c>
    </row>
    <row r="8" spans="1:13" ht="15">
      <c r="A8" s="360">
        <v>121001</v>
      </c>
      <c r="B8" s="361"/>
      <c r="C8" s="361">
        <v>41</v>
      </c>
      <c r="D8" s="487" t="s">
        <v>11</v>
      </c>
      <c r="E8" s="797">
        <v>24741</v>
      </c>
      <c r="F8" s="476">
        <v>25188</v>
      </c>
      <c r="G8" s="360">
        <v>24500</v>
      </c>
      <c r="H8" s="362">
        <v>27000</v>
      </c>
      <c r="I8" s="363">
        <v>27000</v>
      </c>
      <c r="J8" s="360">
        <v>37000</v>
      </c>
      <c r="K8" s="476">
        <v>37000</v>
      </c>
      <c r="L8" s="940">
        <v>19700.23</v>
      </c>
      <c r="M8" s="978">
        <f t="shared" si="0"/>
        <v>53.24386486486487</v>
      </c>
    </row>
    <row r="9" spans="1:13" ht="15">
      <c r="A9" s="365">
        <v>121002</v>
      </c>
      <c r="B9" s="366"/>
      <c r="C9" s="366">
        <v>41</v>
      </c>
      <c r="D9" s="488" t="s">
        <v>12</v>
      </c>
      <c r="E9" s="796">
        <v>107586</v>
      </c>
      <c r="F9" s="437">
        <v>109158</v>
      </c>
      <c r="G9" s="365">
        <v>101000</v>
      </c>
      <c r="H9" s="367">
        <v>98500</v>
      </c>
      <c r="I9" s="368">
        <v>98500</v>
      </c>
      <c r="J9" s="365">
        <v>114000</v>
      </c>
      <c r="K9" s="437">
        <v>114000</v>
      </c>
      <c r="L9" s="941">
        <v>42467.53</v>
      </c>
      <c r="M9" s="972">
        <f t="shared" si="0"/>
        <v>37.25221929824561</v>
      </c>
    </row>
    <row r="10" spans="1:13" ht="15">
      <c r="A10" s="370">
        <v>121003</v>
      </c>
      <c r="B10" s="371"/>
      <c r="C10" s="371">
        <v>41</v>
      </c>
      <c r="D10" s="489" t="s">
        <v>382</v>
      </c>
      <c r="E10" s="804">
        <v>3232</v>
      </c>
      <c r="F10" s="921">
        <v>3625</v>
      </c>
      <c r="G10" s="370">
        <v>3400</v>
      </c>
      <c r="H10" s="372">
        <v>4400</v>
      </c>
      <c r="I10" s="373">
        <v>4400</v>
      </c>
      <c r="J10" s="370">
        <v>5200</v>
      </c>
      <c r="K10" s="921">
        <v>5200</v>
      </c>
      <c r="L10" s="942">
        <v>4334.21</v>
      </c>
      <c r="M10" s="971">
        <f t="shared" si="0"/>
        <v>83.35019230769231</v>
      </c>
    </row>
    <row r="11" spans="1:13" ht="15">
      <c r="A11" s="374">
        <v>130</v>
      </c>
      <c r="B11" s="347"/>
      <c r="C11" s="347"/>
      <c r="D11" s="485" t="s">
        <v>13</v>
      </c>
      <c r="E11" s="798">
        <f>SUM(E12:E17)</f>
        <v>72500</v>
      </c>
      <c r="F11" s="357">
        <f aca="true" t="shared" si="2" ref="F11:L11">SUM(F12:F17)</f>
        <v>76504</v>
      </c>
      <c r="G11" s="349">
        <f t="shared" si="2"/>
        <v>73267</v>
      </c>
      <c r="H11" s="348">
        <f t="shared" si="2"/>
        <v>73267</v>
      </c>
      <c r="I11" s="376">
        <f t="shared" si="2"/>
        <v>73100</v>
      </c>
      <c r="J11" s="349">
        <f t="shared" si="2"/>
        <v>86617</v>
      </c>
      <c r="K11" s="357">
        <f t="shared" si="2"/>
        <v>86617</v>
      </c>
      <c r="L11" s="938">
        <f t="shared" si="2"/>
        <v>59837.36</v>
      </c>
      <c r="M11" s="960">
        <f t="shared" si="0"/>
        <v>69.08269739196695</v>
      </c>
    </row>
    <row r="12" spans="1:13" ht="15">
      <c r="A12" s="377">
        <v>133001</v>
      </c>
      <c r="B12" s="361"/>
      <c r="C12" s="361">
        <v>41</v>
      </c>
      <c r="D12" s="487" t="s">
        <v>14</v>
      </c>
      <c r="E12" s="797">
        <v>1954</v>
      </c>
      <c r="F12" s="476">
        <v>2065</v>
      </c>
      <c r="G12" s="360">
        <v>1850</v>
      </c>
      <c r="H12" s="362">
        <v>1850</v>
      </c>
      <c r="I12" s="379">
        <v>1850</v>
      </c>
      <c r="J12" s="360">
        <v>3700</v>
      </c>
      <c r="K12" s="476">
        <v>3700</v>
      </c>
      <c r="L12" s="940">
        <v>2970.33</v>
      </c>
      <c r="M12" s="971">
        <f t="shared" si="0"/>
        <v>80.2791891891892</v>
      </c>
    </row>
    <row r="13" spans="1:13" ht="15">
      <c r="A13" s="360">
        <v>133004</v>
      </c>
      <c r="B13" s="361"/>
      <c r="C13" s="361">
        <v>41</v>
      </c>
      <c r="D13" s="487" t="s">
        <v>363</v>
      </c>
      <c r="E13" s="797"/>
      <c r="F13" s="476">
        <v>100</v>
      </c>
      <c r="G13" s="360">
        <v>50</v>
      </c>
      <c r="H13" s="362">
        <v>50</v>
      </c>
      <c r="I13" s="363">
        <v>50</v>
      </c>
      <c r="J13" s="360">
        <v>50</v>
      </c>
      <c r="K13" s="476">
        <v>50</v>
      </c>
      <c r="L13" s="940">
        <v>50</v>
      </c>
      <c r="M13" s="972">
        <f t="shared" si="0"/>
        <v>100</v>
      </c>
    </row>
    <row r="14" spans="1:13" ht="15">
      <c r="A14" s="360">
        <v>133006</v>
      </c>
      <c r="B14" s="361"/>
      <c r="C14" s="361">
        <v>41</v>
      </c>
      <c r="D14" s="487" t="s">
        <v>17</v>
      </c>
      <c r="E14" s="797">
        <v>954</v>
      </c>
      <c r="F14" s="476">
        <v>1034</v>
      </c>
      <c r="G14" s="360">
        <v>1200</v>
      </c>
      <c r="H14" s="362">
        <v>1200</v>
      </c>
      <c r="I14" s="363">
        <v>1200</v>
      </c>
      <c r="J14" s="360">
        <v>1200</v>
      </c>
      <c r="K14" s="476">
        <v>1200</v>
      </c>
      <c r="L14" s="940">
        <v>495.81</v>
      </c>
      <c r="M14" s="971">
        <f t="shared" si="0"/>
        <v>41.317499999999995</v>
      </c>
    </row>
    <row r="15" spans="1:13" ht="15">
      <c r="A15" s="365">
        <v>133012</v>
      </c>
      <c r="B15" s="366"/>
      <c r="C15" s="366">
        <v>41</v>
      </c>
      <c r="D15" s="488" t="s">
        <v>334</v>
      </c>
      <c r="E15" s="805">
        <v>2097</v>
      </c>
      <c r="F15" s="922">
        <v>1563</v>
      </c>
      <c r="G15" s="381">
        <v>2000</v>
      </c>
      <c r="H15" s="380">
        <v>2000</v>
      </c>
      <c r="I15" s="382">
        <v>2000</v>
      </c>
      <c r="J15" s="381">
        <v>1500</v>
      </c>
      <c r="K15" s="922">
        <v>1500</v>
      </c>
      <c r="L15" s="943">
        <v>360.8</v>
      </c>
      <c r="M15" s="974">
        <f t="shared" si="0"/>
        <v>24.053333333333335</v>
      </c>
    </row>
    <row r="16" spans="1:13" ht="15">
      <c r="A16" s="365">
        <v>133013</v>
      </c>
      <c r="B16" s="366"/>
      <c r="C16" s="366">
        <v>41</v>
      </c>
      <c r="D16" s="488" t="s">
        <v>15</v>
      </c>
      <c r="E16" s="805">
        <v>67495</v>
      </c>
      <c r="F16" s="922">
        <v>71742</v>
      </c>
      <c r="G16" s="381">
        <v>68000</v>
      </c>
      <c r="H16" s="380">
        <v>68000</v>
      </c>
      <c r="I16" s="382">
        <v>68000</v>
      </c>
      <c r="J16" s="381">
        <v>80000</v>
      </c>
      <c r="K16" s="922">
        <v>80000</v>
      </c>
      <c r="L16" s="943">
        <v>55960.42</v>
      </c>
      <c r="M16" s="974">
        <f t="shared" si="0"/>
        <v>69.950525</v>
      </c>
    </row>
    <row r="17" spans="1:13" ht="15.75" thickBot="1">
      <c r="A17" s="360">
        <v>139002</v>
      </c>
      <c r="B17" s="361"/>
      <c r="C17" s="361">
        <v>41</v>
      </c>
      <c r="D17" s="487" t="s">
        <v>16</v>
      </c>
      <c r="E17" s="797"/>
      <c r="F17" s="476"/>
      <c r="G17" s="360">
        <v>167</v>
      </c>
      <c r="H17" s="362">
        <v>167</v>
      </c>
      <c r="I17" s="363"/>
      <c r="J17" s="360">
        <v>167</v>
      </c>
      <c r="K17" s="476">
        <v>167</v>
      </c>
      <c r="L17" s="940">
        <v>0</v>
      </c>
      <c r="M17" s="981">
        <f t="shared" si="0"/>
        <v>0</v>
      </c>
    </row>
    <row r="18" spans="1:13" ht="15.75" thickBot="1">
      <c r="A18" s="383">
        <v>200</v>
      </c>
      <c r="B18" s="384"/>
      <c r="C18" s="384"/>
      <c r="D18" s="490" t="s">
        <v>18</v>
      </c>
      <c r="E18" s="386">
        <f>E19+E20+E27+E33+E32+E49+E51</f>
        <v>108840</v>
      </c>
      <c r="F18" s="407">
        <f>F19+F20+F27+F33+F49+F51+F31</f>
        <v>139051</v>
      </c>
      <c r="G18" s="386">
        <f>G19+G20+G27+G31+G49+G51+G33</f>
        <v>124331</v>
      </c>
      <c r="H18" s="385">
        <f>H19+H20+H27+H33+H32+H49+H51</f>
        <v>134181</v>
      </c>
      <c r="I18" s="387">
        <f>I20+I27+I33+I32+I53+I51</f>
        <v>139011</v>
      </c>
      <c r="J18" s="404">
        <f>J19+J20+J27+J31+J49+J51+J33</f>
        <v>122451</v>
      </c>
      <c r="K18" s="405">
        <f>K19+K20+K27+K33+K32+K49+K51</f>
        <v>128132</v>
      </c>
      <c r="L18" s="944">
        <f>L20+L27+L33+L31+L49+L51</f>
        <v>54662.600000000006</v>
      </c>
      <c r="M18" s="959">
        <f t="shared" si="0"/>
        <v>42.661161926763036</v>
      </c>
    </row>
    <row r="19" spans="1:13" ht="15" hidden="1">
      <c r="A19" s="388">
        <v>211</v>
      </c>
      <c r="B19" s="389"/>
      <c r="C19" s="389"/>
      <c r="D19" s="491" t="s">
        <v>19</v>
      </c>
      <c r="E19" s="806">
        <v>0</v>
      </c>
      <c r="F19" s="923">
        <v>0</v>
      </c>
      <c r="G19" s="391">
        <v>0</v>
      </c>
      <c r="H19" s="390">
        <v>0</v>
      </c>
      <c r="I19" s="392">
        <v>0</v>
      </c>
      <c r="J19" s="391">
        <v>0</v>
      </c>
      <c r="K19" s="923">
        <v>0</v>
      </c>
      <c r="L19" s="945">
        <v>0</v>
      </c>
      <c r="M19" s="964" t="e">
        <v>#DIV/0!</v>
      </c>
    </row>
    <row r="20" spans="1:13" ht="15">
      <c r="A20" s="349">
        <v>212</v>
      </c>
      <c r="B20" s="347"/>
      <c r="C20" s="347"/>
      <c r="D20" s="485" t="s">
        <v>20</v>
      </c>
      <c r="E20" s="798">
        <f>SUM(E21:E26)</f>
        <v>50102</v>
      </c>
      <c r="F20" s="357">
        <f aca="true" t="shared" si="3" ref="F20:L20">SUM(F21:F26)</f>
        <v>52985</v>
      </c>
      <c r="G20" s="349">
        <f t="shared" si="3"/>
        <v>49420</v>
      </c>
      <c r="H20" s="357">
        <f t="shared" si="3"/>
        <v>52420</v>
      </c>
      <c r="I20" s="358">
        <f t="shared" si="3"/>
        <v>52420</v>
      </c>
      <c r="J20" s="349">
        <f t="shared" si="3"/>
        <v>52020</v>
      </c>
      <c r="K20" s="357">
        <f t="shared" si="3"/>
        <v>52020</v>
      </c>
      <c r="L20" s="938">
        <f t="shared" si="3"/>
        <v>24197.410000000003</v>
      </c>
      <c r="M20" s="962">
        <f aca="true" t="shared" si="4" ref="M20:M33">(100/K20)*L20</f>
        <v>46.515590157631685</v>
      </c>
    </row>
    <row r="21" spans="1:13" ht="15">
      <c r="A21" s="360">
        <v>212001</v>
      </c>
      <c r="B21" s="361"/>
      <c r="C21" s="361">
        <v>41</v>
      </c>
      <c r="D21" s="487" t="s">
        <v>21</v>
      </c>
      <c r="E21" s="797">
        <v>1086</v>
      </c>
      <c r="F21" s="476">
        <v>1086</v>
      </c>
      <c r="G21" s="360">
        <v>1090</v>
      </c>
      <c r="H21" s="362">
        <v>1090</v>
      </c>
      <c r="I21" s="363">
        <v>1090</v>
      </c>
      <c r="J21" s="360">
        <v>1090</v>
      </c>
      <c r="K21" s="476">
        <v>1090</v>
      </c>
      <c r="L21" s="940">
        <v>1086.16</v>
      </c>
      <c r="M21" s="978">
        <f t="shared" si="4"/>
        <v>99.64770642201836</v>
      </c>
    </row>
    <row r="22" spans="1:13" ht="15">
      <c r="A22" s="365">
        <v>212002</v>
      </c>
      <c r="B22" s="366"/>
      <c r="C22" s="366">
        <v>41</v>
      </c>
      <c r="D22" s="488" t="s">
        <v>22</v>
      </c>
      <c r="E22" s="796">
        <v>1280</v>
      </c>
      <c r="F22" s="437">
        <v>1060</v>
      </c>
      <c r="G22" s="365">
        <v>1700</v>
      </c>
      <c r="H22" s="367">
        <v>1700</v>
      </c>
      <c r="I22" s="368">
        <v>1700</v>
      </c>
      <c r="J22" s="365">
        <v>800</v>
      </c>
      <c r="K22" s="437">
        <v>800</v>
      </c>
      <c r="L22" s="941">
        <v>350.96</v>
      </c>
      <c r="M22" s="972">
        <f t="shared" si="4"/>
        <v>43.87</v>
      </c>
    </row>
    <row r="23" spans="1:13" ht="15">
      <c r="A23" s="365">
        <v>212003</v>
      </c>
      <c r="B23" s="366">
        <v>1</v>
      </c>
      <c r="C23" s="366">
        <v>41</v>
      </c>
      <c r="D23" s="488" t="s">
        <v>23</v>
      </c>
      <c r="E23" s="796">
        <v>4360</v>
      </c>
      <c r="F23" s="437">
        <v>3480</v>
      </c>
      <c r="G23" s="365">
        <v>2500</v>
      </c>
      <c r="H23" s="367">
        <v>5500</v>
      </c>
      <c r="I23" s="368">
        <v>5500</v>
      </c>
      <c r="J23" s="365">
        <v>6000</v>
      </c>
      <c r="K23" s="437">
        <v>6000</v>
      </c>
      <c r="L23" s="941">
        <v>1219.43</v>
      </c>
      <c r="M23" s="971">
        <f t="shared" si="4"/>
        <v>20.323833333333333</v>
      </c>
    </row>
    <row r="24" spans="1:13" ht="15">
      <c r="A24" s="365">
        <v>212003</v>
      </c>
      <c r="B24" s="366">
        <v>2</v>
      </c>
      <c r="C24" s="366">
        <v>41</v>
      </c>
      <c r="D24" s="488" t="s">
        <v>24</v>
      </c>
      <c r="E24" s="796">
        <v>42006</v>
      </c>
      <c r="F24" s="437">
        <v>40319</v>
      </c>
      <c r="G24" s="365">
        <v>41130</v>
      </c>
      <c r="H24" s="367">
        <v>41130</v>
      </c>
      <c r="I24" s="368">
        <v>41130</v>
      </c>
      <c r="J24" s="365">
        <v>41130</v>
      </c>
      <c r="K24" s="437">
        <v>41130</v>
      </c>
      <c r="L24" s="941">
        <v>20492.13</v>
      </c>
      <c r="M24" s="972">
        <f t="shared" si="4"/>
        <v>49.82283005105763</v>
      </c>
    </row>
    <row r="25" spans="1:13" ht="15">
      <c r="A25" s="393">
        <v>212003</v>
      </c>
      <c r="B25" s="394">
        <v>3</v>
      </c>
      <c r="C25" s="366">
        <v>41</v>
      </c>
      <c r="D25" s="488" t="s">
        <v>350</v>
      </c>
      <c r="E25" s="796">
        <v>900</v>
      </c>
      <c r="F25" s="437">
        <v>6620</v>
      </c>
      <c r="G25" s="365">
        <v>2500</v>
      </c>
      <c r="H25" s="395">
        <v>2500</v>
      </c>
      <c r="I25" s="369">
        <v>2500</v>
      </c>
      <c r="J25" s="365">
        <v>2500</v>
      </c>
      <c r="K25" s="418">
        <v>2500</v>
      </c>
      <c r="L25" s="941">
        <v>907.4</v>
      </c>
      <c r="M25" s="972">
        <f t="shared" si="4"/>
        <v>36.296</v>
      </c>
    </row>
    <row r="26" spans="1:13" ht="15">
      <c r="A26" s="396">
        <v>212004</v>
      </c>
      <c r="B26" s="397"/>
      <c r="C26" s="371">
        <v>41</v>
      </c>
      <c r="D26" s="489" t="s">
        <v>335</v>
      </c>
      <c r="E26" s="804">
        <v>470</v>
      </c>
      <c r="F26" s="921">
        <v>420</v>
      </c>
      <c r="G26" s="370">
        <v>500</v>
      </c>
      <c r="H26" s="398">
        <v>500</v>
      </c>
      <c r="I26" s="373">
        <v>500</v>
      </c>
      <c r="J26" s="396">
        <v>500</v>
      </c>
      <c r="K26" s="1115">
        <v>500</v>
      </c>
      <c r="L26" s="942">
        <v>141.33</v>
      </c>
      <c r="M26" s="971">
        <f t="shared" si="4"/>
        <v>28.266000000000005</v>
      </c>
    </row>
    <row r="27" spans="1:13" ht="15">
      <c r="A27" s="349">
        <v>221</v>
      </c>
      <c r="B27" s="347"/>
      <c r="C27" s="347"/>
      <c r="D27" s="485" t="s">
        <v>25</v>
      </c>
      <c r="E27" s="798">
        <f>SUM(E28:E30)</f>
        <v>9100</v>
      </c>
      <c r="F27" s="357">
        <f aca="true" t="shared" si="5" ref="F27:L27">SUM(F28:F30)</f>
        <v>7935</v>
      </c>
      <c r="G27" s="349">
        <f t="shared" si="5"/>
        <v>8300</v>
      </c>
      <c r="H27" s="357">
        <f t="shared" si="5"/>
        <v>8500</v>
      </c>
      <c r="I27" s="358">
        <f t="shared" si="5"/>
        <v>8500</v>
      </c>
      <c r="J27" s="349">
        <f t="shared" si="5"/>
        <v>8300</v>
      </c>
      <c r="K27" s="357">
        <f t="shared" si="5"/>
        <v>8300</v>
      </c>
      <c r="L27" s="938">
        <f t="shared" si="5"/>
        <v>3416.9</v>
      </c>
      <c r="M27" s="962">
        <f t="shared" si="4"/>
        <v>41.16746987951807</v>
      </c>
    </row>
    <row r="28" spans="1:13" ht="15">
      <c r="A28" s="399">
        <v>221004</v>
      </c>
      <c r="B28" s="378">
        <v>1</v>
      </c>
      <c r="C28" s="378">
        <v>41</v>
      </c>
      <c r="D28" s="495" t="s">
        <v>26</v>
      </c>
      <c r="E28" s="799">
        <v>5700</v>
      </c>
      <c r="F28" s="795">
        <v>5171</v>
      </c>
      <c r="G28" s="377">
        <v>5000</v>
      </c>
      <c r="H28" s="400">
        <v>5000</v>
      </c>
      <c r="I28" s="401">
        <v>5000</v>
      </c>
      <c r="J28" s="377">
        <v>5000</v>
      </c>
      <c r="K28" s="418">
        <v>5000</v>
      </c>
      <c r="L28" s="946">
        <v>3416.9</v>
      </c>
      <c r="M28" s="978">
        <f t="shared" si="4"/>
        <v>68.33800000000001</v>
      </c>
    </row>
    <row r="29" spans="1:13" ht="15">
      <c r="A29" s="365">
        <v>221004</v>
      </c>
      <c r="B29" s="361">
        <v>2</v>
      </c>
      <c r="C29" s="361">
        <v>41</v>
      </c>
      <c r="D29" s="487" t="s">
        <v>336</v>
      </c>
      <c r="E29" s="797">
        <v>3200</v>
      </c>
      <c r="F29" s="476">
        <v>2664</v>
      </c>
      <c r="G29" s="360">
        <v>3000</v>
      </c>
      <c r="H29" s="362">
        <v>3200</v>
      </c>
      <c r="I29" s="369">
        <v>3200</v>
      </c>
      <c r="J29" s="360">
        <v>3000</v>
      </c>
      <c r="K29" s="437">
        <v>3000</v>
      </c>
      <c r="L29" s="940">
        <v>0</v>
      </c>
      <c r="M29" s="971">
        <f t="shared" si="4"/>
        <v>0</v>
      </c>
    </row>
    <row r="30" spans="1:13" ht="15">
      <c r="A30" s="393">
        <v>221005</v>
      </c>
      <c r="B30" s="397">
        <v>2</v>
      </c>
      <c r="C30" s="394">
        <v>41</v>
      </c>
      <c r="D30" s="494" t="s">
        <v>337</v>
      </c>
      <c r="E30" s="682">
        <v>200</v>
      </c>
      <c r="F30" s="682">
        <v>100</v>
      </c>
      <c r="G30" s="393">
        <v>300</v>
      </c>
      <c r="H30" s="367">
        <v>300</v>
      </c>
      <c r="I30" s="368">
        <v>300</v>
      </c>
      <c r="J30" s="393">
        <v>300</v>
      </c>
      <c r="K30" s="437">
        <v>300</v>
      </c>
      <c r="L30" s="947">
        <v>0</v>
      </c>
      <c r="M30" s="973">
        <f t="shared" si="4"/>
        <v>0</v>
      </c>
    </row>
    <row r="31" spans="1:13" ht="15">
      <c r="A31" s="346">
        <v>222</v>
      </c>
      <c r="B31" s="347"/>
      <c r="C31" s="347"/>
      <c r="D31" s="485" t="s">
        <v>27</v>
      </c>
      <c r="E31" s="681">
        <v>15</v>
      </c>
      <c r="F31" s="681"/>
      <c r="G31" s="349">
        <v>120</v>
      </c>
      <c r="H31" s="348">
        <v>6620</v>
      </c>
      <c r="I31" s="350">
        <v>6550</v>
      </c>
      <c r="J31" s="349">
        <v>120</v>
      </c>
      <c r="K31" s="357">
        <v>120</v>
      </c>
      <c r="L31" s="938">
        <v>0</v>
      </c>
      <c r="M31" s="962">
        <f t="shared" si="4"/>
        <v>0</v>
      </c>
    </row>
    <row r="32" spans="1:13" ht="15">
      <c r="A32" s="351">
        <v>222003</v>
      </c>
      <c r="B32" s="352"/>
      <c r="C32" s="352">
        <v>41</v>
      </c>
      <c r="D32" s="486" t="s">
        <v>27</v>
      </c>
      <c r="E32" s="355">
        <v>15</v>
      </c>
      <c r="F32" s="355"/>
      <c r="G32" s="351">
        <v>120</v>
      </c>
      <c r="H32" s="353">
        <v>6620</v>
      </c>
      <c r="I32" s="354">
        <v>6550</v>
      </c>
      <c r="J32" s="351">
        <v>120</v>
      </c>
      <c r="K32" s="920">
        <v>120</v>
      </c>
      <c r="L32" s="939">
        <v>0</v>
      </c>
      <c r="M32" s="980">
        <f t="shared" si="4"/>
        <v>0</v>
      </c>
    </row>
    <row r="33" spans="1:13" ht="15">
      <c r="A33" s="349">
        <v>223</v>
      </c>
      <c r="B33" s="347"/>
      <c r="C33" s="347"/>
      <c r="D33" s="485" t="s">
        <v>28</v>
      </c>
      <c r="E33" s="359">
        <f>SUM(E34:E47)</f>
        <v>45347</v>
      </c>
      <c r="F33" s="359">
        <f>SUM(F34:F48)</f>
        <v>66713</v>
      </c>
      <c r="G33" s="349">
        <f>SUM(G35:G48)</f>
        <v>56021</v>
      </c>
      <c r="H33" s="357">
        <f>SUM(H34:H48)</f>
        <v>56141</v>
      </c>
      <c r="I33" s="358">
        <f>SUM(I35:I48)</f>
        <v>56141</v>
      </c>
      <c r="J33" s="349">
        <f>SUM(J35:J48)</f>
        <v>59021</v>
      </c>
      <c r="K33" s="357">
        <f>SUM(K35:K48)</f>
        <v>59021</v>
      </c>
      <c r="L33" s="938">
        <f>SUM(L35:L48)</f>
        <v>20212.05</v>
      </c>
      <c r="M33" s="962">
        <f t="shared" si="4"/>
        <v>34.24552278002744</v>
      </c>
    </row>
    <row r="34" spans="1:13" ht="15">
      <c r="A34" s="180">
        <v>223001</v>
      </c>
      <c r="B34" s="22"/>
      <c r="C34" s="22">
        <v>41</v>
      </c>
      <c r="D34" s="975" t="s">
        <v>405</v>
      </c>
      <c r="E34" s="223"/>
      <c r="F34" s="223">
        <v>9018</v>
      </c>
      <c r="G34" s="180"/>
      <c r="H34" s="52"/>
      <c r="I34" s="976"/>
      <c r="J34" s="180"/>
      <c r="K34" s="52"/>
      <c r="L34" s="977"/>
      <c r="M34" s="978"/>
    </row>
    <row r="35" spans="1:13" ht="15">
      <c r="A35" s="360">
        <v>223001</v>
      </c>
      <c r="B35" s="361">
        <v>1</v>
      </c>
      <c r="C35" s="361">
        <v>41</v>
      </c>
      <c r="D35" s="487" t="s">
        <v>29</v>
      </c>
      <c r="E35" s="364">
        <v>6134</v>
      </c>
      <c r="F35" s="364">
        <v>2155</v>
      </c>
      <c r="G35" s="360">
        <v>1800</v>
      </c>
      <c r="H35" s="362">
        <v>1800</v>
      </c>
      <c r="I35" s="363">
        <v>1800</v>
      </c>
      <c r="J35" s="360">
        <v>1800</v>
      </c>
      <c r="K35" s="476">
        <v>1800</v>
      </c>
      <c r="L35" s="940">
        <v>874.82</v>
      </c>
      <c r="M35" s="971">
        <f aca="true" t="shared" si="6" ref="M35:M69">(100/K35)*L35</f>
        <v>48.60111111111111</v>
      </c>
    </row>
    <row r="36" spans="1:13" ht="15">
      <c r="A36" s="365">
        <v>223001</v>
      </c>
      <c r="B36" s="366">
        <v>2</v>
      </c>
      <c r="C36" s="366">
        <v>41</v>
      </c>
      <c r="D36" s="488" t="s">
        <v>30</v>
      </c>
      <c r="E36" s="369">
        <v>373</v>
      </c>
      <c r="F36" s="369">
        <v>484</v>
      </c>
      <c r="G36" s="365">
        <v>500</v>
      </c>
      <c r="H36" s="367">
        <v>500</v>
      </c>
      <c r="I36" s="368">
        <v>500</v>
      </c>
      <c r="J36" s="365">
        <v>500</v>
      </c>
      <c r="K36" s="437">
        <v>500</v>
      </c>
      <c r="L36" s="941">
        <v>135</v>
      </c>
      <c r="M36" s="974">
        <f t="shared" si="6"/>
        <v>27</v>
      </c>
    </row>
    <row r="37" spans="1:13" ht="15">
      <c r="A37" s="365">
        <v>223001</v>
      </c>
      <c r="B37" s="366">
        <v>3</v>
      </c>
      <c r="C37" s="366">
        <v>41</v>
      </c>
      <c r="D37" s="488" t="s">
        <v>31</v>
      </c>
      <c r="E37" s="369">
        <v>6135</v>
      </c>
      <c r="F37" s="369">
        <v>2842</v>
      </c>
      <c r="G37" s="365">
        <v>3000</v>
      </c>
      <c r="H37" s="367">
        <v>3000</v>
      </c>
      <c r="I37" s="368">
        <v>3000</v>
      </c>
      <c r="J37" s="365">
        <v>7900</v>
      </c>
      <c r="K37" s="437">
        <v>7900</v>
      </c>
      <c r="L37" s="941">
        <v>2468.4</v>
      </c>
      <c r="M37" s="972">
        <f t="shared" si="6"/>
        <v>31.245569620253164</v>
      </c>
    </row>
    <row r="38" spans="1:13" ht="15">
      <c r="A38" s="365">
        <v>223001</v>
      </c>
      <c r="B38" s="366">
        <v>4</v>
      </c>
      <c r="C38" s="366">
        <v>41</v>
      </c>
      <c r="D38" s="488" t="s">
        <v>32</v>
      </c>
      <c r="E38" s="796">
        <v>648</v>
      </c>
      <c r="F38" s="438">
        <v>810</v>
      </c>
      <c r="G38" s="365">
        <v>1500</v>
      </c>
      <c r="H38" s="367">
        <v>1500</v>
      </c>
      <c r="I38" s="368">
        <v>1500</v>
      </c>
      <c r="J38" s="365">
        <v>1000</v>
      </c>
      <c r="K38" s="437">
        <v>1000</v>
      </c>
      <c r="L38" s="941">
        <v>486</v>
      </c>
      <c r="M38" s="971">
        <f t="shared" si="6"/>
        <v>48.6</v>
      </c>
    </row>
    <row r="39" spans="1:13" ht="15">
      <c r="A39" s="365">
        <v>223001</v>
      </c>
      <c r="B39" s="366">
        <v>5</v>
      </c>
      <c r="C39" s="366">
        <v>41</v>
      </c>
      <c r="D39" s="488" t="s">
        <v>33</v>
      </c>
      <c r="E39" s="797">
        <v>4</v>
      </c>
      <c r="F39" s="476">
        <v>0</v>
      </c>
      <c r="G39" s="365">
        <v>5</v>
      </c>
      <c r="H39" s="367">
        <v>5</v>
      </c>
      <c r="I39" s="368">
        <v>5</v>
      </c>
      <c r="J39" s="365">
        <v>5</v>
      </c>
      <c r="K39" s="437">
        <v>5</v>
      </c>
      <c r="L39" s="941">
        <v>0</v>
      </c>
      <c r="M39" s="972">
        <f t="shared" si="6"/>
        <v>0</v>
      </c>
    </row>
    <row r="40" spans="1:13" ht="15">
      <c r="A40" s="365">
        <v>223001</v>
      </c>
      <c r="B40" s="366">
        <v>6</v>
      </c>
      <c r="C40" s="366">
        <v>41</v>
      </c>
      <c r="D40" s="488" t="s">
        <v>34</v>
      </c>
      <c r="E40" s="796">
        <v>114</v>
      </c>
      <c r="F40" s="437">
        <v>0</v>
      </c>
      <c r="G40" s="365">
        <v>166</v>
      </c>
      <c r="H40" s="367">
        <v>166</v>
      </c>
      <c r="I40" s="368">
        <v>166</v>
      </c>
      <c r="J40" s="365">
        <v>166</v>
      </c>
      <c r="K40" s="437">
        <v>166</v>
      </c>
      <c r="L40" s="941">
        <v>0</v>
      </c>
      <c r="M40" s="971">
        <f t="shared" si="6"/>
        <v>0</v>
      </c>
    </row>
    <row r="41" spans="1:13" ht="15">
      <c r="A41" s="365">
        <v>223001</v>
      </c>
      <c r="B41" s="366">
        <v>8</v>
      </c>
      <c r="C41" s="366">
        <v>41</v>
      </c>
      <c r="D41" s="488" t="s">
        <v>37</v>
      </c>
      <c r="E41" s="796">
        <v>251</v>
      </c>
      <c r="F41" s="437">
        <v>53</v>
      </c>
      <c r="G41" s="365">
        <v>500</v>
      </c>
      <c r="H41" s="367">
        <v>600</v>
      </c>
      <c r="I41" s="368">
        <v>600</v>
      </c>
      <c r="J41" s="365">
        <v>600</v>
      </c>
      <c r="K41" s="437">
        <v>600</v>
      </c>
      <c r="L41" s="941">
        <v>0</v>
      </c>
      <c r="M41" s="974">
        <f t="shared" si="6"/>
        <v>0</v>
      </c>
    </row>
    <row r="42" spans="1:13" ht="15">
      <c r="A42" s="365">
        <v>223001</v>
      </c>
      <c r="B42" s="366">
        <v>9</v>
      </c>
      <c r="C42" s="366">
        <v>41</v>
      </c>
      <c r="D42" s="488" t="s">
        <v>365</v>
      </c>
      <c r="E42" s="796">
        <v>436</v>
      </c>
      <c r="F42" s="437">
        <v>539</v>
      </c>
      <c r="G42" s="365">
        <v>500</v>
      </c>
      <c r="H42" s="367">
        <v>520</v>
      </c>
      <c r="I42" s="368">
        <v>520</v>
      </c>
      <c r="J42" s="365">
        <v>500</v>
      </c>
      <c r="K42" s="367">
        <v>500</v>
      </c>
      <c r="L42" s="941">
        <v>465.72</v>
      </c>
      <c r="M42" s="974">
        <f t="shared" si="6"/>
        <v>93.144</v>
      </c>
    </row>
    <row r="43" spans="1:13" ht="15">
      <c r="A43" s="360">
        <v>223001</v>
      </c>
      <c r="B43" s="361">
        <v>10</v>
      </c>
      <c r="C43" s="361">
        <v>41</v>
      </c>
      <c r="D43" s="488" t="s">
        <v>36</v>
      </c>
      <c r="E43" s="796">
        <v>6738</v>
      </c>
      <c r="F43" s="437">
        <v>7586</v>
      </c>
      <c r="G43" s="365">
        <v>5000</v>
      </c>
      <c r="H43" s="367">
        <v>5000</v>
      </c>
      <c r="I43" s="368">
        <v>5000</v>
      </c>
      <c r="J43" s="365">
        <v>3500</v>
      </c>
      <c r="K43" s="367">
        <v>3500</v>
      </c>
      <c r="L43" s="941">
        <v>2483</v>
      </c>
      <c r="M43" s="974">
        <f t="shared" si="6"/>
        <v>70.94285714285714</v>
      </c>
    </row>
    <row r="44" spans="1:13" ht="15">
      <c r="A44" s="365">
        <v>223001</v>
      </c>
      <c r="B44" s="366">
        <v>11</v>
      </c>
      <c r="C44" s="366">
        <v>41</v>
      </c>
      <c r="D44" s="488" t="s">
        <v>349</v>
      </c>
      <c r="E44" s="796">
        <v>1674</v>
      </c>
      <c r="F44" s="437">
        <v>758</v>
      </c>
      <c r="G44" s="365">
        <v>1500</v>
      </c>
      <c r="H44" s="367">
        <v>1500</v>
      </c>
      <c r="I44" s="368">
        <v>1500</v>
      </c>
      <c r="J44" s="365">
        <v>1500</v>
      </c>
      <c r="K44" s="367">
        <v>1500</v>
      </c>
      <c r="L44" s="941">
        <v>50</v>
      </c>
      <c r="M44" s="974">
        <f t="shared" si="6"/>
        <v>3.3333333333333335</v>
      </c>
    </row>
    <row r="45" spans="1:13" ht="15">
      <c r="A45" s="393">
        <v>223001</v>
      </c>
      <c r="B45" s="394">
        <v>12</v>
      </c>
      <c r="C45" s="394">
        <v>41</v>
      </c>
      <c r="D45" s="689" t="s">
        <v>437</v>
      </c>
      <c r="E45" s="796"/>
      <c r="F45" s="437">
        <v>10</v>
      </c>
      <c r="G45" s="365">
        <v>50</v>
      </c>
      <c r="H45" s="367">
        <v>50</v>
      </c>
      <c r="I45" s="368">
        <v>50</v>
      </c>
      <c r="J45" s="365">
        <v>50</v>
      </c>
      <c r="K45" s="367">
        <v>50</v>
      </c>
      <c r="L45" s="941">
        <v>0</v>
      </c>
      <c r="M45" s="974">
        <f t="shared" si="6"/>
        <v>0</v>
      </c>
    </row>
    <row r="46" spans="1:13" ht="15">
      <c r="A46" s="365">
        <v>223002</v>
      </c>
      <c r="B46" s="366">
        <v>16</v>
      </c>
      <c r="C46" s="9" t="s">
        <v>500</v>
      </c>
      <c r="D46" s="488" t="s">
        <v>35</v>
      </c>
      <c r="E46" s="796">
        <v>6489</v>
      </c>
      <c r="F46" s="437">
        <v>7232</v>
      </c>
      <c r="G46" s="365">
        <v>7500</v>
      </c>
      <c r="H46" s="367">
        <v>7500</v>
      </c>
      <c r="I46" s="368">
        <v>7500</v>
      </c>
      <c r="J46" s="365">
        <v>7500</v>
      </c>
      <c r="K46" s="367">
        <v>7500</v>
      </c>
      <c r="L46" s="941">
        <v>1540</v>
      </c>
      <c r="M46" s="972">
        <f t="shared" si="6"/>
        <v>20.533333333333335</v>
      </c>
    </row>
    <row r="47" spans="1:13" ht="15">
      <c r="A47" s="365">
        <v>223003</v>
      </c>
      <c r="B47" s="366"/>
      <c r="C47" s="9">
        <v>41</v>
      </c>
      <c r="D47" s="330" t="s">
        <v>429</v>
      </c>
      <c r="E47" s="796">
        <v>16351</v>
      </c>
      <c r="F47" s="437">
        <v>13690</v>
      </c>
      <c r="G47" s="365">
        <v>9000</v>
      </c>
      <c r="H47" s="367">
        <v>9000</v>
      </c>
      <c r="I47" s="368">
        <v>9000</v>
      </c>
      <c r="J47" s="365">
        <v>9000</v>
      </c>
      <c r="K47" s="367">
        <v>9000</v>
      </c>
      <c r="L47" s="941">
        <v>3753.9</v>
      </c>
      <c r="M47" s="971">
        <f t="shared" si="6"/>
        <v>41.71</v>
      </c>
    </row>
    <row r="48" spans="1:13" ht="15">
      <c r="A48" s="365">
        <v>223003</v>
      </c>
      <c r="B48" s="366"/>
      <c r="C48" s="9" t="s">
        <v>426</v>
      </c>
      <c r="D48" s="330" t="s">
        <v>417</v>
      </c>
      <c r="E48" s="796">
        <v>17777</v>
      </c>
      <c r="F48" s="437">
        <v>21536</v>
      </c>
      <c r="G48" s="365">
        <v>25000</v>
      </c>
      <c r="H48" s="367">
        <v>25000</v>
      </c>
      <c r="I48" s="368">
        <v>25000</v>
      </c>
      <c r="J48" s="365">
        <v>25000</v>
      </c>
      <c r="K48" s="367">
        <v>25000</v>
      </c>
      <c r="L48" s="941">
        <v>7955.21</v>
      </c>
      <c r="M48" s="973">
        <f t="shared" si="6"/>
        <v>31.82084</v>
      </c>
    </row>
    <row r="49" spans="1:13" ht="15">
      <c r="A49" s="346">
        <v>240</v>
      </c>
      <c r="B49" s="375"/>
      <c r="C49" s="375"/>
      <c r="D49" s="485" t="s">
        <v>39</v>
      </c>
      <c r="E49" s="798">
        <f aca="true" t="shared" si="7" ref="E49:L49">SUM(E50:E50)</f>
        <v>72</v>
      </c>
      <c r="F49" s="357">
        <f t="shared" si="7"/>
        <v>45</v>
      </c>
      <c r="G49" s="349">
        <f t="shared" si="7"/>
        <v>70</v>
      </c>
      <c r="H49" s="357">
        <f t="shared" si="7"/>
        <v>100</v>
      </c>
      <c r="I49" s="358">
        <v>100</v>
      </c>
      <c r="J49" s="349">
        <f t="shared" si="7"/>
        <v>90</v>
      </c>
      <c r="K49" s="348">
        <f t="shared" si="7"/>
        <v>90</v>
      </c>
      <c r="L49" s="938">
        <f t="shared" si="7"/>
        <v>8.19</v>
      </c>
      <c r="M49" s="960">
        <f t="shared" si="6"/>
        <v>9.1</v>
      </c>
    </row>
    <row r="50" spans="1:13" ht="15">
      <c r="A50" s="377">
        <v>242000</v>
      </c>
      <c r="B50" s="378"/>
      <c r="C50" s="378">
        <v>41</v>
      </c>
      <c r="D50" s="495" t="s">
        <v>40</v>
      </c>
      <c r="E50" s="799">
        <v>72</v>
      </c>
      <c r="F50" s="795">
        <v>45</v>
      </c>
      <c r="G50" s="377">
        <v>70</v>
      </c>
      <c r="H50" s="400">
        <v>100</v>
      </c>
      <c r="I50" s="403">
        <v>100</v>
      </c>
      <c r="J50" s="377">
        <v>90</v>
      </c>
      <c r="K50" s="400">
        <v>90</v>
      </c>
      <c r="L50" s="946">
        <v>8.19</v>
      </c>
      <c r="M50" s="971">
        <f t="shared" si="6"/>
        <v>9.1</v>
      </c>
    </row>
    <row r="51" spans="1:21" ht="15">
      <c r="A51" s="346">
        <v>290</v>
      </c>
      <c r="B51" s="347"/>
      <c r="C51" s="347"/>
      <c r="D51" s="485" t="s">
        <v>41</v>
      </c>
      <c r="E51" s="798">
        <f aca="true" t="shared" si="8" ref="E51:J51">SUM(E53:E57)</f>
        <v>4204</v>
      </c>
      <c r="F51" s="357">
        <f t="shared" si="8"/>
        <v>11373</v>
      </c>
      <c r="G51" s="349">
        <f t="shared" si="8"/>
        <v>10400</v>
      </c>
      <c r="H51" s="348">
        <f t="shared" si="8"/>
        <v>10400</v>
      </c>
      <c r="I51" s="350">
        <f t="shared" si="8"/>
        <v>10400</v>
      </c>
      <c r="J51" s="349">
        <f t="shared" si="8"/>
        <v>2900</v>
      </c>
      <c r="K51" s="348">
        <f>SUM(K52:K57)</f>
        <v>8581</v>
      </c>
      <c r="L51" s="938">
        <f>SUM(L52:L57)</f>
        <v>6828.05</v>
      </c>
      <c r="M51" s="962">
        <f t="shared" si="6"/>
        <v>79.57172823680224</v>
      </c>
      <c r="U51" s="189"/>
    </row>
    <row r="52" spans="1:13" ht="15">
      <c r="A52" s="180">
        <v>292006</v>
      </c>
      <c r="B52" s="22"/>
      <c r="C52" s="22" t="s">
        <v>528</v>
      </c>
      <c r="D52" s="975" t="s">
        <v>529</v>
      </c>
      <c r="E52" s="731"/>
      <c r="F52" s="52"/>
      <c r="G52" s="180"/>
      <c r="H52" s="21"/>
      <c r="I52" s="741"/>
      <c r="J52" s="180"/>
      <c r="K52" s="21">
        <v>581</v>
      </c>
      <c r="L52" s="977">
        <v>580.5</v>
      </c>
      <c r="M52" s="974">
        <f t="shared" si="6"/>
        <v>99.91394148020653</v>
      </c>
    </row>
    <row r="53" spans="1:13" ht="15">
      <c r="A53" s="360">
        <v>292017</v>
      </c>
      <c r="B53" s="361"/>
      <c r="C53" s="7" t="s">
        <v>495</v>
      </c>
      <c r="D53" s="487" t="s">
        <v>406</v>
      </c>
      <c r="E53" s="797"/>
      <c r="F53" s="476">
        <v>4709</v>
      </c>
      <c r="G53" s="360">
        <v>5000</v>
      </c>
      <c r="H53" s="362">
        <v>5000</v>
      </c>
      <c r="I53" s="1162">
        <v>5000</v>
      </c>
      <c r="J53" s="360">
        <v>1500</v>
      </c>
      <c r="K53" s="362">
        <v>1500</v>
      </c>
      <c r="L53" s="940">
        <v>171.17</v>
      </c>
      <c r="M53" s="1163">
        <f t="shared" si="6"/>
        <v>11.411333333333332</v>
      </c>
    </row>
    <row r="54" spans="1:13" ht="15">
      <c r="A54" s="365">
        <v>292008</v>
      </c>
      <c r="B54" s="366"/>
      <c r="C54" s="366">
        <v>41</v>
      </c>
      <c r="D54" s="488" t="s">
        <v>338</v>
      </c>
      <c r="E54" s="796">
        <v>3868</v>
      </c>
      <c r="F54" s="437">
        <v>6664</v>
      </c>
      <c r="G54" s="365">
        <v>5000</v>
      </c>
      <c r="H54" s="367">
        <v>5000</v>
      </c>
      <c r="I54" s="363">
        <v>5000</v>
      </c>
      <c r="J54" s="360">
        <v>1000</v>
      </c>
      <c r="K54" s="367">
        <v>4500</v>
      </c>
      <c r="L54" s="941">
        <v>4205.83</v>
      </c>
      <c r="M54" s="974">
        <f t="shared" si="6"/>
        <v>93.46288888888888</v>
      </c>
    </row>
    <row r="55" spans="1:13" ht="15">
      <c r="A55" s="365">
        <v>292012</v>
      </c>
      <c r="B55" s="366"/>
      <c r="C55" s="366">
        <v>41</v>
      </c>
      <c r="D55" s="330" t="s">
        <v>530</v>
      </c>
      <c r="E55" s="796"/>
      <c r="F55" s="437"/>
      <c r="G55" s="365"/>
      <c r="H55" s="367"/>
      <c r="I55" s="363"/>
      <c r="J55" s="360"/>
      <c r="K55" s="367">
        <v>1400</v>
      </c>
      <c r="L55" s="941">
        <v>1386.8</v>
      </c>
      <c r="M55" s="974">
        <f t="shared" si="6"/>
        <v>99.05714285714285</v>
      </c>
    </row>
    <row r="56" spans="1:13" ht="15">
      <c r="A56" s="365">
        <v>292027</v>
      </c>
      <c r="B56" s="366"/>
      <c r="C56" s="366">
        <v>41</v>
      </c>
      <c r="D56" s="488" t="s">
        <v>42</v>
      </c>
      <c r="E56" s="796">
        <v>8</v>
      </c>
      <c r="F56" s="437"/>
      <c r="G56" s="365">
        <v>100</v>
      </c>
      <c r="H56" s="367">
        <v>100</v>
      </c>
      <c r="I56" s="368">
        <v>100</v>
      </c>
      <c r="J56" s="365">
        <v>100</v>
      </c>
      <c r="K56" s="367">
        <v>100</v>
      </c>
      <c r="L56" s="941">
        <v>0</v>
      </c>
      <c r="M56" s="974">
        <f t="shared" si="6"/>
        <v>0</v>
      </c>
    </row>
    <row r="57" spans="1:13" ht="15.75" thickBot="1">
      <c r="A57" s="360">
        <v>292027</v>
      </c>
      <c r="B57" s="366">
        <v>1</v>
      </c>
      <c r="C57" s="366">
        <v>41</v>
      </c>
      <c r="D57" s="488" t="s">
        <v>43</v>
      </c>
      <c r="E57" s="796">
        <v>328</v>
      </c>
      <c r="F57" s="437"/>
      <c r="G57" s="365">
        <v>300</v>
      </c>
      <c r="H57" s="367">
        <v>300</v>
      </c>
      <c r="I57" s="368">
        <v>300</v>
      </c>
      <c r="J57" s="1116">
        <v>300</v>
      </c>
      <c r="K57" s="1117">
        <v>500</v>
      </c>
      <c r="L57" s="941">
        <v>483.75</v>
      </c>
      <c r="M57" s="974">
        <f t="shared" si="6"/>
        <v>96.75</v>
      </c>
    </row>
    <row r="58" spans="1:13" ht="15.75" thickBot="1">
      <c r="A58" s="404">
        <v>300</v>
      </c>
      <c r="B58" s="384"/>
      <c r="C58" s="384"/>
      <c r="D58" s="490" t="s">
        <v>45</v>
      </c>
      <c r="E58" s="386">
        <f aca="true" t="shared" si="9" ref="E58:L58">SUM(E59:E77)</f>
        <v>427262</v>
      </c>
      <c r="F58" s="405">
        <f t="shared" si="9"/>
        <v>418251</v>
      </c>
      <c r="G58" s="404">
        <f t="shared" si="9"/>
        <v>524150</v>
      </c>
      <c r="H58" s="405">
        <f t="shared" si="9"/>
        <v>574950</v>
      </c>
      <c r="I58" s="406">
        <f t="shared" si="9"/>
        <v>571900</v>
      </c>
      <c r="J58" s="404">
        <f t="shared" si="9"/>
        <v>513150</v>
      </c>
      <c r="K58" s="1118">
        <f t="shared" si="9"/>
        <v>579288</v>
      </c>
      <c r="L58" s="944">
        <f t="shared" si="9"/>
        <v>298218.67000000004</v>
      </c>
      <c r="M58" s="963">
        <f t="shared" si="6"/>
        <v>51.48020846280262</v>
      </c>
    </row>
    <row r="59" spans="1:13" ht="15">
      <c r="A59" s="408">
        <v>311000</v>
      </c>
      <c r="B59" s="409">
        <v>1</v>
      </c>
      <c r="C59" s="409">
        <v>71</v>
      </c>
      <c r="D59" s="496" t="s">
        <v>46</v>
      </c>
      <c r="E59" s="800">
        <v>3700</v>
      </c>
      <c r="F59" s="482">
        <v>4776</v>
      </c>
      <c r="G59" s="408">
        <v>1500</v>
      </c>
      <c r="H59" s="410">
        <v>1500</v>
      </c>
      <c r="I59" s="411">
        <v>1500</v>
      </c>
      <c r="J59" s="408">
        <v>1500</v>
      </c>
      <c r="K59" s="410">
        <v>1500</v>
      </c>
      <c r="L59" s="948">
        <v>1000</v>
      </c>
      <c r="M59" s="982">
        <f t="shared" si="6"/>
        <v>66.66666666666667</v>
      </c>
    </row>
    <row r="60" spans="1:13" ht="15">
      <c r="A60" s="360">
        <v>312001</v>
      </c>
      <c r="B60" s="361">
        <v>1</v>
      </c>
      <c r="C60" s="361">
        <v>111</v>
      </c>
      <c r="D60" s="487" t="s">
        <v>47</v>
      </c>
      <c r="E60" s="797">
        <v>372215</v>
      </c>
      <c r="F60" s="476">
        <v>377128</v>
      </c>
      <c r="G60" s="360">
        <v>395000</v>
      </c>
      <c r="H60" s="362">
        <v>410550</v>
      </c>
      <c r="I60" s="363">
        <v>410550</v>
      </c>
      <c r="J60" s="360">
        <v>437000</v>
      </c>
      <c r="K60" s="362">
        <v>493768</v>
      </c>
      <c r="L60" s="940">
        <v>245082.8</v>
      </c>
      <c r="M60" s="974">
        <f t="shared" si="6"/>
        <v>49.63521329855316</v>
      </c>
    </row>
    <row r="61" spans="1:13" ht="15">
      <c r="A61" s="360">
        <v>312001</v>
      </c>
      <c r="B61" s="361">
        <v>2</v>
      </c>
      <c r="C61" s="361">
        <v>111</v>
      </c>
      <c r="D61" s="487" t="s">
        <v>383</v>
      </c>
      <c r="E61" s="796">
        <v>2536</v>
      </c>
      <c r="F61" s="437">
        <v>2997</v>
      </c>
      <c r="G61" s="365">
        <v>3000</v>
      </c>
      <c r="H61" s="367">
        <v>3000</v>
      </c>
      <c r="I61" s="368">
        <v>3000</v>
      </c>
      <c r="J61" s="365">
        <v>3000</v>
      </c>
      <c r="K61" s="367">
        <v>4000</v>
      </c>
      <c r="L61" s="941">
        <v>3923.09</v>
      </c>
      <c r="M61" s="974">
        <f t="shared" si="6"/>
        <v>98.07725</v>
      </c>
    </row>
    <row r="62" spans="1:13" ht="15">
      <c r="A62" s="360">
        <v>312001</v>
      </c>
      <c r="B62" s="361">
        <v>3</v>
      </c>
      <c r="C62" s="361">
        <v>111</v>
      </c>
      <c r="D62" s="1164" t="s">
        <v>531</v>
      </c>
      <c r="E62" s="796"/>
      <c r="F62" s="437"/>
      <c r="G62" s="365"/>
      <c r="H62" s="367"/>
      <c r="I62" s="368"/>
      <c r="J62" s="365"/>
      <c r="K62" s="367">
        <v>370</v>
      </c>
      <c r="L62" s="941">
        <v>366.83</v>
      </c>
      <c r="M62" s="974">
        <f t="shared" si="6"/>
        <v>99.14324324324325</v>
      </c>
    </row>
    <row r="63" spans="1:13" ht="15">
      <c r="A63" s="360">
        <v>312001</v>
      </c>
      <c r="B63" s="361">
        <v>4</v>
      </c>
      <c r="C63" s="361">
        <v>111</v>
      </c>
      <c r="D63" s="487" t="s">
        <v>367</v>
      </c>
      <c r="E63" s="796">
        <v>5853</v>
      </c>
      <c r="F63" s="437">
        <v>7073</v>
      </c>
      <c r="G63" s="365"/>
      <c r="H63" s="367">
        <v>8500</v>
      </c>
      <c r="I63" s="368">
        <v>8500</v>
      </c>
      <c r="J63" s="365">
        <v>3600</v>
      </c>
      <c r="K63" s="367">
        <v>3600</v>
      </c>
      <c r="L63" s="941">
        <v>1212.48</v>
      </c>
      <c r="M63" s="972">
        <f t="shared" si="6"/>
        <v>33.68</v>
      </c>
    </row>
    <row r="64" spans="1:13" ht="15">
      <c r="A64" s="365">
        <v>312001</v>
      </c>
      <c r="B64" s="366">
        <v>5</v>
      </c>
      <c r="C64" s="366">
        <v>111</v>
      </c>
      <c r="D64" s="488" t="s">
        <v>48</v>
      </c>
      <c r="E64" s="796">
        <v>613</v>
      </c>
      <c r="F64" s="437">
        <v>871</v>
      </c>
      <c r="G64" s="365">
        <v>1000</v>
      </c>
      <c r="H64" s="367">
        <v>29100</v>
      </c>
      <c r="I64" s="368">
        <v>29100</v>
      </c>
      <c r="J64" s="365">
        <v>55000</v>
      </c>
      <c r="K64" s="367">
        <v>55000</v>
      </c>
      <c r="L64" s="941">
        <v>27356.4</v>
      </c>
      <c r="M64" s="971">
        <f t="shared" si="6"/>
        <v>49.7389090909091</v>
      </c>
    </row>
    <row r="65" spans="1:13" ht="15">
      <c r="A65" s="393">
        <v>312001</v>
      </c>
      <c r="B65" s="394">
        <v>6</v>
      </c>
      <c r="C65" s="394">
        <v>111</v>
      </c>
      <c r="D65" s="494" t="s">
        <v>384</v>
      </c>
      <c r="E65" s="796">
        <v>244</v>
      </c>
      <c r="F65" s="437">
        <v>247</v>
      </c>
      <c r="G65" s="365">
        <v>250</v>
      </c>
      <c r="H65" s="367">
        <v>250</v>
      </c>
      <c r="I65" s="368">
        <v>250</v>
      </c>
      <c r="J65" s="365">
        <v>250</v>
      </c>
      <c r="K65" s="367">
        <v>250</v>
      </c>
      <c r="L65" s="941">
        <v>247.95</v>
      </c>
      <c r="M65" s="974">
        <f t="shared" si="6"/>
        <v>99.18</v>
      </c>
    </row>
    <row r="66" spans="1:13" ht="15">
      <c r="A66" s="365">
        <v>312001</v>
      </c>
      <c r="B66" s="366">
        <v>7</v>
      </c>
      <c r="C66" s="366">
        <v>111</v>
      </c>
      <c r="D66" s="488" t="s">
        <v>49</v>
      </c>
      <c r="E66" s="796">
        <v>116</v>
      </c>
      <c r="F66" s="437">
        <v>133</v>
      </c>
      <c r="G66" s="365">
        <v>200</v>
      </c>
      <c r="H66" s="367">
        <v>200</v>
      </c>
      <c r="I66" s="368">
        <v>200</v>
      </c>
      <c r="J66" s="365">
        <v>200</v>
      </c>
      <c r="K66" s="367">
        <v>200</v>
      </c>
      <c r="L66" s="941">
        <v>66.4</v>
      </c>
      <c r="M66" s="974">
        <f t="shared" si="6"/>
        <v>33.2</v>
      </c>
    </row>
    <row r="67" spans="1:13" ht="15">
      <c r="A67" s="365">
        <v>312001</v>
      </c>
      <c r="B67" s="366">
        <v>9</v>
      </c>
      <c r="C67" s="366">
        <v>111</v>
      </c>
      <c r="D67" s="488" t="s">
        <v>50</v>
      </c>
      <c r="E67" s="796">
        <v>4985</v>
      </c>
      <c r="F67" s="437">
        <v>4226</v>
      </c>
      <c r="G67" s="365">
        <v>5000</v>
      </c>
      <c r="H67" s="367">
        <v>5000</v>
      </c>
      <c r="I67" s="368">
        <v>5000</v>
      </c>
      <c r="J67" s="365">
        <v>5000</v>
      </c>
      <c r="K67" s="367">
        <v>5400</v>
      </c>
      <c r="L67" s="941">
        <v>5236.15</v>
      </c>
      <c r="M67" s="972">
        <f t="shared" si="6"/>
        <v>96.96574074074073</v>
      </c>
    </row>
    <row r="68" spans="1:13" ht="15">
      <c r="A68" s="365">
        <v>312001</v>
      </c>
      <c r="B68" s="366">
        <v>10</v>
      </c>
      <c r="C68" s="366">
        <v>111</v>
      </c>
      <c r="D68" s="488" t="s">
        <v>51</v>
      </c>
      <c r="E68" s="796">
        <v>1316</v>
      </c>
      <c r="F68" s="437">
        <v>2370</v>
      </c>
      <c r="G68" s="365">
        <v>7500</v>
      </c>
      <c r="H68" s="367">
        <v>7500</v>
      </c>
      <c r="I68" s="368">
        <v>5000</v>
      </c>
      <c r="J68" s="365">
        <v>2500</v>
      </c>
      <c r="K68" s="367">
        <v>7100</v>
      </c>
      <c r="L68" s="941">
        <v>7042.57</v>
      </c>
      <c r="M68" s="971">
        <f t="shared" si="6"/>
        <v>99.19112676056338</v>
      </c>
    </row>
    <row r="69" spans="1:13" ht="15">
      <c r="A69" s="365">
        <v>312001</v>
      </c>
      <c r="B69" s="361">
        <v>11</v>
      </c>
      <c r="C69" s="361">
        <v>111</v>
      </c>
      <c r="D69" s="488" t="s">
        <v>53</v>
      </c>
      <c r="E69" s="796">
        <v>353</v>
      </c>
      <c r="F69" s="437">
        <v>213</v>
      </c>
      <c r="G69" s="365">
        <v>300</v>
      </c>
      <c r="H69" s="367">
        <v>300</v>
      </c>
      <c r="I69" s="368"/>
      <c r="J69" s="365">
        <v>200</v>
      </c>
      <c r="K69" s="367">
        <v>200</v>
      </c>
      <c r="L69" s="941">
        <v>0</v>
      </c>
      <c r="M69" s="972">
        <f t="shared" si="6"/>
        <v>0</v>
      </c>
    </row>
    <row r="70" spans="1:13" ht="15">
      <c r="A70" s="365">
        <v>312001</v>
      </c>
      <c r="B70" s="413">
        <v>12</v>
      </c>
      <c r="C70" s="366">
        <v>111</v>
      </c>
      <c r="D70" s="330" t="s">
        <v>438</v>
      </c>
      <c r="E70" s="796"/>
      <c r="F70" s="437">
        <v>1200</v>
      </c>
      <c r="G70" s="365"/>
      <c r="H70" s="367"/>
      <c r="I70" s="368"/>
      <c r="J70" s="365"/>
      <c r="K70" s="367"/>
      <c r="L70" s="941"/>
      <c r="M70" s="930"/>
    </row>
    <row r="71" spans="1:13" ht="15">
      <c r="A71" s="365">
        <v>312001</v>
      </c>
      <c r="B71" s="414">
        <v>13</v>
      </c>
      <c r="C71" s="744">
        <v>111</v>
      </c>
      <c r="D71" s="488" t="s">
        <v>54</v>
      </c>
      <c r="E71" s="796">
        <v>280</v>
      </c>
      <c r="F71" s="437"/>
      <c r="G71" s="365"/>
      <c r="H71" s="367"/>
      <c r="I71" s="368"/>
      <c r="J71" s="365"/>
      <c r="K71" s="367"/>
      <c r="L71" s="941"/>
      <c r="M71" s="930"/>
    </row>
    <row r="72" spans="1:13" ht="15">
      <c r="A72" s="360">
        <v>312001</v>
      </c>
      <c r="B72" s="413">
        <v>14</v>
      </c>
      <c r="C72" s="415">
        <v>111</v>
      </c>
      <c r="D72" s="487" t="s">
        <v>55</v>
      </c>
      <c r="E72" s="797">
        <v>4460</v>
      </c>
      <c r="F72" s="476">
        <v>5356</v>
      </c>
      <c r="G72" s="360">
        <v>4900</v>
      </c>
      <c r="H72" s="362">
        <v>4900</v>
      </c>
      <c r="I72" s="363">
        <v>4900</v>
      </c>
      <c r="J72" s="360">
        <v>4900</v>
      </c>
      <c r="K72" s="362">
        <v>4900</v>
      </c>
      <c r="L72" s="940">
        <v>3684</v>
      </c>
      <c r="M72" s="972">
        <f>(100/K72)*L72</f>
        <v>75.18367346938776</v>
      </c>
    </row>
    <row r="73" spans="1:13" ht="15">
      <c r="A73" s="365">
        <v>312001</v>
      </c>
      <c r="B73" s="366">
        <v>16</v>
      </c>
      <c r="C73" s="366">
        <v>111</v>
      </c>
      <c r="D73" s="488" t="s">
        <v>362</v>
      </c>
      <c r="E73" s="796">
        <v>29913</v>
      </c>
      <c r="F73" s="437">
        <v>11661</v>
      </c>
      <c r="G73" s="365"/>
      <c r="H73" s="367"/>
      <c r="I73" s="368"/>
      <c r="J73" s="365"/>
      <c r="K73" s="367"/>
      <c r="L73" s="941"/>
      <c r="M73" s="961"/>
    </row>
    <row r="74" spans="1:13" ht="15">
      <c r="A74" s="365">
        <v>312001</v>
      </c>
      <c r="B74" s="366">
        <v>17</v>
      </c>
      <c r="C74" s="417">
        <v>111</v>
      </c>
      <c r="D74" s="493" t="s">
        <v>56</v>
      </c>
      <c r="E74" s="796">
        <v>275</v>
      </c>
      <c r="F74" s="437"/>
      <c r="G74" s="365"/>
      <c r="H74" s="437"/>
      <c r="I74" s="478"/>
      <c r="J74" s="365"/>
      <c r="K74" s="367"/>
      <c r="L74" s="941"/>
      <c r="M74" s="965"/>
    </row>
    <row r="75" spans="1:13" ht="15">
      <c r="A75" s="365">
        <v>312011</v>
      </c>
      <c r="B75" s="361"/>
      <c r="C75" s="413">
        <v>111</v>
      </c>
      <c r="D75" s="330" t="s">
        <v>397</v>
      </c>
      <c r="E75" s="797">
        <v>403</v>
      </c>
      <c r="F75" s="476"/>
      <c r="G75" s="360"/>
      <c r="H75" s="476"/>
      <c r="I75" s="477"/>
      <c r="J75" s="365"/>
      <c r="K75" s="362"/>
      <c r="L75" s="940"/>
      <c r="M75" s="930"/>
    </row>
    <row r="76" spans="1:13" ht="15">
      <c r="A76" s="365">
        <v>312001</v>
      </c>
      <c r="B76" s="413">
        <v>18</v>
      </c>
      <c r="C76" s="413">
        <v>111</v>
      </c>
      <c r="D76" s="330" t="s">
        <v>466</v>
      </c>
      <c r="E76" s="796"/>
      <c r="F76" s="438"/>
      <c r="G76" s="393">
        <v>105500</v>
      </c>
      <c r="H76" s="367">
        <v>104150</v>
      </c>
      <c r="I76" s="438">
        <v>103900</v>
      </c>
      <c r="J76" s="399"/>
      <c r="K76" s="367"/>
      <c r="L76" s="941"/>
      <c r="M76" s="929"/>
    </row>
    <row r="77" spans="1:13" ht="15.75" thickBot="1">
      <c r="A77" s="479">
        <v>312001</v>
      </c>
      <c r="B77" s="416">
        <v>19</v>
      </c>
      <c r="C77" s="470">
        <v>111</v>
      </c>
      <c r="D77" s="970" t="s">
        <v>501</v>
      </c>
      <c r="E77" s="480"/>
      <c r="F77" s="418"/>
      <c r="G77" s="399"/>
      <c r="H77" s="418"/>
      <c r="I77" s="419"/>
      <c r="J77" s="1116"/>
      <c r="K77" s="1117">
        <v>3000</v>
      </c>
      <c r="L77" s="928">
        <v>3000</v>
      </c>
      <c r="M77" s="971">
        <f>(100/K77)*L77</f>
        <v>100</v>
      </c>
    </row>
    <row r="78" spans="1:13" ht="15.75" thickBot="1">
      <c r="A78" s="421"/>
      <c r="B78" s="421"/>
      <c r="C78" s="422"/>
      <c r="D78" s="746" t="s">
        <v>461</v>
      </c>
      <c r="E78" s="747"/>
      <c r="F78" s="747">
        <v>49193</v>
      </c>
      <c r="G78" s="748">
        <v>43220</v>
      </c>
      <c r="H78" s="749">
        <v>50572</v>
      </c>
      <c r="I78" s="750">
        <v>50572</v>
      </c>
      <c r="J78" s="1081">
        <v>78500</v>
      </c>
      <c r="K78" s="1084">
        <v>21763</v>
      </c>
      <c r="L78" s="1102">
        <v>9066.41</v>
      </c>
      <c r="M78" s="968">
        <f>(100/K78)*L78</f>
        <v>41.65974360152553</v>
      </c>
    </row>
    <row r="79" spans="1:13" ht="15.75" thickBot="1">
      <c r="A79" s="425"/>
      <c r="B79" s="425"/>
      <c r="C79" s="425"/>
      <c r="D79" s="751" t="s">
        <v>57</v>
      </c>
      <c r="E79" s="753">
        <f>E59+E19+E5</f>
        <v>801025</v>
      </c>
      <c r="F79" s="753">
        <f>F58+F18+F4</f>
        <v>1699151</v>
      </c>
      <c r="G79" s="755">
        <f>G58+G18+G4</f>
        <v>1851228</v>
      </c>
      <c r="H79" s="752">
        <f>H58+H18+H4</f>
        <v>1956018</v>
      </c>
      <c r="I79" s="753">
        <f>I4+I18+I58</f>
        <v>1957631</v>
      </c>
      <c r="J79" s="1119">
        <f>J58+J18+J4</f>
        <v>1928418</v>
      </c>
      <c r="K79" s="1123">
        <f>K58+K18+K4</f>
        <v>1985155</v>
      </c>
      <c r="L79" s="1121">
        <f>L58+L18+L4</f>
        <v>1002592.56</v>
      </c>
      <c r="M79" s="931">
        <f>(100/K79)*L79</f>
        <v>50.504497633686036</v>
      </c>
    </row>
    <row r="80" spans="1:13" ht="15.75" thickBot="1">
      <c r="A80" s="425"/>
      <c r="B80" s="425"/>
      <c r="C80" s="454"/>
      <c r="D80" s="754" t="s">
        <v>462</v>
      </c>
      <c r="E80" s="424">
        <v>801025</v>
      </c>
      <c r="F80" s="424">
        <v>1699151</v>
      </c>
      <c r="G80" s="424">
        <f aca="true" t="shared" si="10" ref="G80:L80">G78+G79</f>
        <v>1894448</v>
      </c>
      <c r="H80" s="745">
        <f t="shared" si="10"/>
        <v>2006590</v>
      </c>
      <c r="I80" s="423">
        <f t="shared" si="10"/>
        <v>2008203</v>
      </c>
      <c r="J80" s="1120">
        <f t="shared" si="10"/>
        <v>2006918</v>
      </c>
      <c r="K80" s="1124">
        <f t="shared" si="10"/>
        <v>2006918</v>
      </c>
      <c r="L80" s="1122">
        <f t="shared" si="10"/>
        <v>1011658.9700000001</v>
      </c>
      <c r="M80" s="966">
        <f>(100/K80)*L80</f>
        <v>50.40858520378013</v>
      </c>
    </row>
    <row r="81" spans="1:13" ht="15.75" thickBot="1">
      <c r="A81" s="428"/>
      <c r="B81" s="429"/>
      <c r="C81" s="429"/>
      <c r="D81" s="483"/>
      <c r="E81" s="426"/>
      <c r="F81" s="426"/>
      <c r="G81" s="426"/>
      <c r="H81" s="426"/>
      <c r="I81" s="426"/>
      <c r="J81" s="426"/>
      <c r="K81" s="426"/>
      <c r="L81" s="949"/>
      <c r="M81" s="932"/>
    </row>
    <row r="82" spans="1:13" ht="15.75" thickBot="1">
      <c r="A82" s="431">
        <v>230</v>
      </c>
      <c r="B82" s="432"/>
      <c r="C82" s="433"/>
      <c r="D82" s="439" t="s">
        <v>58</v>
      </c>
      <c r="E82" s="419"/>
      <c r="F82" s="419"/>
      <c r="G82" s="419"/>
      <c r="H82" s="419"/>
      <c r="I82" s="427"/>
      <c r="J82" s="419"/>
      <c r="K82" s="419"/>
      <c r="L82" s="427"/>
      <c r="M82" s="933"/>
    </row>
    <row r="83" spans="1:13" ht="15.75" thickBot="1">
      <c r="A83" s="408"/>
      <c r="B83" s="409"/>
      <c r="C83" s="409"/>
      <c r="D83" s="434" t="s">
        <v>59</v>
      </c>
      <c r="E83" s="435"/>
      <c r="F83" s="435"/>
      <c r="G83" s="435"/>
      <c r="H83" s="435"/>
      <c r="I83" s="436"/>
      <c r="J83" s="1125"/>
      <c r="K83" s="1127"/>
      <c r="L83" s="1126"/>
      <c r="M83" s="964"/>
    </row>
    <row r="84" spans="1:13" ht="15">
      <c r="A84" s="408">
        <v>233001</v>
      </c>
      <c r="B84" s="409"/>
      <c r="C84" s="409">
        <v>43</v>
      </c>
      <c r="D84" s="496" t="s">
        <v>60</v>
      </c>
      <c r="E84" s="412"/>
      <c r="F84" s="412">
        <v>73000</v>
      </c>
      <c r="G84" s="437"/>
      <c r="H84" s="367">
        <v>5560</v>
      </c>
      <c r="I84" s="412">
        <v>1000</v>
      </c>
      <c r="J84" s="408"/>
      <c r="K84" s="410">
        <v>2610</v>
      </c>
      <c r="L84" s="941">
        <v>2606</v>
      </c>
      <c r="M84" s="982">
        <f>(100/K84)*L84</f>
        <v>99.84674329501915</v>
      </c>
    </row>
    <row r="85" spans="1:13" ht="15">
      <c r="A85" s="365">
        <v>322001</v>
      </c>
      <c r="B85" s="366"/>
      <c r="C85" s="366">
        <v>111</v>
      </c>
      <c r="D85" s="330" t="s">
        <v>409</v>
      </c>
      <c r="E85" s="450">
        <v>15000</v>
      </c>
      <c r="F85" s="450"/>
      <c r="G85" s="437"/>
      <c r="H85" s="437"/>
      <c r="I85" s="369"/>
      <c r="J85" s="365"/>
      <c r="K85" s="367"/>
      <c r="L85" s="941"/>
      <c r="M85" s="965"/>
    </row>
    <row r="86" spans="1:13" ht="15">
      <c r="A86" s="360">
        <v>322001</v>
      </c>
      <c r="B86" s="366">
        <v>1</v>
      </c>
      <c r="C86" s="366">
        <v>111</v>
      </c>
      <c r="D86" s="330" t="s">
        <v>439</v>
      </c>
      <c r="E86" s="450"/>
      <c r="F86" s="450">
        <v>20000</v>
      </c>
      <c r="G86" s="437"/>
      <c r="H86" s="437"/>
      <c r="I86" s="369"/>
      <c r="J86" s="365"/>
      <c r="K86" s="367"/>
      <c r="L86" s="941"/>
      <c r="M86" s="930"/>
    </row>
    <row r="87" spans="1:13" ht="15">
      <c r="A87" s="360">
        <v>322001</v>
      </c>
      <c r="B87" s="394">
        <v>20</v>
      </c>
      <c r="C87" s="15" t="s">
        <v>423</v>
      </c>
      <c r="D87" s="330" t="s">
        <v>422</v>
      </c>
      <c r="E87" s="450"/>
      <c r="F87" s="450">
        <v>898974</v>
      </c>
      <c r="G87" s="437"/>
      <c r="H87" s="437"/>
      <c r="I87" s="369"/>
      <c r="J87" s="365"/>
      <c r="K87" s="367"/>
      <c r="L87" s="941"/>
      <c r="M87" s="961"/>
    </row>
    <row r="88" spans="1:13" ht="15">
      <c r="A88" s="365">
        <v>322001</v>
      </c>
      <c r="B88" s="366">
        <v>20</v>
      </c>
      <c r="C88" s="9" t="s">
        <v>424</v>
      </c>
      <c r="D88" s="330" t="s">
        <v>422</v>
      </c>
      <c r="E88" s="450"/>
      <c r="F88" s="450">
        <v>105762</v>
      </c>
      <c r="G88" s="437">
        <v>52300</v>
      </c>
      <c r="H88" s="437">
        <v>51350</v>
      </c>
      <c r="I88" s="369"/>
      <c r="J88" s="365"/>
      <c r="K88" s="367"/>
      <c r="L88" s="941"/>
      <c r="M88" s="965"/>
    </row>
    <row r="89" spans="1:13" ht="15">
      <c r="A89" s="365">
        <v>322001</v>
      </c>
      <c r="B89" s="366"/>
      <c r="C89" s="366">
        <v>41</v>
      </c>
      <c r="D89" s="330" t="s">
        <v>422</v>
      </c>
      <c r="E89" s="450"/>
      <c r="F89" s="450"/>
      <c r="G89" s="437">
        <v>9450</v>
      </c>
      <c r="H89" s="48">
        <v>9450</v>
      </c>
      <c r="I89" s="369"/>
      <c r="J89" s="365">
        <v>52300</v>
      </c>
      <c r="K89" s="367">
        <v>49690</v>
      </c>
      <c r="L89" s="941">
        <v>0</v>
      </c>
      <c r="M89" s="972">
        <f>(100/K89)*L89</f>
        <v>0</v>
      </c>
    </row>
    <row r="90" spans="1:13" ht="15">
      <c r="A90" s="365">
        <v>322001</v>
      </c>
      <c r="B90" s="366">
        <v>30</v>
      </c>
      <c r="C90" s="366">
        <v>111</v>
      </c>
      <c r="D90" s="330" t="s">
        <v>465</v>
      </c>
      <c r="E90" s="450"/>
      <c r="F90" s="450"/>
      <c r="G90" s="437"/>
      <c r="H90" s="48"/>
      <c r="I90" s="369"/>
      <c r="J90" s="399">
        <v>332298</v>
      </c>
      <c r="K90" s="1128"/>
      <c r="L90" s="941"/>
      <c r="M90" s="971"/>
    </row>
    <row r="91" spans="1:13" ht="15">
      <c r="A91" s="365">
        <v>322001</v>
      </c>
      <c r="B91" s="366">
        <v>30</v>
      </c>
      <c r="C91" s="9" t="s">
        <v>532</v>
      </c>
      <c r="D91" s="330" t="s">
        <v>465</v>
      </c>
      <c r="E91" s="450"/>
      <c r="F91" s="450"/>
      <c r="G91" s="437"/>
      <c r="H91" s="48"/>
      <c r="I91" s="369"/>
      <c r="J91" s="399"/>
      <c r="K91" s="1128">
        <v>299068</v>
      </c>
      <c r="L91" s="941">
        <v>145381.62</v>
      </c>
      <c r="M91" s="972">
        <f>(100/K91)*L91</f>
        <v>48.61155991279575</v>
      </c>
    </row>
    <row r="92" spans="1:13" ht="15">
      <c r="A92" s="365">
        <v>322001</v>
      </c>
      <c r="B92" s="366">
        <v>30</v>
      </c>
      <c r="C92" s="9" t="s">
        <v>533</v>
      </c>
      <c r="D92" s="330" t="s">
        <v>465</v>
      </c>
      <c r="E92" s="450"/>
      <c r="F92" s="450"/>
      <c r="G92" s="437"/>
      <c r="H92" s="48"/>
      <c r="I92" s="369"/>
      <c r="J92" s="399"/>
      <c r="K92" s="1128">
        <v>33230</v>
      </c>
      <c r="L92" s="941">
        <v>17103.72</v>
      </c>
      <c r="M92" s="972">
        <f>(100/K92)*L92</f>
        <v>51.4707192296118</v>
      </c>
    </row>
    <row r="93" spans="1:13" ht="15.75" thickBot="1">
      <c r="A93" s="918">
        <v>322001</v>
      </c>
      <c r="B93" s="761">
        <v>17</v>
      </c>
      <c r="C93" s="767">
        <v>111</v>
      </c>
      <c r="D93" s="563" t="s">
        <v>410</v>
      </c>
      <c r="E93" s="369">
        <v>13500</v>
      </c>
      <c r="F93" s="369"/>
      <c r="G93" s="437"/>
      <c r="H93" s="437"/>
      <c r="I93" s="369"/>
      <c r="J93" s="1116"/>
      <c r="K93" s="1117"/>
      <c r="L93" s="941"/>
      <c r="M93" s="979"/>
    </row>
    <row r="94" spans="1:13" ht="16.5" thickBot="1" thickTop="1">
      <c r="A94" s="444"/>
      <c r="B94" s="444"/>
      <c r="C94" s="444"/>
      <c r="D94" s="439" t="s">
        <v>61</v>
      </c>
      <c r="E94" s="440">
        <f aca="true" t="shared" si="11" ref="E94:J94">SUM(E84:E93)</f>
        <v>28500</v>
      </c>
      <c r="F94" s="440">
        <f t="shared" si="11"/>
        <v>1097736</v>
      </c>
      <c r="G94" s="441">
        <f t="shared" si="11"/>
        <v>61750</v>
      </c>
      <c r="H94" s="441">
        <f t="shared" si="11"/>
        <v>66360</v>
      </c>
      <c r="I94" s="441">
        <f t="shared" si="11"/>
        <v>1000</v>
      </c>
      <c r="J94" s="441">
        <f t="shared" si="11"/>
        <v>384598</v>
      </c>
      <c r="K94" s="442">
        <f>SUM(K84:K93)</f>
        <v>384598</v>
      </c>
      <c r="L94" s="950">
        <f>SUM(L84:L93)</f>
        <v>165091.34</v>
      </c>
      <c r="M94" s="950">
        <f>(100/K94)*L94</f>
        <v>42.92568864112658</v>
      </c>
    </row>
    <row r="95" spans="1:13" ht="15.75" thickBot="1">
      <c r="A95" s="446"/>
      <c r="B95" s="446"/>
      <c r="C95" s="446"/>
      <c r="D95" s="445"/>
      <c r="E95" s="419"/>
      <c r="F95" s="419"/>
      <c r="G95" s="419"/>
      <c r="H95" s="419"/>
      <c r="I95" s="427"/>
      <c r="J95" s="419"/>
      <c r="K95" s="419"/>
      <c r="L95" s="427"/>
      <c r="M95" s="932"/>
    </row>
    <row r="96" spans="1:13" ht="15.75" thickBot="1">
      <c r="A96" s="448"/>
      <c r="B96" s="764"/>
      <c r="C96" s="454"/>
      <c r="D96" s="763" t="s">
        <v>62</v>
      </c>
      <c r="E96" s="448"/>
      <c r="F96" s="448"/>
      <c r="G96" s="419"/>
      <c r="H96" s="419"/>
      <c r="I96" s="427"/>
      <c r="J96" s="419"/>
      <c r="K96" s="419"/>
      <c r="L96" s="951"/>
      <c r="M96" s="933"/>
    </row>
    <row r="97" spans="1:13" ht="15">
      <c r="A97" s="410">
        <v>454001</v>
      </c>
      <c r="B97" s="415"/>
      <c r="C97" s="409">
        <v>46</v>
      </c>
      <c r="D97" s="710" t="s">
        <v>428</v>
      </c>
      <c r="E97" s="412">
        <v>126878</v>
      </c>
      <c r="F97" s="412">
        <v>93603</v>
      </c>
      <c r="G97" s="482">
        <v>90000</v>
      </c>
      <c r="H97" s="410">
        <v>90000</v>
      </c>
      <c r="I97" s="412">
        <v>90000</v>
      </c>
      <c r="J97" s="408">
        <v>90000</v>
      </c>
      <c r="K97" s="410">
        <v>90000</v>
      </c>
      <c r="L97" s="948">
        <v>19494.54</v>
      </c>
      <c r="M97" s="984">
        <f>(100/K97)*L97</f>
        <v>21.660600000000002</v>
      </c>
    </row>
    <row r="98" spans="1:13" ht="15">
      <c r="A98" s="362">
        <v>453000</v>
      </c>
      <c r="B98" s="415"/>
      <c r="C98" s="415">
        <v>46</v>
      </c>
      <c r="D98" s="498" t="s">
        <v>259</v>
      </c>
      <c r="E98" s="369">
        <v>3622</v>
      </c>
      <c r="F98" s="369">
        <v>2299</v>
      </c>
      <c r="G98" s="437">
        <v>1518</v>
      </c>
      <c r="H98" s="437">
        <v>1518</v>
      </c>
      <c r="I98" s="438">
        <v>1518</v>
      </c>
      <c r="J98" s="365">
        <v>3483</v>
      </c>
      <c r="K98" s="367">
        <v>3483</v>
      </c>
      <c r="L98" s="941">
        <v>994.02</v>
      </c>
      <c r="M98" s="971">
        <f>(100/K98)*L98</f>
        <v>28.53919035314384</v>
      </c>
    </row>
    <row r="99" spans="1:13" ht="15">
      <c r="A99" s="367">
        <v>456002</v>
      </c>
      <c r="B99" s="413">
        <v>16</v>
      </c>
      <c r="C99" s="413">
        <v>46</v>
      </c>
      <c r="D99" s="499" t="s">
        <v>411</v>
      </c>
      <c r="E99" s="402">
        <v>3447</v>
      </c>
      <c r="F99" s="402"/>
      <c r="G99" s="418">
        <v>3000</v>
      </c>
      <c r="H99" s="418">
        <v>3000</v>
      </c>
      <c r="I99" s="420">
        <v>1000</v>
      </c>
      <c r="J99" s="393">
        <v>3000</v>
      </c>
      <c r="K99" s="395">
        <v>3000</v>
      </c>
      <c r="L99" s="947">
        <v>0</v>
      </c>
      <c r="M99" s="972">
        <f>(100/K99)*L99</f>
        <v>0</v>
      </c>
    </row>
    <row r="100" spans="1:13" ht="15">
      <c r="A100" s="367">
        <v>456002</v>
      </c>
      <c r="B100" s="366">
        <v>17</v>
      </c>
      <c r="C100" s="366">
        <v>46</v>
      </c>
      <c r="D100" s="488" t="s">
        <v>368</v>
      </c>
      <c r="E100" s="450"/>
      <c r="F100" s="450"/>
      <c r="G100" s="449">
        <v>49000</v>
      </c>
      <c r="H100" s="449">
        <v>49000</v>
      </c>
      <c r="I100" s="500">
        <v>49000</v>
      </c>
      <c r="J100" s="399">
        <v>55000</v>
      </c>
      <c r="K100" s="1128">
        <v>55000</v>
      </c>
      <c r="L100" s="952">
        <v>0</v>
      </c>
      <c r="M100" s="971">
        <f>(100/K100)*L100</f>
        <v>0</v>
      </c>
    </row>
    <row r="101" spans="1:13" ht="15">
      <c r="A101" s="367">
        <v>456002</v>
      </c>
      <c r="B101" s="413">
        <v>16</v>
      </c>
      <c r="C101" s="9">
        <v>71</v>
      </c>
      <c r="D101" s="488" t="s">
        <v>369</v>
      </c>
      <c r="E101" s="369">
        <v>613</v>
      </c>
      <c r="F101" s="369">
        <v>903</v>
      </c>
      <c r="G101" s="437">
        <v>7220</v>
      </c>
      <c r="H101" s="451">
        <v>7220</v>
      </c>
      <c r="I101" s="501">
        <v>2000</v>
      </c>
      <c r="J101" s="365">
        <v>7220</v>
      </c>
      <c r="K101" s="367">
        <v>7220</v>
      </c>
      <c r="L101" s="941">
        <v>0</v>
      </c>
      <c r="M101" s="972">
        <f>(100/K101)*L101</f>
        <v>0</v>
      </c>
    </row>
    <row r="102" spans="1:13" ht="15">
      <c r="A102" s="362">
        <v>513002</v>
      </c>
      <c r="B102" s="361">
        <v>40</v>
      </c>
      <c r="C102" s="7">
        <v>51</v>
      </c>
      <c r="D102" s="330" t="s">
        <v>420</v>
      </c>
      <c r="E102" s="369"/>
      <c r="F102" s="369">
        <v>498750</v>
      </c>
      <c r="G102" s="437"/>
      <c r="H102" s="437"/>
      <c r="I102" s="500"/>
      <c r="J102" s="365"/>
      <c r="K102" s="367"/>
      <c r="L102" s="941"/>
      <c r="M102" s="930"/>
    </row>
    <row r="103" spans="1:13" ht="15">
      <c r="A103" s="765">
        <v>513002</v>
      </c>
      <c r="B103" s="766">
        <v>40</v>
      </c>
      <c r="C103" s="766">
        <v>51</v>
      </c>
      <c r="D103" s="757" t="s">
        <v>440</v>
      </c>
      <c r="E103" s="758"/>
      <c r="F103" s="758">
        <v>86013</v>
      </c>
      <c r="G103" s="759">
        <v>213987</v>
      </c>
      <c r="H103" s="759">
        <v>213987</v>
      </c>
      <c r="I103" s="760">
        <v>120000</v>
      </c>
      <c r="J103" s="1129"/>
      <c r="K103" s="1130"/>
      <c r="L103" s="953"/>
      <c r="M103" s="967"/>
    </row>
    <row r="104" spans="1:13" ht="15.75" thickBot="1">
      <c r="A104" s="479">
        <v>456000</v>
      </c>
      <c r="B104" s="416">
        <v>80</v>
      </c>
      <c r="C104" s="416">
        <v>71</v>
      </c>
      <c r="D104" s="497" t="s">
        <v>370</v>
      </c>
      <c r="E104" s="742">
        <v>3000</v>
      </c>
      <c r="F104" s="742">
        <v>29200</v>
      </c>
      <c r="G104" s="702"/>
      <c r="H104" s="479"/>
      <c r="I104" s="686"/>
      <c r="J104" s="702"/>
      <c r="K104" s="479"/>
      <c r="L104" s="954"/>
      <c r="M104" s="961"/>
    </row>
    <row r="105" spans="1:13" ht="15.75" thickBot="1">
      <c r="A105" s="425"/>
      <c r="B105" s="425"/>
      <c r="C105" s="422"/>
      <c r="D105" s="447" t="s">
        <v>64</v>
      </c>
      <c r="E105" s="700">
        <f>SUM(E97:E104)</f>
        <v>137560</v>
      </c>
      <c r="F105" s="700">
        <f aca="true" t="shared" si="12" ref="F105:L105">SUM(F97:F104)</f>
        <v>710768</v>
      </c>
      <c r="G105" s="699">
        <f t="shared" si="12"/>
        <v>364725</v>
      </c>
      <c r="H105" s="701">
        <f t="shared" si="12"/>
        <v>364725</v>
      </c>
      <c r="I105" s="458">
        <f t="shared" si="12"/>
        <v>263518</v>
      </c>
      <c r="J105" s="699">
        <f t="shared" si="12"/>
        <v>158703</v>
      </c>
      <c r="K105" s="701">
        <f t="shared" si="12"/>
        <v>158703</v>
      </c>
      <c r="L105" s="955">
        <f t="shared" si="12"/>
        <v>20488.56</v>
      </c>
      <c r="M105" s="985">
        <f>(100/K105)*L105</f>
        <v>12.910001701291092</v>
      </c>
    </row>
    <row r="106" spans="1:13" ht="15.75" thickBot="1">
      <c r="A106" s="425"/>
      <c r="B106" s="425"/>
      <c r="C106" s="454"/>
      <c r="D106" s="683" t="s">
        <v>65</v>
      </c>
      <c r="E106" s="480"/>
      <c r="F106" s="480"/>
      <c r="G106" s="480"/>
      <c r="H106" s="686"/>
      <c r="I106" s="481"/>
      <c r="J106" s="686"/>
      <c r="K106" s="480"/>
      <c r="L106" s="481"/>
      <c r="M106" s="934"/>
    </row>
    <row r="107" spans="1:13" ht="15.75" thickBot="1">
      <c r="A107" s="425"/>
      <c r="B107" s="425"/>
      <c r="C107" s="454"/>
      <c r="D107" s="712" t="s">
        <v>441</v>
      </c>
      <c r="E107" s="713"/>
      <c r="F107" s="713">
        <f>F78</f>
        <v>49193</v>
      </c>
      <c r="G107" s="713">
        <v>43220</v>
      </c>
      <c r="H107" s="713">
        <v>50572</v>
      </c>
      <c r="I107" s="713">
        <v>50572</v>
      </c>
      <c r="J107" s="713">
        <v>78500</v>
      </c>
      <c r="K107" s="713">
        <v>21763</v>
      </c>
      <c r="L107" s="956">
        <f>L78</f>
        <v>9066.41</v>
      </c>
      <c r="M107" s="968">
        <f>(100/K107)*L107</f>
        <v>41.65974360152553</v>
      </c>
    </row>
    <row r="108" spans="1:13" ht="15.75" thickBot="1">
      <c r="A108" s="425"/>
      <c r="B108" s="425"/>
      <c r="C108" s="454"/>
      <c r="D108" s="456" t="s">
        <v>66</v>
      </c>
      <c r="E108" s="407"/>
      <c r="F108" s="407">
        <f>F79</f>
        <v>1699151</v>
      </c>
      <c r="G108" s="407">
        <f aca="true" t="shared" si="13" ref="G108:L108">G79</f>
        <v>1851228</v>
      </c>
      <c r="H108" s="407">
        <f t="shared" si="13"/>
        <v>1956018</v>
      </c>
      <c r="I108" s="407">
        <f t="shared" si="13"/>
        <v>1957631</v>
      </c>
      <c r="J108" s="407">
        <f t="shared" si="13"/>
        <v>1928418</v>
      </c>
      <c r="K108" s="407">
        <f t="shared" si="13"/>
        <v>1985155</v>
      </c>
      <c r="L108" s="944">
        <f t="shared" si="13"/>
        <v>1002592.56</v>
      </c>
      <c r="M108" s="986">
        <f>(100/K108)*L108</f>
        <v>50.504497633686036</v>
      </c>
    </row>
    <row r="109" spans="1:13" ht="15.75" thickBot="1">
      <c r="A109" s="457"/>
      <c r="B109" s="425"/>
      <c r="C109" s="454"/>
      <c r="D109" s="439" t="s">
        <v>67</v>
      </c>
      <c r="E109" s="442">
        <f>E94</f>
        <v>28500</v>
      </c>
      <c r="F109" s="442">
        <f>F94</f>
        <v>1097736</v>
      </c>
      <c r="G109" s="442">
        <f aca="true" t="shared" si="14" ref="G109:L109">G94</f>
        <v>61750</v>
      </c>
      <c r="H109" s="442">
        <f t="shared" si="14"/>
        <v>66360</v>
      </c>
      <c r="I109" s="442">
        <f t="shared" si="14"/>
        <v>1000</v>
      </c>
      <c r="J109" s="442">
        <f t="shared" si="14"/>
        <v>384598</v>
      </c>
      <c r="K109" s="442">
        <f t="shared" si="14"/>
        <v>384598</v>
      </c>
      <c r="L109" s="957">
        <f t="shared" si="14"/>
        <v>165091.34</v>
      </c>
      <c r="M109" s="935">
        <f>(100/K109)*L109</f>
        <v>42.92568864112658</v>
      </c>
    </row>
    <row r="110" spans="1:13" ht="15.75" thickBot="1">
      <c r="A110" s="459"/>
      <c r="B110" s="457"/>
      <c r="C110" s="460"/>
      <c r="D110" s="447" t="s">
        <v>68</v>
      </c>
      <c r="E110" s="453">
        <f aca="true" t="shared" si="15" ref="E110:L110">E105</f>
        <v>137560</v>
      </c>
      <c r="F110" s="453">
        <f t="shared" si="15"/>
        <v>710768</v>
      </c>
      <c r="G110" s="458">
        <f t="shared" si="15"/>
        <v>364725</v>
      </c>
      <c r="H110" s="453">
        <f t="shared" si="15"/>
        <v>364725</v>
      </c>
      <c r="I110" s="453">
        <f t="shared" si="15"/>
        <v>263518</v>
      </c>
      <c r="J110" s="458">
        <f t="shared" si="15"/>
        <v>158703</v>
      </c>
      <c r="K110" s="458">
        <f t="shared" si="15"/>
        <v>158703</v>
      </c>
      <c r="L110" s="955">
        <f t="shared" si="15"/>
        <v>20488.56</v>
      </c>
      <c r="M110" s="969">
        <f>(100/K110)*L110</f>
        <v>12.910001701291092</v>
      </c>
    </row>
    <row r="111" spans="1:13" ht="15.75" thickBot="1">
      <c r="A111" s="463"/>
      <c r="B111" s="463"/>
      <c r="C111" s="464"/>
      <c r="D111" s="455" t="s">
        <v>69</v>
      </c>
      <c r="E111" s="461">
        <f>E108+E109+E110</f>
        <v>166060</v>
      </c>
      <c r="F111" s="461">
        <f aca="true" t="shared" si="16" ref="F111:L111">F108+F109+F110+F107</f>
        <v>3556848</v>
      </c>
      <c r="G111" s="462">
        <f t="shared" si="16"/>
        <v>2320923</v>
      </c>
      <c r="H111" s="461">
        <f t="shared" si="16"/>
        <v>2437675</v>
      </c>
      <c r="I111" s="461">
        <f t="shared" si="16"/>
        <v>2272721</v>
      </c>
      <c r="J111" s="462">
        <f t="shared" si="16"/>
        <v>2550219</v>
      </c>
      <c r="K111" s="462">
        <f t="shared" si="16"/>
        <v>2550219</v>
      </c>
      <c r="L111" s="958">
        <f t="shared" si="16"/>
        <v>1197238.87</v>
      </c>
      <c r="M111" s="936">
        <f>(100/K111)*L111</f>
        <v>46.946512044651854</v>
      </c>
    </row>
  </sheetData>
  <sheetProtection/>
  <mergeCells count="13">
    <mergeCell ref="D2:D3"/>
    <mergeCell ref="E2:E3"/>
    <mergeCell ref="F2:F3"/>
    <mergeCell ref="G2:G3"/>
    <mergeCell ref="H2:H3"/>
    <mergeCell ref="I2:I3"/>
    <mergeCell ref="K2:K3"/>
    <mergeCell ref="L2:L3"/>
    <mergeCell ref="M2:M3"/>
    <mergeCell ref="E1:F1"/>
    <mergeCell ref="G1:I1"/>
    <mergeCell ref="J1:M1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8"/>
  <sheetViews>
    <sheetView zoomScalePageLayoutView="0" workbookViewId="0" topLeftCell="A222">
      <selection activeCell="P14" sqref="P14"/>
    </sheetView>
  </sheetViews>
  <sheetFormatPr defaultColWidth="9.140625" defaultRowHeight="15"/>
  <cols>
    <col min="1" max="1" width="6.8515625" style="0" customWidth="1"/>
    <col min="2" max="2" width="4.00390625" style="0" customWidth="1"/>
    <col min="3" max="3" width="4.421875" style="0" customWidth="1"/>
    <col min="4" max="4" width="4.28125" style="0" customWidth="1"/>
    <col min="5" max="5" width="31.00390625" style="0" customWidth="1"/>
    <col min="6" max="6" width="8.7109375" style="0" customWidth="1"/>
    <col min="10" max="10" width="8.8515625" style="0" customWidth="1"/>
    <col min="12" max="12" width="9.28125" style="0" customWidth="1"/>
    <col min="13" max="13" width="9.8515625" style="0" customWidth="1"/>
    <col min="14" max="14" width="6.28125" style="0" customWidth="1"/>
  </cols>
  <sheetData>
    <row r="1" spans="1:14" ht="16.5" thickBot="1">
      <c r="A1" s="315"/>
      <c r="B1" s="55"/>
      <c r="C1" s="55"/>
      <c r="D1" s="316"/>
      <c r="E1" s="317" t="s">
        <v>70</v>
      </c>
      <c r="F1" s="1278" t="s">
        <v>1</v>
      </c>
      <c r="G1" s="1279"/>
      <c r="H1" s="1280" t="s">
        <v>463</v>
      </c>
      <c r="I1" s="1280"/>
      <c r="J1" s="1279"/>
      <c r="K1" s="1283" t="s">
        <v>497</v>
      </c>
      <c r="L1" s="1284"/>
      <c r="M1" s="1284"/>
      <c r="N1" s="1285"/>
    </row>
    <row r="2" spans="1:14" ht="15">
      <c r="A2" s="1238" t="s">
        <v>6</v>
      </c>
      <c r="B2" s="65" t="s">
        <v>2</v>
      </c>
      <c r="C2" s="637" t="s">
        <v>418</v>
      </c>
      <c r="D2" s="66" t="s">
        <v>71</v>
      </c>
      <c r="E2" s="1240" t="s">
        <v>3</v>
      </c>
      <c r="F2" s="1288" t="s">
        <v>430</v>
      </c>
      <c r="G2" s="1288" t="s">
        <v>467</v>
      </c>
      <c r="H2" s="1290" t="s">
        <v>4</v>
      </c>
      <c r="I2" s="1274" t="s">
        <v>5</v>
      </c>
      <c r="J2" s="1281" t="s">
        <v>504</v>
      </c>
      <c r="K2" s="1272" t="s">
        <v>498</v>
      </c>
      <c r="L2" s="1274" t="s">
        <v>499</v>
      </c>
      <c r="M2" s="1276" t="s">
        <v>503</v>
      </c>
      <c r="N2" s="1286" t="s">
        <v>505</v>
      </c>
    </row>
    <row r="3" spans="1:14" ht="15.75" thickBot="1">
      <c r="A3" s="1239"/>
      <c r="B3" s="67" t="s">
        <v>7</v>
      </c>
      <c r="C3" s="638"/>
      <c r="D3" s="508" t="s">
        <v>72</v>
      </c>
      <c r="E3" s="1241"/>
      <c r="F3" s="1289"/>
      <c r="G3" s="1289"/>
      <c r="H3" s="1291"/>
      <c r="I3" s="1275"/>
      <c r="J3" s="1282"/>
      <c r="K3" s="1273"/>
      <c r="L3" s="1275"/>
      <c r="M3" s="1277"/>
      <c r="N3" s="1287"/>
    </row>
    <row r="4" spans="1:14" ht="15.75" thickBot="1">
      <c r="A4" s="186" t="s">
        <v>341</v>
      </c>
      <c r="B4" s="17"/>
      <c r="C4" s="639"/>
      <c r="D4" s="509"/>
      <c r="E4" s="502" t="s">
        <v>73</v>
      </c>
      <c r="F4" s="29">
        <f>F5+F6+F16+F18+F22+F47+F56+F65+F67+F97</f>
        <v>358027</v>
      </c>
      <c r="G4" s="29">
        <f>G5+G6+G16+G18+G22+G47+G56+G65+G67+G97</f>
        <v>342690</v>
      </c>
      <c r="H4" s="70">
        <f>H5+H6+H16+H18+H22+H47+H56+H67+H97</f>
        <v>362476</v>
      </c>
      <c r="I4" s="70">
        <f>I5+I6+I16+I18+I22+I47+I56+I67+I97+I65</f>
        <v>372042</v>
      </c>
      <c r="J4" s="58">
        <f>J5+J6+J16+J18+J22+J47+J56+J64+J67+J97</f>
        <v>337543</v>
      </c>
      <c r="K4" s="69">
        <f>K5+K6+K16+K18+K22+K47+K56+K67+K97+K65</f>
        <v>404342</v>
      </c>
      <c r="L4" s="68">
        <f>L5+L6+L16+L18+L22+L47+L56+L64+L67+L97</f>
        <v>404342</v>
      </c>
      <c r="M4" s="990">
        <f>M5+M6+M16+M18+M22+M47+M56+M64+M67+M97</f>
        <v>168771.61000000002</v>
      </c>
      <c r="N4" s="1003">
        <f aca="true" t="shared" si="0" ref="N4:N18">(100/L4)*M4</f>
        <v>41.739816788758034</v>
      </c>
    </row>
    <row r="5" spans="1:14" ht="15">
      <c r="A5" s="200">
        <v>611000</v>
      </c>
      <c r="B5" s="72"/>
      <c r="C5" s="640">
        <v>41</v>
      </c>
      <c r="D5" s="709" t="s">
        <v>74</v>
      </c>
      <c r="E5" s="503" t="s">
        <v>75</v>
      </c>
      <c r="F5" s="208">
        <v>168133</v>
      </c>
      <c r="G5" s="208">
        <v>159807</v>
      </c>
      <c r="H5" s="73">
        <v>166000</v>
      </c>
      <c r="I5" s="73">
        <v>166000</v>
      </c>
      <c r="J5" s="208">
        <v>166000</v>
      </c>
      <c r="K5" s="200">
        <v>194000</v>
      </c>
      <c r="L5" s="71">
        <v>194000</v>
      </c>
      <c r="M5" s="991">
        <v>90897.43</v>
      </c>
      <c r="N5" s="1004">
        <f t="shared" si="0"/>
        <v>46.85434536082474</v>
      </c>
    </row>
    <row r="6" spans="1:14" ht="15">
      <c r="A6" s="164">
        <v>62</v>
      </c>
      <c r="B6" s="3"/>
      <c r="C6" s="640"/>
      <c r="D6" s="510"/>
      <c r="E6" s="504" t="s">
        <v>76</v>
      </c>
      <c r="F6" s="168">
        <f>SUM(F7:F15)</f>
        <v>62775</v>
      </c>
      <c r="G6" s="168">
        <f aca="true" t="shared" si="1" ref="G6:M6">SUM(G7:G15)</f>
        <v>59090</v>
      </c>
      <c r="H6" s="5">
        <f>SUM(H7:H15)</f>
        <v>61924</v>
      </c>
      <c r="I6" s="5">
        <f>SUM(I7:I15)</f>
        <v>61970</v>
      </c>
      <c r="J6" s="168">
        <f t="shared" si="1"/>
        <v>61970</v>
      </c>
      <c r="K6" s="164">
        <f t="shared" si="1"/>
        <v>74600</v>
      </c>
      <c r="L6" s="4">
        <f t="shared" si="1"/>
        <v>74600</v>
      </c>
      <c r="M6" s="992">
        <f t="shared" si="1"/>
        <v>27882.08</v>
      </c>
      <c r="N6" s="1005">
        <f t="shared" si="0"/>
        <v>37.375442359249334</v>
      </c>
    </row>
    <row r="7" spans="1:14" ht="15">
      <c r="A7" s="169">
        <v>621000</v>
      </c>
      <c r="B7" s="7"/>
      <c r="C7" s="206">
        <v>41</v>
      </c>
      <c r="D7" s="511" t="s">
        <v>74</v>
      </c>
      <c r="E7" s="505" t="s">
        <v>77</v>
      </c>
      <c r="F7" s="170">
        <v>6926</v>
      </c>
      <c r="G7" s="170">
        <v>7554</v>
      </c>
      <c r="H7" s="52">
        <v>8920</v>
      </c>
      <c r="I7" s="21">
        <v>8920</v>
      </c>
      <c r="J7" s="181">
        <v>8920</v>
      </c>
      <c r="K7" s="180">
        <v>10600</v>
      </c>
      <c r="L7" s="21">
        <v>10600</v>
      </c>
      <c r="M7" s="977">
        <v>5062.88</v>
      </c>
      <c r="N7" s="978">
        <f t="shared" si="0"/>
        <v>47.76301886792453</v>
      </c>
    </row>
    <row r="8" spans="1:14" ht="15">
      <c r="A8" s="171">
        <v>623000</v>
      </c>
      <c r="B8" s="9"/>
      <c r="C8" s="323">
        <v>41</v>
      </c>
      <c r="D8" s="512" t="s">
        <v>74</v>
      </c>
      <c r="E8" s="471" t="s">
        <v>78</v>
      </c>
      <c r="F8" s="172">
        <v>10111</v>
      </c>
      <c r="G8" s="172">
        <v>8651</v>
      </c>
      <c r="H8" s="48">
        <v>8500</v>
      </c>
      <c r="I8" s="8">
        <v>8500</v>
      </c>
      <c r="J8" s="172">
        <v>8500</v>
      </c>
      <c r="K8" s="171">
        <v>10600</v>
      </c>
      <c r="L8" s="8">
        <v>10600</v>
      </c>
      <c r="M8" s="993">
        <v>3771.92</v>
      </c>
      <c r="N8" s="971">
        <f t="shared" si="0"/>
        <v>35.584150943396224</v>
      </c>
    </row>
    <row r="9" spans="1:14" ht="15">
      <c r="A9" s="171">
        <v>625001</v>
      </c>
      <c r="B9" s="9"/>
      <c r="C9" s="13">
        <v>41</v>
      </c>
      <c r="D9" s="513" t="s">
        <v>74</v>
      </c>
      <c r="E9" s="471" t="s">
        <v>79</v>
      </c>
      <c r="F9" s="172">
        <v>2436</v>
      </c>
      <c r="G9" s="172">
        <v>2281</v>
      </c>
      <c r="H9" s="48">
        <v>2450</v>
      </c>
      <c r="I9" s="8">
        <v>2450</v>
      </c>
      <c r="J9" s="172">
        <v>2450</v>
      </c>
      <c r="K9" s="171">
        <v>2820</v>
      </c>
      <c r="L9" s="8">
        <v>2820</v>
      </c>
      <c r="M9" s="993">
        <v>1063.53</v>
      </c>
      <c r="N9" s="972">
        <f t="shared" si="0"/>
        <v>37.71382978723405</v>
      </c>
    </row>
    <row r="10" spans="1:14" ht="15">
      <c r="A10" s="171">
        <v>625002</v>
      </c>
      <c r="B10" s="9"/>
      <c r="C10" s="206">
        <v>41</v>
      </c>
      <c r="D10" s="513" t="s">
        <v>74</v>
      </c>
      <c r="E10" s="471" t="s">
        <v>80</v>
      </c>
      <c r="F10" s="172">
        <v>25681</v>
      </c>
      <c r="G10" s="172">
        <v>24119</v>
      </c>
      <c r="H10" s="48">
        <v>24500</v>
      </c>
      <c r="I10" s="8">
        <v>24500</v>
      </c>
      <c r="J10" s="172">
        <v>24500</v>
      </c>
      <c r="K10" s="171">
        <v>29710</v>
      </c>
      <c r="L10" s="8">
        <v>29710</v>
      </c>
      <c r="M10" s="993">
        <v>10764.53</v>
      </c>
      <c r="N10" s="972">
        <f t="shared" si="0"/>
        <v>36.23200942443622</v>
      </c>
    </row>
    <row r="11" spans="1:14" ht="15">
      <c r="A11" s="169">
        <v>625003</v>
      </c>
      <c r="B11" s="51"/>
      <c r="C11" s="323">
        <v>41</v>
      </c>
      <c r="D11" s="513" t="s">
        <v>74</v>
      </c>
      <c r="E11" s="505" t="s">
        <v>81</v>
      </c>
      <c r="F11" s="170">
        <v>1362</v>
      </c>
      <c r="G11" s="170">
        <v>1404</v>
      </c>
      <c r="H11" s="48">
        <v>1404</v>
      </c>
      <c r="I11" s="8">
        <v>1450</v>
      </c>
      <c r="J11" s="172">
        <v>1450</v>
      </c>
      <c r="K11" s="171">
        <v>2120</v>
      </c>
      <c r="L11" s="8">
        <v>2120</v>
      </c>
      <c r="M11" s="993">
        <v>635.89</v>
      </c>
      <c r="N11" s="971">
        <f t="shared" si="0"/>
        <v>29.994811320754717</v>
      </c>
    </row>
    <row r="12" spans="1:14" ht="15">
      <c r="A12" s="171">
        <v>625004</v>
      </c>
      <c r="B12" s="33"/>
      <c r="C12" s="13">
        <v>41</v>
      </c>
      <c r="D12" s="513" t="s">
        <v>74</v>
      </c>
      <c r="E12" s="471" t="s">
        <v>82</v>
      </c>
      <c r="F12" s="172">
        <v>5298</v>
      </c>
      <c r="G12" s="172">
        <v>4752</v>
      </c>
      <c r="H12" s="48">
        <v>5300</v>
      </c>
      <c r="I12" s="8">
        <v>5300</v>
      </c>
      <c r="J12" s="172">
        <v>5300</v>
      </c>
      <c r="K12" s="171">
        <v>6300</v>
      </c>
      <c r="L12" s="8">
        <v>6300</v>
      </c>
      <c r="M12" s="993">
        <v>2033.53</v>
      </c>
      <c r="N12" s="972">
        <f t="shared" si="0"/>
        <v>32.27825396825396</v>
      </c>
    </row>
    <row r="13" spans="1:14" ht="15">
      <c r="A13" s="182">
        <v>625005</v>
      </c>
      <c r="B13" s="35"/>
      <c r="C13" s="206">
        <v>41</v>
      </c>
      <c r="D13" s="513" t="s">
        <v>74</v>
      </c>
      <c r="E13" s="41" t="s">
        <v>83</v>
      </c>
      <c r="F13" s="183">
        <v>1722</v>
      </c>
      <c r="G13" s="183">
        <v>1548</v>
      </c>
      <c r="H13" s="48">
        <v>1750</v>
      </c>
      <c r="I13" s="8">
        <v>1750</v>
      </c>
      <c r="J13" s="172">
        <v>1750</v>
      </c>
      <c r="K13" s="171">
        <v>1750</v>
      </c>
      <c r="L13" s="8">
        <v>1750</v>
      </c>
      <c r="M13" s="993">
        <v>668.72</v>
      </c>
      <c r="N13" s="971">
        <f t="shared" si="0"/>
        <v>38.21257142857143</v>
      </c>
    </row>
    <row r="14" spans="1:14" ht="15">
      <c r="A14" s="171">
        <v>625007</v>
      </c>
      <c r="B14" s="33"/>
      <c r="C14" s="323">
        <v>41</v>
      </c>
      <c r="D14" s="511" t="s">
        <v>74</v>
      </c>
      <c r="E14" s="471" t="s">
        <v>84</v>
      </c>
      <c r="F14" s="172">
        <v>8740</v>
      </c>
      <c r="G14" s="172">
        <v>8283</v>
      </c>
      <c r="H14" s="48">
        <v>8500</v>
      </c>
      <c r="I14" s="8">
        <v>8500</v>
      </c>
      <c r="J14" s="172">
        <v>8500</v>
      </c>
      <c r="K14" s="171">
        <v>10100</v>
      </c>
      <c r="L14" s="8">
        <v>10100</v>
      </c>
      <c r="M14" s="993">
        <v>3652</v>
      </c>
      <c r="N14" s="974">
        <f t="shared" si="0"/>
        <v>36.15841584158416</v>
      </c>
    </row>
    <row r="15" spans="1:14" ht="15">
      <c r="A15" s="173">
        <v>627000</v>
      </c>
      <c r="B15" s="49"/>
      <c r="C15" s="130">
        <v>41</v>
      </c>
      <c r="D15" s="514" t="s">
        <v>74</v>
      </c>
      <c r="E15" s="516" t="s">
        <v>85</v>
      </c>
      <c r="F15" s="174">
        <v>499</v>
      </c>
      <c r="G15" s="174">
        <v>498</v>
      </c>
      <c r="H15" s="80">
        <v>600</v>
      </c>
      <c r="I15" s="10">
        <v>600</v>
      </c>
      <c r="J15" s="174">
        <v>600</v>
      </c>
      <c r="K15" s="173">
        <v>600</v>
      </c>
      <c r="L15" s="10">
        <v>600</v>
      </c>
      <c r="M15" s="994">
        <v>229.08</v>
      </c>
      <c r="N15" s="973">
        <f t="shared" si="0"/>
        <v>38.18</v>
      </c>
    </row>
    <row r="16" spans="1:14" ht="15">
      <c r="A16" s="193">
        <v>631</v>
      </c>
      <c r="B16" s="74"/>
      <c r="C16" s="641"/>
      <c r="D16" s="510"/>
      <c r="E16" s="503" t="s">
        <v>339</v>
      </c>
      <c r="F16" s="165">
        <v>462</v>
      </c>
      <c r="G16" s="165">
        <v>184</v>
      </c>
      <c r="H16" s="5">
        <f>H17</f>
        <v>300</v>
      </c>
      <c r="I16" s="4">
        <f>I17</f>
        <v>300</v>
      </c>
      <c r="J16" s="165">
        <v>500</v>
      </c>
      <c r="K16" s="164">
        <f>K17</f>
        <v>300</v>
      </c>
      <c r="L16" s="4">
        <v>300</v>
      </c>
      <c r="M16" s="992">
        <f>M17</f>
        <v>60.29</v>
      </c>
      <c r="N16" s="1005">
        <f t="shared" si="0"/>
        <v>20.096666666666664</v>
      </c>
    </row>
    <row r="17" spans="1:14" ht="15">
      <c r="A17" s="195">
        <v>631001</v>
      </c>
      <c r="B17" s="76"/>
      <c r="C17" s="114">
        <v>41</v>
      </c>
      <c r="D17" s="510" t="s">
        <v>74</v>
      </c>
      <c r="E17" s="507" t="s">
        <v>340</v>
      </c>
      <c r="F17" s="225">
        <v>462</v>
      </c>
      <c r="G17" s="225">
        <v>184</v>
      </c>
      <c r="H17" s="77">
        <v>300</v>
      </c>
      <c r="I17" s="78">
        <v>300</v>
      </c>
      <c r="J17" s="167">
        <v>300</v>
      </c>
      <c r="K17" s="166">
        <v>300</v>
      </c>
      <c r="L17" s="78">
        <v>300</v>
      </c>
      <c r="M17" s="995">
        <v>60.29</v>
      </c>
      <c r="N17" s="1006">
        <f t="shared" si="0"/>
        <v>20.096666666666664</v>
      </c>
    </row>
    <row r="18" spans="1:14" ht="15" customHeight="1">
      <c r="A18" s="164">
        <v>632</v>
      </c>
      <c r="B18" s="74"/>
      <c r="C18" s="83"/>
      <c r="D18" s="515"/>
      <c r="E18" s="504" t="s">
        <v>86</v>
      </c>
      <c r="F18" s="165">
        <f aca="true" t="shared" si="2" ref="F18:M18">SUM(F19:F21)</f>
        <v>5920</v>
      </c>
      <c r="G18" s="165">
        <f t="shared" si="2"/>
        <v>6336</v>
      </c>
      <c r="H18" s="5">
        <f t="shared" si="2"/>
        <v>5850</v>
      </c>
      <c r="I18" s="4">
        <f t="shared" si="2"/>
        <v>6300</v>
      </c>
      <c r="J18" s="165">
        <f t="shared" si="2"/>
        <v>6300</v>
      </c>
      <c r="K18" s="164">
        <f t="shared" si="2"/>
        <v>5850</v>
      </c>
      <c r="L18" s="4">
        <f t="shared" si="2"/>
        <v>5850</v>
      </c>
      <c r="M18" s="992">
        <f t="shared" si="2"/>
        <v>3139.92</v>
      </c>
      <c r="N18" s="1007">
        <f t="shared" si="0"/>
        <v>53.67384615384616</v>
      </c>
    </row>
    <row r="19" spans="1:14" ht="15" customHeight="1" hidden="1">
      <c r="A19" s="171">
        <v>632003</v>
      </c>
      <c r="B19" s="33">
        <v>1</v>
      </c>
      <c r="C19" s="84">
        <v>41</v>
      </c>
      <c r="D19" s="520" t="s">
        <v>87</v>
      </c>
      <c r="E19" s="471" t="s">
        <v>90</v>
      </c>
      <c r="F19" s="172">
        <v>3490</v>
      </c>
      <c r="G19" s="172">
        <v>3905</v>
      </c>
      <c r="H19" s="48">
        <v>3500</v>
      </c>
      <c r="I19" s="48">
        <v>3450</v>
      </c>
      <c r="J19" s="172">
        <v>3450</v>
      </c>
      <c r="K19" s="171">
        <v>3000</v>
      </c>
      <c r="L19" s="52">
        <v>3000</v>
      </c>
      <c r="M19" s="993">
        <v>1459.72</v>
      </c>
      <c r="N19" s="971">
        <f>(100/L19)*M19</f>
        <v>48.657333333333334</v>
      </c>
    </row>
    <row r="20" spans="1:14" ht="15">
      <c r="A20" s="171">
        <v>632003</v>
      </c>
      <c r="B20" s="9">
        <v>2</v>
      </c>
      <c r="C20" s="642">
        <v>41</v>
      </c>
      <c r="D20" s="520" t="s">
        <v>87</v>
      </c>
      <c r="E20" s="471" t="s">
        <v>91</v>
      </c>
      <c r="F20" s="172">
        <v>2430</v>
      </c>
      <c r="G20" s="172">
        <v>2431</v>
      </c>
      <c r="H20" s="36">
        <v>2300</v>
      </c>
      <c r="I20" s="36">
        <v>2800</v>
      </c>
      <c r="J20" s="183">
        <v>2800</v>
      </c>
      <c r="K20" s="182">
        <v>2800</v>
      </c>
      <c r="L20" s="53">
        <v>2800</v>
      </c>
      <c r="M20" s="997">
        <v>1680.2</v>
      </c>
      <c r="N20" s="974">
        <f>(100/L20)*M20</f>
        <v>60.00714285714285</v>
      </c>
    </row>
    <row r="21" spans="1:14" ht="15">
      <c r="A21" s="179">
        <v>632003</v>
      </c>
      <c r="B21" s="32">
        <v>3</v>
      </c>
      <c r="C21" s="204">
        <v>41</v>
      </c>
      <c r="D21" s="521" t="s">
        <v>87</v>
      </c>
      <c r="E21" s="516" t="s">
        <v>92</v>
      </c>
      <c r="F21" s="174"/>
      <c r="G21" s="174"/>
      <c r="H21" s="517">
        <v>50</v>
      </c>
      <c r="I21" s="23">
        <v>50</v>
      </c>
      <c r="J21" s="210">
        <v>50</v>
      </c>
      <c r="K21" s="179">
        <v>50</v>
      </c>
      <c r="L21" s="517">
        <v>50</v>
      </c>
      <c r="M21" s="998">
        <v>0</v>
      </c>
      <c r="N21" s="973">
        <f>(100/L21)*M21</f>
        <v>0</v>
      </c>
    </row>
    <row r="22" spans="1:14" ht="15">
      <c r="A22" s="164">
        <v>633</v>
      </c>
      <c r="B22" s="74"/>
      <c r="C22" s="83"/>
      <c r="D22" s="515"/>
      <c r="E22" s="504" t="s">
        <v>93</v>
      </c>
      <c r="F22" s="165">
        <f aca="true" t="shared" si="3" ref="F22:M22">SUM(F23:F46)</f>
        <v>12653</v>
      </c>
      <c r="G22" s="165">
        <f t="shared" si="3"/>
        <v>11932</v>
      </c>
      <c r="H22" s="5">
        <f t="shared" si="3"/>
        <v>27300</v>
      </c>
      <c r="I22" s="5">
        <f t="shared" si="3"/>
        <v>26000</v>
      </c>
      <c r="J22" s="165">
        <f t="shared" si="3"/>
        <v>11401</v>
      </c>
      <c r="K22" s="164">
        <f t="shared" si="3"/>
        <v>30580</v>
      </c>
      <c r="L22" s="5">
        <f t="shared" si="3"/>
        <v>28142</v>
      </c>
      <c r="M22" s="992">
        <f t="shared" si="3"/>
        <v>10559.869999999999</v>
      </c>
      <c r="N22" s="1007">
        <f>(100/L22)*M22</f>
        <v>37.523523559093164</v>
      </c>
    </row>
    <row r="23" spans="1:14" ht="15">
      <c r="A23" s="169">
        <v>633001</v>
      </c>
      <c r="B23" s="7"/>
      <c r="C23" s="206">
        <v>41</v>
      </c>
      <c r="D23" s="523" t="s">
        <v>74</v>
      </c>
      <c r="E23" s="505" t="s">
        <v>278</v>
      </c>
      <c r="F23" s="170"/>
      <c r="G23" s="170">
        <v>1343</v>
      </c>
      <c r="H23" s="89"/>
      <c r="I23" s="6"/>
      <c r="J23" s="170"/>
      <c r="K23" s="180"/>
      <c r="L23" s="89">
        <v>1700</v>
      </c>
      <c r="M23" s="996">
        <v>1665.6</v>
      </c>
      <c r="N23" s="972">
        <f aca="true" t="shared" si="4" ref="N23:N37">(100/L23)*M23</f>
        <v>97.97647058823529</v>
      </c>
    </row>
    <row r="24" spans="1:14" ht="15">
      <c r="A24" s="171">
        <v>633002</v>
      </c>
      <c r="B24" s="9"/>
      <c r="C24" s="9">
        <v>41</v>
      </c>
      <c r="D24" s="513" t="s">
        <v>74</v>
      </c>
      <c r="E24" s="471" t="s">
        <v>95</v>
      </c>
      <c r="F24" s="172">
        <v>670</v>
      </c>
      <c r="G24" s="172">
        <v>1760</v>
      </c>
      <c r="H24" s="48">
        <v>3000</v>
      </c>
      <c r="I24" s="8">
        <v>450</v>
      </c>
      <c r="J24" s="172">
        <v>1</v>
      </c>
      <c r="K24" s="171">
        <v>10000</v>
      </c>
      <c r="L24" s="48">
        <v>4882</v>
      </c>
      <c r="M24" s="993">
        <v>1308.23</v>
      </c>
      <c r="N24" s="972">
        <f t="shared" si="4"/>
        <v>26.797009422367882</v>
      </c>
    </row>
    <row r="25" spans="1:14" ht="15">
      <c r="A25" s="171">
        <v>633004</v>
      </c>
      <c r="B25" s="35">
        <v>1</v>
      </c>
      <c r="C25" s="13">
        <v>41</v>
      </c>
      <c r="D25" s="511" t="s">
        <v>74</v>
      </c>
      <c r="E25" s="41" t="s">
        <v>543</v>
      </c>
      <c r="F25" s="183"/>
      <c r="G25" s="183"/>
      <c r="H25" s="36"/>
      <c r="I25" s="36"/>
      <c r="J25" s="183"/>
      <c r="K25" s="182"/>
      <c r="L25" s="48">
        <v>780</v>
      </c>
      <c r="M25" s="997">
        <v>779.16</v>
      </c>
      <c r="N25" s="971">
        <f t="shared" si="4"/>
        <v>99.89230769230768</v>
      </c>
    </row>
    <row r="26" spans="1:14" ht="15">
      <c r="A26" s="171">
        <v>633004</v>
      </c>
      <c r="B26" s="9">
        <v>2</v>
      </c>
      <c r="C26" s="206">
        <v>41</v>
      </c>
      <c r="D26" s="513" t="s">
        <v>74</v>
      </c>
      <c r="E26" s="471" t="s">
        <v>96</v>
      </c>
      <c r="F26" s="172">
        <v>997</v>
      </c>
      <c r="G26" s="172">
        <v>481</v>
      </c>
      <c r="H26" s="48">
        <v>1000</v>
      </c>
      <c r="I26" s="8">
        <v>1000</v>
      </c>
      <c r="J26" s="172">
        <v>900</v>
      </c>
      <c r="K26" s="171">
        <v>1000</v>
      </c>
      <c r="L26" s="48">
        <v>1000</v>
      </c>
      <c r="M26" s="993">
        <v>210.16</v>
      </c>
      <c r="N26" s="972">
        <f t="shared" si="4"/>
        <v>21.016000000000002</v>
      </c>
    </row>
    <row r="27" spans="1:14" ht="15">
      <c r="A27" s="171">
        <v>633004</v>
      </c>
      <c r="B27" s="9">
        <v>3</v>
      </c>
      <c r="C27" s="323">
        <v>41</v>
      </c>
      <c r="D27" s="513" t="s">
        <v>74</v>
      </c>
      <c r="E27" s="329" t="s">
        <v>97</v>
      </c>
      <c r="F27" s="172"/>
      <c r="G27" s="172"/>
      <c r="H27" s="48">
        <v>200</v>
      </c>
      <c r="I27" s="8">
        <v>200</v>
      </c>
      <c r="J27" s="172">
        <v>200</v>
      </c>
      <c r="K27" s="171">
        <v>200</v>
      </c>
      <c r="L27" s="48">
        <v>200</v>
      </c>
      <c r="M27" s="993">
        <v>0</v>
      </c>
      <c r="N27" s="972">
        <f t="shared" si="4"/>
        <v>0</v>
      </c>
    </row>
    <row r="28" spans="1:14" ht="15">
      <c r="A28" s="171">
        <v>633006</v>
      </c>
      <c r="B28" s="9">
        <v>1</v>
      </c>
      <c r="C28" s="13">
        <v>41</v>
      </c>
      <c r="D28" s="511" t="s">
        <v>74</v>
      </c>
      <c r="E28" s="329" t="s">
        <v>98</v>
      </c>
      <c r="F28" s="172">
        <v>1670</v>
      </c>
      <c r="G28" s="172">
        <v>1190</v>
      </c>
      <c r="H28" s="48">
        <v>1200</v>
      </c>
      <c r="I28" s="8">
        <v>1200</v>
      </c>
      <c r="J28" s="172">
        <v>1100</v>
      </c>
      <c r="K28" s="171">
        <v>1200</v>
      </c>
      <c r="L28" s="48">
        <v>1200</v>
      </c>
      <c r="M28" s="993">
        <v>759.72</v>
      </c>
      <c r="N28" s="972">
        <f t="shared" si="4"/>
        <v>63.31</v>
      </c>
    </row>
    <row r="29" spans="1:14" ht="15">
      <c r="A29" s="171">
        <v>633006</v>
      </c>
      <c r="B29" s="9">
        <v>2</v>
      </c>
      <c r="C29" s="206">
        <v>41</v>
      </c>
      <c r="D29" s="513" t="s">
        <v>74</v>
      </c>
      <c r="E29" s="329" t="s">
        <v>99</v>
      </c>
      <c r="F29" s="172">
        <v>1722</v>
      </c>
      <c r="G29" s="172">
        <v>2215</v>
      </c>
      <c r="H29" s="48">
        <v>2000</v>
      </c>
      <c r="I29" s="8">
        <v>2000</v>
      </c>
      <c r="J29" s="172">
        <v>1500</v>
      </c>
      <c r="K29" s="171">
        <v>2000</v>
      </c>
      <c r="L29" s="48">
        <v>2000</v>
      </c>
      <c r="M29" s="993">
        <v>800</v>
      </c>
      <c r="N29" s="972">
        <f t="shared" si="4"/>
        <v>40</v>
      </c>
    </row>
    <row r="30" spans="1:14" ht="15">
      <c r="A30" s="171">
        <v>633006</v>
      </c>
      <c r="B30" s="9">
        <v>3</v>
      </c>
      <c r="C30" s="323">
        <v>41</v>
      </c>
      <c r="D30" s="513" t="s">
        <v>74</v>
      </c>
      <c r="E30" s="329" t="s">
        <v>353</v>
      </c>
      <c r="F30" s="172">
        <v>350</v>
      </c>
      <c r="G30" s="172">
        <v>229</v>
      </c>
      <c r="H30" s="48">
        <v>500</v>
      </c>
      <c r="I30" s="8">
        <v>500</v>
      </c>
      <c r="J30" s="172">
        <v>100</v>
      </c>
      <c r="K30" s="171">
        <v>300</v>
      </c>
      <c r="L30" s="48">
        <v>300</v>
      </c>
      <c r="M30" s="993">
        <v>225.9</v>
      </c>
      <c r="N30" s="972">
        <f t="shared" si="4"/>
        <v>75.3</v>
      </c>
    </row>
    <row r="31" spans="1:14" ht="15">
      <c r="A31" s="171">
        <v>633006</v>
      </c>
      <c r="B31" s="9">
        <v>4</v>
      </c>
      <c r="C31" s="13">
        <v>41</v>
      </c>
      <c r="D31" s="511" t="s">
        <v>74</v>
      </c>
      <c r="E31" s="329" t="s">
        <v>101</v>
      </c>
      <c r="F31" s="172">
        <v>28</v>
      </c>
      <c r="G31" s="172">
        <v>18</v>
      </c>
      <c r="H31" s="48">
        <v>50</v>
      </c>
      <c r="I31" s="8">
        <v>100</v>
      </c>
      <c r="J31" s="172">
        <v>100</v>
      </c>
      <c r="K31" s="171">
        <v>50</v>
      </c>
      <c r="L31" s="48">
        <v>50</v>
      </c>
      <c r="M31" s="993">
        <v>4.75</v>
      </c>
      <c r="N31" s="971">
        <f t="shared" si="4"/>
        <v>9.5</v>
      </c>
    </row>
    <row r="32" spans="1:14" ht="15">
      <c r="A32" s="171">
        <v>633006</v>
      </c>
      <c r="B32" s="9">
        <v>5</v>
      </c>
      <c r="C32" s="13">
        <v>41</v>
      </c>
      <c r="D32" s="513" t="s">
        <v>74</v>
      </c>
      <c r="E32" s="329" t="s">
        <v>102</v>
      </c>
      <c r="F32" s="172"/>
      <c r="G32" s="172">
        <v>8</v>
      </c>
      <c r="H32" s="48">
        <v>30</v>
      </c>
      <c r="I32" s="8">
        <v>30</v>
      </c>
      <c r="J32" s="172">
        <v>10</v>
      </c>
      <c r="K32" s="171">
        <v>30</v>
      </c>
      <c r="L32" s="48">
        <v>30</v>
      </c>
      <c r="M32" s="993">
        <v>0</v>
      </c>
      <c r="N32" s="974">
        <f t="shared" si="4"/>
        <v>0</v>
      </c>
    </row>
    <row r="33" spans="1:14" ht="15">
      <c r="A33" s="171">
        <v>633006</v>
      </c>
      <c r="B33" s="9">
        <v>6</v>
      </c>
      <c r="C33" s="206">
        <v>41</v>
      </c>
      <c r="D33" s="512" t="s">
        <v>87</v>
      </c>
      <c r="E33" s="472" t="s">
        <v>103</v>
      </c>
      <c r="F33" s="172">
        <v>284</v>
      </c>
      <c r="G33" s="172">
        <v>5</v>
      </c>
      <c r="H33" s="48">
        <v>150</v>
      </c>
      <c r="I33" s="8">
        <v>150</v>
      </c>
      <c r="J33" s="172">
        <v>100</v>
      </c>
      <c r="K33" s="171">
        <v>100</v>
      </c>
      <c r="L33" s="48">
        <v>100</v>
      </c>
      <c r="M33" s="993">
        <v>0</v>
      </c>
      <c r="N33" s="974">
        <f t="shared" si="4"/>
        <v>0</v>
      </c>
    </row>
    <row r="34" spans="1:14" ht="15">
      <c r="A34" s="171">
        <v>633006</v>
      </c>
      <c r="B34" s="33">
        <v>7</v>
      </c>
      <c r="C34" s="323">
        <v>41</v>
      </c>
      <c r="D34" s="513" t="s">
        <v>74</v>
      </c>
      <c r="E34" s="471" t="s">
        <v>104</v>
      </c>
      <c r="F34" s="172">
        <v>1211</v>
      </c>
      <c r="G34" s="172">
        <v>782</v>
      </c>
      <c r="H34" s="48">
        <v>600</v>
      </c>
      <c r="I34" s="48">
        <v>600</v>
      </c>
      <c r="J34" s="172">
        <v>300</v>
      </c>
      <c r="K34" s="171">
        <v>200</v>
      </c>
      <c r="L34" s="48">
        <v>300</v>
      </c>
      <c r="M34" s="993">
        <v>297.8</v>
      </c>
      <c r="N34" s="974">
        <f t="shared" si="4"/>
        <v>99.26666666666667</v>
      </c>
    </row>
    <row r="35" spans="1:14" ht="15">
      <c r="A35" s="171">
        <v>633006</v>
      </c>
      <c r="B35" s="33">
        <v>8</v>
      </c>
      <c r="C35" s="13">
        <v>41</v>
      </c>
      <c r="D35" s="513" t="s">
        <v>105</v>
      </c>
      <c r="E35" s="471" t="s">
        <v>352</v>
      </c>
      <c r="F35" s="172">
        <v>554</v>
      </c>
      <c r="G35" s="172">
        <v>531</v>
      </c>
      <c r="H35" s="48">
        <v>670</v>
      </c>
      <c r="I35" s="48">
        <v>670</v>
      </c>
      <c r="J35" s="172">
        <v>670</v>
      </c>
      <c r="K35" s="171">
        <v>700</v>
      </c>
      <c r="L35" s="48">
        <v>700</v>
      </c>
      <c r="M35" s="993">
        <v>398.84</v>
      </c>
      <c r="N35" s="974">
        <f t="shared" si="4"/>
        <v>56.97714285714285</v>
      </c>
    </row>
    <row r="36" spans="1:14" ht="15">
      <c r="A36" s="171">
        <v>633006</v>
      </c>
      <c r="B36" s="33">
        <v>9</v>
      </c>
      <c r="C36" s="206">
        <v>41</v>
      </c>
      <c r="D36" s="513" t="s">
        <v>74</v>
      </c>
      <c r="E36" s="471" t="s">
        <v>354</v>
      </c>
      <c r="F36" s="172"/>
      <c r="G36" s="172"/>
      <c r="H36" s="48">
        <v>100</v>
      </c>
      <c r="I36" s="48">
        <v>100</v>
      </c>
      <c r="J36" s="172">
        <v>20</v>
      </c>
      <c r="K36" s="171">
        <v>100</v>
      </c>
      <c r="L36" s="48">
        <v>100</v>
      </c>
      <c r="M36" s="993">
        <v>0</v>
      </c>
      <c r="N36" s="974">
        <f t="shared" si="4"/>
        <v>0</v>
      </c>
    </row>
    <row r="37" spans="1:14" ht="15">
      <c r="A37" s="171">
        <v>633006</v>
      </c>
      <c r="B37" s="33">
        <v>10</v>
      </c>
      <c r="C37" s="323">
        <v>41</v>
      </c>
      <c r="D37" s="513" t="s">
        <v>371</v>
      </c>
      <c r="E37" s="471" t="s">
        <v>452</v>
      </c>
      <c r="F37" s="172"/>
      <c r="G37" s="172"/>
      <c r="H37" s="48">
        <v>9000</v>
      </c>
      <c r="I37" s="48">
        <v>9000</v>
      </c>
      <c r="J37" s="172">
        <v>2000</v>
      </c>
      <c r="K37" s="171">
        <v>7400</v>
      </c>
      <c r="L37" s="48">
        <v>7400</v>
      </c>
      <c r="M37" s="993">
        <v>1870.5</v>
      </c>
      <c r="N37" s="974">
        <f t="shared" si="4"/>
        <v>25.277027027027028</v>
      </c>
    </row>
    <row r="38" spans="1:14" ht="15">
      <c r="A38" s="171">
        <v>633006</v>
      </c>
      <c r="B38" s="9">
        <v>12</v>
      </c>
      <c r="C38" s="13">
        <v>41</v>
      </c>
      <c r="D38" s="513" t="s">
        <v>105</v>
      </c>
      <c r="E38" s="471" t="s">
        <v>106</v>
      </c>
      <c r="F38" s="172"/>
      <c r="G38" s="172"/>
      <c r="H38" s="48">
        <v>50</v>
      </c>
      <c r="I38" s="8">
        <v>50</v>
      </c>
      <c r="J38" s="172">
        <v>50</v>
      </c>
      <c r="K38" s="171">
        <v>50</v>
      </c>
      <c r="L38" s="48">
        <v>50</v>
      </c>
      <c r="M38" s="993">
        <v>0</v>
      </c>
      <c r="N38" s="974">
        <f>(100/L38)*M38</f>
        <v>0</v>
      </c>
    </row>
    <row r="39" spans="1:14" ht="15">
      <c r="A39" s="169">
        <v>633006</v>
      </c>
      <c r="B39" s="51">
        <v>13</v>
      </c>
      <c r="C39" s="206">
        <v>41</v>
      </c>
      <c r="D39" s="523" t="s">
        <v>107</v>
      </c>
      <c r="E39" s="505" t="s">
        <v>108</v>
      </c>
      <c r="F39" s="170">
        <v>778</v>
      </c>
      <c r="G39" s="170"/>
      <c r="H39" s="89">
        <v>5000</v>
      </c>
      <c r="I39" s="6">
        <v>5000</v>
      </c>
      <c r="J39" s="170">
        <v>150</v>
      </c>
      <c r="K39" s="169">
        <v>2000</v>
      </c>
      <c r="L39" s="89">
        <v>2000</v>
      </c>
      <c r="M39" s="996">
        <v>0</v>
      </c>
      <c r="N39" s="972">
        <f>(100/L39)*M39</f>
        <v>0</v>
      </c>
    </row>
    <row r="40" spans="1:14" ht="15">
      <c r="A40" s="169">
        <v>633006</v>
      </c>
      <c r="B40" s="51">
        <v>14</v>
      </c>
      <c r="C40" s="323">
        <v>41</v>
      </c>
      <c r="D40" s="523" t="s">
        <v>132</v>
      </c>
      <c r="E40" s="505" t="s">
        <v>355</v>
      </c>
      <c r="F40" s="170">
        <v>138</v>
      </c>
      <c r="G40" s="170"/>
      <c r="H40" s="89"/>
      <c r="I40" s="6"/>
      <c r="J40" s="170"/>
      <c r="K40" s="169"/>
      <c r="L40" s="89"/>
      <c r="M40" s="996"/>
      <c r="N40" s="971"/>
    </row>
    <row r="41" spans="1:14" ht="15">
      <c r="A41" s="171">
        <v>633009</v>
      </c>
      <c r="B41" s="9">
        <v>1</v>
      </c>
      <c r="C41" s="13">
        <v>41</v>
      </c>
      <c r="D41" s="513" t="s">
        <v>74</v>
      </c>
      <c r="E41" s="471" t="s">
        <v>109</v>
      </c>
      <c r="F41" s="170">
        <v>564</v>
      </c>
      <c r="G41" s="170">
        <v>315</v>
      </c>
      <c r="H41" s="48">
        <v>500</v>
      </c>
      <c r="I41" s="8">
        <v>500</v>
      </c>
      <c r="J41" s="172">
        <v>350</v>
      </c>
      <c r="K41" s="171">
        <v>500</v>
      </c>
      <c r="L41" s="48">
        <v>500</v>
      </c>
      <c r="M41" s="993">
        <v>409.89</v>
      </c>
      <c r="N41" s="974">
        <f>(100/L41)*M41</f>
        <v>81.97800000000001</v>
      </c>
    </row>
    <row r="42" spans="1:14" ht="15">
      <c r="A42" s="169">
        <v>633010</v>
      </c>
      <c r="B42" s="51"/>
      <c r="C42" s="84">
        <v>41</v>
      </c>
      <c r="D42" s="523" t="s">
        <v>74</v>
      </c>
      <c r="E42" s="505" t="s">
        <v>110</v>
      </c>
      <c r="F42" s="170">
        <v>1149</v>
      </c>
      <c r="G42" s="170">
        <v>439</v>
      </c>
      <c r="H42" s="89">
        <v>800</v>
      </c>
      <c r="I42" s="6">
        <v>800</v>
      </c>
      <c r="J42" s="170">
        <v>250</v>
      </c>
      <c r="K42" s="169">
        <v>800</v>
      </c>
      <c r="L42" s="89">
        <v>800</v>
      </c>
      <c r="M42" s="996">
        <v>247.75</v>
      </c>
      <c r="N42" s="972">
        <f>(100/L42)*M42</f>
        <v>30.96875</v>
      </c>
    </row>
    <row r="43" spans="1:14" ht="15">
      <c r="A43" s="175">
        <v>633011</v>
      </c>
      <c r="B43" s="82"/>
      <c r="C43" s="643">
        <v>41</v>
      </c>
      <c r="D43" s="524" t="s">
        <v>74</v>
      </c>
      <c r="E43" s="526" t="s">
        <v>111</v>
      </c>
      <c r="F43" s="176">
        <v>16</v>
      </c>
      <c r="G43" s="176">
        <v>12</v>
      </c>
      <c r="H43" s="525">
        <v>50</v>
      </c>
      <c r="I43" s="54">
        <v>50</v>
      </c>
      <c r="J43" s="176">
        <v>50</v>
      </c>
      <c r="K43" s="175">
        <v>50</v>
      </c>
      <c r="L43" s="525">
        <v>50</v>
      </c>
      <c r="M43" s="999">
        <v>0</v>
      </c>
      <c r="N43" s="972">
        <f>(100/L43)*M43</f>
        <v>0</v>
      </c>
    </row>
    <row r="44" spans="1:14" ht="15">
      <c r="A44" s="328">
        <v>633013</v>
      </c>
      <c r="B44" s="282"/>
      <c r="C44" s="13">
        <v>41</v>
      </c>
      <c r="D44" s="524" t="s">
        <v>74</v>
      </c>
      <c r="E44" s="592" t="s">
        <v>373</v>
      </c>
      <c r="F44" s="176">
        <v>1342</v>
      </c>
      <c r="G44" s="176">
        <v>1069</v>
      </c>
      <c r="H44" s="175">
        <v>1000</v>
      </c>
      <c r="I44" s="54">
        <v>2200</v>
      </c>
      <c r="J44" s="176">
        <v>2200</v>
      </c>
      <c r="K44" s="175">
        <v>2500</v>
      </c>
      <c r="L44" s="525">
        <v>2500</v>
      </c>
      <c r="M44" s="999">
        <v>781</v>
      </c>
      <c r="N44" s="971">
        <f>(100/L44)*M44</f>
        <v>31.240000000000002</v>
      </c>
    </row>
    <row r="45" spans="1:14" ht="15">
      <c r="A45" s="175">
        <v>633015</v>
      </c>
      <c r="B45" s="327"/>
      <c r="C45" s="206">
        <v>41</v>
      </c>
      <c r="D45" s="524" t="s">
        <v>74</v>
      </c>
      <c r="E45" s="592" t="s">
        <v>390</v>
      </c>
      <c r="F45" s="246">
        <v>95</v>
      </c>
      <c r="G45" s="246">
        <v>15</v>
      </c>
      <c r="H45" s="187">
        <v>100</v>
      </c>
      <c r="I45" s="14">
        <v>100</v>
      </c>
      <c r="J45" s="246">
        <v>50</v>
      </c>
      <c r="K45" s="175">
        <v>100</v>
      </c>
      <c r="L45" s="525">
        <v>200</v>
      </c>
      <c r="M45" s="1000">
        <v>173.51</v>
      </c>
      <c r="N45" s="974">
        <f>(100/L45)*M45</f>
        <v>86.755</v>
      </c>
    </row>
    <row r="46" spans="1:14" ht="15">
      <c r="A46" s="179">
        <v>633016</v>
      </c>
      <c r="B46" s="32"/>
      <c r="C46" s="323">
        <v>41</v>
      </c>
      <c r="D46" s="514" t="s">
        <v>112</v>
      </c>
      <c r="E46" s="516" t="s">
        <v>113</v>
      </c>
      <c r="F46" s="174">
        <v>1085</v>
      </c>
      <c r="G46" s="174">
        <v>1520</v>
      </c>
      <c r="H46" s="517">
        <v>1300</v>
      </c>
      <c r="I46" s="23">
        <v>1300</v>
      </c>
      <c r="J46" s="210">
        <v>1300</v>
      </c>
      <c r="K46" s="179">
        <v>1300</v>
      </c>
      <c r="L46" s="80">
        <v>1300</v>
      </c>
      <c r="M46" s="994">
        <v>627.06</v>
      </c>
      <c r="N46" s="973">
        <f aca="true" t="shared" si="5" ref="N46:N60">(100/L46)*M46</f>
        <v>48.23538461538461</v>
      </c>
    </row>
    <row r="47" spans="1:14" ht="15">
      <c r="A47" s="164">
        <v>634</v>
      </c>
      <c r="B47" s="74"/>
      <c r="C47" s="645"/>
      <c r="D47" s="541"/>
      <c r="E47" s="666" t="s">
        <v>114</v>
      </c>
      <c r="F47" s="165">
        <f aca="true" t="shared" si="6" ref="F47:M47">SUM(F48:F55)</f>
        <v>10649</v>
      </c>
      <c r="G47" s="165">
        <f t="shared" si="6"/>
        <v>12499</v>
      </c>
      <c r="H47" s="5">
        <f t="shared" si="6"/>
        <v>10932</v>
      </c>
      <c r="I47" s="4">
        <f t="shared" si="6"/>
        <v>10982</v>
      </c>
      <c r="J47" s="165">
        <f t="shared" si="6"/>
        <v>7372</v>
      </c>
      <c r="K47" s="164">
        <f t="shared" si="6"/>
        <v>8442</v>
      </c>
      <c r="L47" s="5">
        <f t="shared" si="6"/>
        <v>9262</v>
      </c>
      <c r="M47" s="992">
        <f t="shared" si="6"/>
        <v>4391.79</v>
      </c>
      <c r="N47" s="1007">
        <f t="shared" si="5"/>
        <v>47.417296480241845</v>
      </c>
    </row>
    <row r="48" spans="1:14" ht="15">
      <c r="A48" s="169">
        <v>634001</v>
      </c>
      <c r="B48" s="51">
        <v>1</v>
      </c>
      <c r="C48" s="632">
        <v>41</v>
      </c>
      <c r="D48" s="522" t="s">
        <v>115</v>
      </c>
      <c r="E48" s="518" t="s">
        <v>116</v>
      </c>
      <c r="F48" s="170">
        <v>1717</v>
      </c>
      <c r="G48" s="170">
        <v>2803</v>
      </c>
      <c r="H48" s="89">
        <v>2500</v>
      </c>
      <c r="I48" s="6">
        <v>2500</v>
      </c>
      <c r="J48" s="170">
        <v>2000</v>
      </c>
      <c r="K48" s="169">
        <v>2000</v>
      </c>
      <c r="L48" s="89">
        <v>2000</v>
      </c>
      <c r="M48" s="996">
        <v>858.16</v>
      </c>
      <c r="N48" s="978">
        <f t="shared" si="5"/>
        <v>42.908</v>
      </c>
    </row>
    <row r="49" spans="1:14" ht="15">
      <c r="A49" s="171">
        <v>634001</v>
      </c>
      <c r="B49" s="33">
        <v>2</v>
      </c>
      <c r="C49" s="13">
        <v>41</v>
      </c>
      <c r="D49" s="523" t="s">
        <v>115</v>
      </c>
      <c r="E49" s="471" t="s">
        <v>117</v>
      </c>
      <c r="F49" s="172">
        <v>3723</v>
      </c>
      <c r="G49" s="172">
        <v>2644</v>
      </c>
      <c r="H49" s="48">
        <v>3000</v>
      </c>
      <c r="I49" s="8">
        <v>3000</v>
      </c>
      <c r="J49" s="172">
        <v>3000</v>
      </c>
      <c r="K49" s="171">
        <v>2500</v>
      </c>
      <c r="L49" s="48">
        <v>2500</v>
      </c>
      <c r="M49" s="993">
        <v>1048.17</v>
      </c>
      <c r="N49" s="971">
        <f t="shared" si="5"/>
        <v>41.92680000000001</v>
      </c>
    </row>
    <row r="50" spans="1:14" ht="15">
      <c r="A50" s="171">
        <v>634001</v>
      </c>
      <c r="B50" s="33">
        <v>3</v>
      </c>
      <c r="C50" s="13">
        <v>41</v>
      </c>
      <c r="D50" s="523" t="s">
        <v>115</v>
      </c>
      <c r="E50" s="471" t="s">
        <v>118</v>
      </c>
      <c r="F50" s="172">
        <v>15</v>
      </c>
      <c r="G50" s="172">
        <v>24</v>
      </c>
      <c r="H50" s="48">
        <v>120</v>
      </c>
      <c r="I50" s="8">
        <v>120</v>
      </c>
      <c r="J50" s="172">
        <v>30</v>
      </c>
      <c r="K50" s="171">
        <v>120</v>
      </c>
      <c r="L50" s="48">
        <v>120</v>
      </c>
      <c r="M50" s="993">
        <v>0</v>
      </c>
      <c r="N50" s="974">
        <f t="shared" si="5"/>
        <v>0</v>
      </c>
    </row>
    <row r="51" spans="1:14" ht="15">
      <c r="A51" s="171">
        <v>634002</v>
      </c>
      <c r="B51" s="33">
        <v>1</v>
      </c>
      <c r="C51" s="84">
        <v>41</v>
      </c>
      <c r="D51" s="523" t="s">
        <v>115</v>
      </c>
      <c r="E51" s="471" t="s">
        <v>119</v>
      </c>
      <c r="F51" s="172">
        <v>1566</v>
      </c>
      <c r="G51" s="172">
        <v>1386</v>
      </c>
      <c r="H51" s="48">
        <v>1000</v>
      </c>
      <c r="I51" s="8">
        <v>1000</v>
      </c>
      <c r="J51" s="172">
        <v>1000</v>
      </c>
      <c r="K51" s="171">
        <v>1000</v>
      </c>
      <c r="L51" s="48">
        <v>1500</v>
      </c>
      <c r="M51" s="993">
        <v>1029.1</v>
      </c>
      <c r="N51" s="974">
        <f t="shared" si="5"/>
        <v>68.60666666666665</v>
      </c>
    </row>
    <row r="52" spans="1:14" ht="15">
      <c r="A52" s="171">
        <v>634002</v>
      </c>
      <c r="B52" s="33">
        <v>2</v>
      </c>
      <c r="C52" s="643">
        <v>41</v>
      </c>
      <c r="D52" s="523" t="s">
        <v>115</v>
      </c>
      <c r="E52" s="471" t="s">
        <v>120</v>
      </c>
      <c r="F52" s="172">
        <v>2405</v>
      </c>
      <c r="G52" s="172">
        <v>4452</v>
      </c>
      <c r="H52" s="48">
        <v>3500</v>
      </c>
      <c r="I52" s="8">
        <v>3500</v>
      </c>
      <c r="J52" s="172">
        <v>500</v>
      </c>
      <c r="K52" s="171">
        <v>2000</v>
      </c>
      <c r="L52" s="48">
        <v>2000</v>
      </c>
      <c r="M52" s="993">
        <v>463.26</v>
      </c>
      <c r="N52" s="972">
        <f t="shared" si="5"/>
        <v>23.163</v>
      </c>
    </row>
    <row r="53" spans="1:14" ht="15">
      <c r="A53" s="171">
        <v>634003</v>
      </c>
      <c r="B53" s="9">
        <v>1</v>
      </c>
      <c r="C53" s="642">
        <v>41</v>
      </c>
      <c r="D53" s="523" t="s">
        <v>115</v>
      </c>
      <c r="E53" s="471" t="s">
        <v>121</v>
      </c>
      <c r="F53" s="172">
        <v>833</v>
      </c>
      <c r="G53" s="172">
        <v>833</v>
      </c>
      <c r="H53" s="48">
        <v>432</v>
      </c>
      <c r="I53" s="8">
        <v>432</v>
      </c>
      <c r="J53" s="172">
        <v>432</v>
      </c>
      <c r="K53" s="171">
        <v>432</v>
      </c>
      <c r="L53" s="48">
        <v>432</v>
      </c>
      <c r="M53" s="993">
        <v>295.44</v>
      </c>
      <c r="N53" s="972">
        <f t="shared" si="5"/>
        <v>68.38888888888889</v>
      </c>
    </row>
    <row r="54" spans="1:14" ht="15">
      <c r="A54" s="171">
        <v>634003</v>
      </c>
      <c r="B54" s="9">
        <v>2</v>
      </c>
      <c r="C54" s="642">
        <v>41</v>
      </c>
      <c r="D54" s="523" t="s">
        <v>115</v>
      </c>
      <c r="E54" s="471" t="s">
        <v>122</v>
      </c>
      <c r="F54" s="172">
        <v>254</v>
      </c>
      <c r="G54" s="172">
        <v>254</v>
      </c>
      <c r="H54" s="48">
        <v>280</v>
      </c>
      <c r="I54" s="8">
        <v>280</v>
      </c>
      <c r="J54" s="172">
        <v>260</v>
      </c>
      <c r="K54" s="171">
        <v>280</v>
      </c>
      <c r="L54" s="48">
        <v>600</v>
      </c>
      <c r="M54" s="993">
        <v>597.66</v>
      </c>
      <c r="N54" s="972">
        <f t="shared" si="5"/>
        <v>99.60999999999999</v>
      </c>
    </row>
    <row r="55" spans="1:14" ht="15">
      <c r="A55" s="179">
        <v>634005</v>
      </c>
      <c r="B55" s="79"/>
      <c r="C55" s="39">
        <v>41</v>
      </c>
      <c r="D55" s="511" t="s">
        <v>115</v>
      </c>
      <c r="E55" s="516" t="s">
        <v>124</v>
      </c>
      <c r="F55" s="210">
        <v>136</v>
      </c>
      <c r="G55" s="210">
        <v>103</v>
      </c>
      <c r="H55" s="517">
        <v>100</v>
      </c>
      <c r="I55" s="23">
        <v>150</v>
      </c>
      <c r="J55" s="210">
        <v>150</v>
      </c>
      <c r="K55" s="179">
        <v>110</v>
      </c>
      <c r="L55" s="517">
        <v>110</v>
      </c>
      <c r="M55" s="998">
        <v>100</v>
      </c>
      <c r="N55" s="971">
        <f t="shared" si="5"/>
        <v>90.9090909090909</v>
      </c>
    </row>
    <row r="56" spans="1:14" ht="15">
      <c r="A56" s="164">
        <v>635</v>
      </c>
      <c r="B56" s="3"/>
      <c r="C56" s="83"/>
      <c r="D56" s="515"/>
      <c r="E56" s="504" t="s">
        <v>125</v>
      </c>
      <c r="F56" s="165">
        <f aca="true" t="shared" si="7" ref="F56:M56">SUM(F57:F63)</f>
        <v>5799</v>
      </c>
      <c r="G56" s="165">
        <f t="shared" si="7"/>
        <v>6804</v>
      </c>
      <c r="H56" s="5">
        <f t="shared" si="7"/>
        <v>7350</v>
      </c>
      <c r="I56" s="4">
        <f t="shared" si="7"/>
        <v>7960</v>
      </c>
      <c r="J56" s="165">
        <f t="shared" si="7"/>
        <v>6860</v>
      </c>
      <c r="K56" s="164">
        <f t="shared" si="7"/>
        <v>7150</v>
      </c>
      <c r="L56" s="5">
        <f t="shared" si="7"/>
        <v>7700</v>
      </c>
      <c r="M56" s="992">
        <f t="shared" si="7"/>
        <v>4169.5</v>
      </c>
      <c r="N56" s="1005">
        <f t="shared" si="5"/>
        <v>54.14935064935065</v>
      </c>
    </row>
    <row r="57" spans="1:14" ht="15">
      <c r="A57" s="169">
        <v>635002</v>
      </c>
      <c r="B57" s="51"/>
      <c r="C57" s="84">
        <v>41</v>
      </c>
      <c r="D57" s="523" t="s">
        <v>126</v>
      </c>
      <c r="E57" s="505" t="s">
        <v>127</v>
      </c>
      <c r="F57" s="170">
        <v>4537</v>
      </c>
      <c r="G57" s="170">
        <v>6423</v>
      </c>
      <c r="H57" s="89">
        <v>6500</v>
      </c>
      <c r="I57" s="6">
        <v>6500</v>
      </c>
      <c r="J57" s="170">
        <v>6000</v>
      </c>
      <c r="K57" s="169">
        <v>6500</v>
      </c>
      <c r="L57" s="52">
        <v>6500</v>
      </c>
      <c r="M57" s="996">
        <v>3224.51</v>
      </c>
      <c r="N57" s="978">
        <f t="shared" si="5"/>
        <v>49.60784615384616</v>
      </c>
    </row>
    <row r="58" spans="1:14" ht="15">
      <c r="A58" s="169">
        <v>635003</v>
      </c>
      <c r="B58" s="51"/>
      <c r="C58" s="84">
        <v>41</v>
      </c>
      <c r="D58" s="529" t="s">
        <v>126</v>
      </c>
      <c r="E58" s="505" t="s">
        <v>506</v>
      </c>
      <c r="F58" s="170"/>
      <c r="G58" s="170"/>
      <c r="H58" s="48"/>
      <c r="I58" s="8">
        <v>130</v>
      </c>
      <c r="J58" s="172">
        <v>130</v>
      </c>
      <c r="K58" s="171">
        <v>150</v>
      </c>
      <c r="L58" s="48">
        <v>700</v>
      </c>
      <c r="M58" s="993">
        <v>679.9</v>
      </c>
      <c r="N58" s="971">
        <f t="shared" si="5"/>
        <v>97.12857142857142</v>
      </c>
    </row>
    <row r="59" spans="1:14" ht="15">
      <c r="A59" s="171">
        <v>635004</v>
      </c>
      <c r="B59" s="9">
        <v>2</v>
      </c>
      <c r="C59" s="13">
        <v>41</v>
      </c>
      <c r="D59" s="513" t="s">
        <v>87</v>
      </c>
      <c r="E59" s="471" t="s">
        <v>128</v>
      </c>
      <c r="F59" s="170">
        <v>88</v>
      </c>
      <c r="G59" s="170"/>
      <c r="H59" s="48">
        <v>500</v>
      </c>
      <c r="I59" s="8">
        <v>500</v>
      </c>
      <c r="J59" s="172">
        <v>100</v>
      </c>
      <c r="K59" s="171">
        <v>100</v>
      </c>
      <c r="L59" s="48">
        <v>100</v>
      </c>
      <c r="M59" s="993">
        <v>65.09</v>
      </c>
      <c r="N59" s="972">
        <f t="shared" si="5"/>
        <v>65.09</v>
      </c>
    </row>
    <row r="60" spans="1:14" ht="15">
      <c r="A60" s="171">
        <v>635004</v>
      </c>
      <c r="B60" s="9">
        <v>8</v>
      </c>
      <c r="C60" s="13">
        <v>41</v>
      </c>
      <c r="D60" s="513" t="s">
        <v>87</v>
      </c>
      <c r="E60" s="329" t="s">
        <v>129</v>
      </c>
      <c r="F60" s="172">
        <v>493</v>
      </c>
      <c r="G60" s="172">
        <v>183</v>
      </c>
      <c r="H60" s="48">
        <v>150</v>
      </c>
      <c r="I60" s="8">
        <v>250</v>
      </c>
      <c r="J60" s="172">
        <v>250</v>
      </c>
      <c r="K60" s="171">
        <v>200</v>
      </c>
      <c r="L60" s="48">
        <v>200</v>
      </c>
      <c r="M60" s="993">
        <v>0</v>
      </c>
      <c r="N60" s="972">
        <f t="shared" si="5"/>
        <v>0</v>
      </c>
    </row>
    <row r="61" spans="1:14" ht="15">
      <c r="A61" s="171">
        <v>635004</v>
      </c>
      <c r="B61" s="9">
        <v>4</v>
      </c>
      <c r="C61" s="13">
        <v>41</v>
      </c>
      <c r="D61" s="513" t="s">
        <v>87</v>
      </c>
      <c r="E61" s="329" t="s">
        <v>130</v>
      </c>
      <c r="F61" s="170">
        <v>441</v>
      </c>
      <c r="G61" s="170"/>
      <c r="H61" s="48"/>
      <c r="I61" s="8"/>
      <c r="J61" s="172"/>
      <c r="K61" s="171" t="s">
        <v>492</v>
      </c>
      <c r="L61" s="48"/>
      <c r="M61" s="993"/>
      <c r="N61" s="971"/>
    </row>
    <row r="62" spans="1:14" ht="15">
      <c r="A62" s="171">
        <v>635006</v>
      </c>
      <c r="B62" s="9">
        <v>1</v>
      </c>
      <c r="C62" s="13">
        <v>41</v>
      </c>
      <c r="D62" s="513" t="s">
        <v>87</v>
      </c>
      <c r="E62" s="329" t="s">
        <v>131</v>
      </c>
      <c r="F62" s="170"/>
      <c r="G62" s="170">
        <v>198</v>
      </c>
      <c r="H62" s="531"/>
      <c r="I62" s="25">
        <v>380</v>
      </c>
      <c r="J62" s="212">
        <v>380</v>
      </c>
      <c r="K62" s="714"/>
      <c r="L62" s="718"/>
      <c r="M62" s="1002"/>
      <c r="N62" s="1010"/>
    </row>
    <row r="63" spans="1:14" ht="15">
      <c r="A63" s="173">
        <v>635006</v>
      </c>
      <c r="B63" s="11">
        <v>8</v>
      </c>
      <c r="C63" s="204">
        <v>41</v>
      </c>
      <c r="D63" s="514" t="s">
        <v>105</v>
      </c>
      <c r="E63" s="545" t="s">
        <v>134</v>
      </c>
      <c r="F63" s="827">
        <v>240</v>
      </c>
      <c r="G63" s="214"/>
      <c r="H63" s="532">
        <v>200</v>
      </c>
      <c r="I63" s="86">
        <v>200</v>
      </c>
      <c r="J63" s="174"/>
      <c r="K63" s="197">
        <v>200</v>
      </c>
      <c r="L63" s="80">
        <v>200</v>
      </c>
      <c r="M63" s="994">
        <v>200</v>
      </c>
      <c r="N63" s="973">
        <f aca="true" t="shared" si="8" ref="N63:N69">(100/L63)*M63</f>
        <v>100</v>
      </c>
    </row>
    <row r="64" spans="1:14" ht="15">
      <c r="A64" s="193">
        <v>636</v>
      </c>
      <c r="B64" s="3"/>
      <c r="C64" s="3"/>
      <c r="D64" s="515" t="s">
        <v>87</v>
      </c>
      <c r="E64" s="533" t="s">
        <v>135</v>
      </c>
      <c r="F64" s="823"/>
      <c r="G64" s="163"/>
      <c r="H64" s="164"/>
      <c r="I64" s="87"/>
      <c r="J64" s="165"/>
      <c r="K64" s="164">
        <v>200</v>
      </c>
      <c r="L64" s="5">
        <v>2000</v>
      </c>
      <c r="M64" s="992">
        <v>1706.4</v>
      </c>
      <c r="N64" s="1004">
        <f t="shared" si="8"/>
        <v>85.32000000000001</v>
      </c>
    </row>
    <row r="65" spans="1:14" ht="15">
      <c r="A65" s="169">
        <v>636001</v>
      </c>
      <c r="B65" s="22"/>
      <c r="C65" s="99">
        <v>41</v>
      </c>
      <c r="D65" s="522" t="s">
        <v>87</v>
      </c>
      <c r="E65" s="1011" t="s">
        <v>135</v>
      </c>
      <c r="F65" s="731">
        <v>31</v>
      </c>
      <c r="G65" s="561">
        <v>280</v>
      </c>
      <c r="H65" s="180"/>
      <c r="I65" s="1012">
        <v>455</v>
      </c>
      <c r="J65" s="181">
        <v>455</v>
      </c>
      <c r="K65" s="202">
        <v>200</v>
      </c>
      <c r="L65" s="110">
        <v>500</v>
      </c>
      <c r="M65" s="1013">
        <v>466.4</v>
      </c>
      <c r="N65" s="1006">
        <f t="shared" si="8"/>
        <v>93.28</v>
      </c>
    </row>
    <row r="66" spans="1:14" ht="15">
      <c r="A66" s="179">
        <v>636004</v>
      </c>
      <c r="B66" s="32"/>
      <c r="C66" s="91">
        <v>41</v>
      </c>
      <c r="D66" s="586" t="s">
        <v>87</v>
      </c>
      <c r="E66" s="545" t="s">
        <v>507</v>
      </c>
      <c r="F66" s="174"/>
      <c r="G66" s="827"/>
      <c r="H66" s="50"/>
      <c r="I66" s="23"/>
      <c r="J66" s="210"/>
      <c r="K66" s="179"/>
      <c r="L66" s="517">
        <v>1500</v>
      </c>
      <c r="M66" s="998">
        <v>1440</v>
      </c>
      <c r="N66" s="973">
        <f t="shared" si="8"/>
        <v>96</v>
      </c>
    </row>
    <row r="67" spans="1:14" ht="15">
      <c r="A67" s="200">
        <v>637</v>
      </c>
      <c r="B67" s="72"/>
      <c r="C67" s="3"/>
      <c r="D67" s="515"/>
      <c r="E67" s="504" t="s">
        <v>136</v>
      </c>
      <c r="F67" s="165">
        <f aca="true" t="shared" si="9" ref="F67:M67">SUM(F68:F96)</f>
        <v>84387</v>
      </c>
      <c r="G67" s="165">
        <f t="shared" si="9"/>
        <v>78540</v>
      </c>
      <c r="H67" s="5">
        <f t="shared" si="9"/>
        <v>73620</v>
      </c>
      <c r="I67" s="4">
        <f t="shared" si="9"/>
        <v>84375</v>
      </c>
      <c r="J67" s="165">
        <f t="shared" si="9"/>
        <v>73640</v>
      </c>
      <c r="K67" s="164">
        <f t="shared" si="9"/>
        <v>71620</v>
      </c>
      <c r="L67" s="5">
        <f t="shared" si="9"/>
        <v>70888</v>
      </c>
      <c r="M67" s="992">
        <f t="shared" si="9"/>
        <v>22012.85</v>
      </c>
      <c r="N67" s="1005">
        <f t="shared" si="8"/>
        <v>31.052999097167362</v>
      </c>
    </row>
    <row r="68" spans="1:14" ht="15">
      <c r="A68" s="253">
        <v>637004</v>
      </c>
      <c r="B68" s="22"/>
      <c r="C68" s="632">
        <v>41</v>
      </c>
      <c r="D68" s="522" t="s">
        <v>87</v>
      </c>
      <c r="E68" s="534" t="s">
        <v>137</v>
      </c>
      <c r="F68" s="181">
        <v>121</v>
      </c>
      <c r="G68" s="181">
        <v>0</v>
      </c>
      <c r="H68" s="36">
        <v>120</v>
      </c>
      <c r="I68" s="12">
        <v>120</v>
      </c>
      <c r="J68" s="181">
        <v>120</v>
      </c>
      <c r="K68" s="202">
        <v>120</v>
      </c>
      <c r="L68" s="52">
        <v>120</v>
      </c>
      <c r="M68" s="977">
        <v>0</v>
      </c>
      <c r="N68" s="1006">
        <f t="shared" si="8"/>
        <v>0</v>
      </c>
    </row>
    <row r="69" spans="1:14" ht="15">
      <c r="A69" s="254">
        <v>637004</v>
      </c>
      <c r="B69" s="9">
        <v>1</v>
      </c>
      <c r="C69" s="642">
        <v>41</v>
      </c>
      <c r="D69" s="529" t="s">
        <v>74</v>
      </c>
      <c r="E69" s="535" t="s">
        <v>356</v>
      </c>
      <c r="F69" s="172">
        <v>400</v>
      </c>
      <c r="G69" s="172">
        <v>1188</v>
      </c>
      <c r="H69" s="48"/>
      <c r="I69" s="8">
        <v>600</v>
      </c>
      <c r="J69" s="170">
        <v>600</v>
      </c>
      <c r="K69" s="171"/>
      <c r="L69" s="89">
        <v>1900</v>
      </c>
      <c r="M69" s="996">
        <v>1900</v>
      </c>
      <c r="N69" s="974">
        <f t="shared" si="8"/>
        <v>100</v>
      </c>
    </row>
    <row r="70" spans="1:14" ht="15">
      <c r="A70" s="171">
        <v>637001</v>
      </c>
      <c r="B70" s="33"/>
      <c r="C70" s="85">
        <v>41</v>
      </c>
      <c r="D70" s="524" t="s">
        <v>74</v>
      </c>
      <c r="E70" s="329" t="s">
        <v>138</v>
      </c>
      <c r="F70" s="172">
        <v>2400</v>
      </c>
      <c r="G70" s="172">
        <v>3245</v>
      </c>
      <c r="H70" s="48">
        <v>1000</v>
      </c>
      <c r="I70" s="8">
        <v>1000</v>
      </c>
      <c r="J70" s="172">
        <v>1000</v>
      </c>
      <c r="K70" s="171">
        <v>1000</v>
      </c>
      <c r="L70" s="48">
        <v>1000</v>
      </c>
      <c r="M70" s="993">
        <v>0</v>
      </c>
      <c r="N70" s="974">
        <f>(100/L70)*M70</f>
        <v>0</v>
      </c>
    </row>
    <row r="71" spans="1:14" ht="15">
      <c r="A71" s="169">
        <v>637004</v>
      </c>
      <c r="B71" s="7">
        <v>2</v>
      </c>
      <c r="C71" s="642">
        <v>41</v>
      </c>
      <c r="D71" s="523" t="s">
        <v>105</v>
      </c>
      <c r="E71" s="535" t="s">
        <v>139</v>
      </c>
      <c r="F71" s="170">
        <v>4759</v>
      </c>
      <c r="G71" s="170">
        <v>3990</v>
      </c>
      <c r="H71" s="89">
        <v>4000</v>
      </c>
      <c r="I71" s="6">
        <v>5000</v>
      </c>
      <c r="J71" s="170">
        <v>5000</v>
      </c>
      <c r="K71" s="171">
        <v>5000</v>
      </c>
      <c r="L71" s="48">
        <v>5000</v>
      </c>
      <c r="M71" s="996">
        <v>1632</v>
      </c>
      <c r="N71" s="974">
        <f>(100/L71)*M71</f>
        <v>32.64</v>
      </c>
    </row>
    <row r="72" spans="1:14" ht="15">
      <c r="A72" s="171">
        <v>637004</v>
      </c>
      <c r="B72" s="9">
        <v>5</v>
      </c>
      <c r="C72" s="85">
        <v>41</v>
      </c>
      <c r="D72" s="513" t="s">
        <v>74</v>
      </c>
      <c r="E72" s="471" t="s">
        <v>140</v>
      </c>
      <c r="F72" s="170">
        <v>523</v>
      </c>
      <c r="G72" s="170"/>
      <c r="H72" s="48">
        <v>200</v>
      </c>
      <c r="I72" s="8">
        <v>700</v>
      </c>
      <c r="J72" s="172">
        <v>600</v>
      </c>
      <c r="K72" s="171">
        <v>650</v>
      </c>
      <c r="L72" s="48">
        <v>650</v>
      </c>
      <c r="M72" s="993">
        <v>544.12</v>
      </c>
      <c r="N72" s="974">
        <f>(100/L72)*M72</f>
        <v>83.71076923076923</v>
      </c>
    </row>
    <row r="73" spans="1:18" ht="15">
      <c r="A73" s="171">
        <v>637004</v>
      </c>
      <c r="B73" s="9">
        <v>6</v>
      </c>
      <c r="C73" s="84">
        <v>41</v>
      </c>
      <c r="D73" s="513" t="s">
        <v>141</v>
      </c>
      <c r="E73" s="471" t="s">
        <v>142</v>
      </c>
      <c r="F73" s="170">
        <v>73</v>
      </c>
      <c r="G73" s="170">
        <v>115</v>
      </c>
      <c r="H73" s="48">
        <v>50</v>
      </c>
      <c r="I73" s="8">
        <v>50</v>
      </c>
      <c r="J73" s="172">
        <v>50</v>
      </c>
      <c r="K73" s="171">
        <v>50</v>
      </c>
      <c r="L73" s="48">
        <v>50</v>
      </c>
      <c r="M73" s="993">
        <v>48</v>
      </c>
      <c r="N73" s="972">
        <f>(100/L73)*M73</f>
        <v>96</v>
      </c>
      <c r="R73" s="987"/>
    </row>
    <row r="74" spans="1:14" ht="15">
      <c r="A74" s="171">
        <v>637004</v>
      </c>
      <c r="B74" s="9">
        <v>7</v>
      </c>
      <c r="C74" s="85">
        <v>41</v>
      </c>
      <c r="D74" s="513" t="s">
        <v>74</v>
      </c>
      <c r="E74" s="471" t="s">
        <v>399</v>
      </c>
      <c r="F74" s="170">
        <v>1200</v>
      </c>
      <c r="G74" s="170"/>
      <c r="H74" s="48"/>
      <c r="I74" s="48"/>
      <c r="J74" s="172"/>
      <c r="K74" s="171"/>
      <c r="L74" s="48"/>
      <c r="M74" s="993"/>
      <c r="N74" s="971"/>
    </row>
    <row r="75" spans="1:22" ht="15">
      <c r="A75" s="171">
        <v>637004</v>
      </c>
      <c r="B75" s="9">
        <v>8</v>
      </c>
      <c r="C75" s="642">
        <v>41</v>
      </c>
      <c r="D75" s="513" t="s">
        <v>74</v>
      </c>
      <c r="E75" s="329" t="s">
        <v>407</v>
      </c>
      <c r="F75" s="170">
        <v>261</v>
      </c>
      <c r="G75" s="170">
        <v>281</v>
      </c>
      <c r="H75" s="48">
        <v>150</v>
      </c>
      <c r="I75" s="48">
        <v>150</v>
      </c>
      <c r="J75" s="172">
        <v>150</v>
      </c>
      <c r="K75" s="171">
        <v>150</v>
      </c>
      <c r="L75" s="48">
        <v>150</v>
      </c>
      <c r="M75" s="993">
        <v>0</v>
      </c>
      <c r="N75" s="974">
        <f aca="true" t="shared" si="10" ref="N75:N81">(100/L75)*M75</f>
        <v>0</v>
      </c>
      <c r="V75" s="1170"/>
    </row>
    <row r="76" spans="1:14" ht="15">
      <c r="A76" s="171">
        <v>637004</v>
      </c>
      <c r="B76" s="9">
        <v>9</v>
      </c>
      <c r="C76" s="642">
        <v>41</v>
      </c>
      <c r="D76" s="513" t="s">
        <v>74</v>
      </c>
      <c r="E76" s="329" t="s">
        <v>442</v>
      </c>
      <c r="F76" s="170"/>
      <c r="G76" s="170">
        <v>204</v>
      </c>
      <c r="H76" s="48">
        <v>200</v>
      </c>
      <c r="I76" s="48">
        <v>200</v>
      </c>
      <c r="J76" s="172"/>
      <c r="K76" s="171">
        <v>200</v>
      </c>
      <c r="L76" s="48">
        <v>200</v>
      </c>
      <c r="M76" s="993">
        <v>0</v>
      </c>
      <c r="N76" s="972">
        <f t="shared" si="10"/>
        <v>0</v>
      </c>
    </row>
    <row r="77" spans="1:20" ht="15">
      <c r="A77" s="171">
        <v>637005</v>
      </c>
      <c r="B77" s="9">
        <v>1</v>
      </c>
      <c r="C77" s="642">
        <v>41</v>
      </c>
      <c r="D77" s="513" t="s">
        <v>107</v>
      </c>
      <c r="E77" s="329" t="s">
        <v>144</v>
      </c>
      <c r="F77" s="170">
        <v>4965</v>
      </c>
      <c r="G77" s="170">
        <v>3840</v>
      </c>
      <c r="H77" s="48">
        <v>3000</v>
      </c>
      <c r="I77" s="48">
        <v>3000</v>
      </c>
      <c r="J77" s="172">
        <v>1500</v>
      </c>
      <c r="K77" s="171">
        <v>3000</v>
      </c>
      <c r="L77" s="48">
        <v>3000</v>
      </c>
      <c r="M77" s="993">
        <v>0</v>
      </c>
      <c r="N77" s="972">
        <f t="shared" si="10"/>
        <v>0</v>
      </c>
      <c r="T77" s="319"/>
    </row>
    <row r="78" spans="1:14" ht="15">
      <c r="A78" s="171">
        <v>637005</v>
      </c>
      <c r="B78" s="9">
        <v>2</v>
      </c>
      <c r="C78" s="85">
        <v>41</v>
      </c>
      <c r="D78" s="513" t="s">
        <v>145</v>
      </c>
      <c r="E78" s="471" t="s">
        <v>146</v>
      </c>
      <c r="F78" s="170">
        <v>1152</v>
      </c>
      <c r="G78" s="170">
        <v>8978</v>
      </c>
      <c r="H78" s="48">
        <v>2400</v>
      </c>
      <c r="I78" s="8">
        <v>2400</v>
      </c>
      <c r="J78" s="172">
        <v>2400</v>
      </c>
      <c r="K78" s="171">
        <v>2400</v>
      </c>
      <c r="L78" s="48">
        <v>2400</v>
      </c>
      <c r="M78" s="993">
        <v>1176.56</v>
      </c>
      <c r="N78" s="972">
        <f t="shared" si="10"/>
        <v>49.023333333333326</v>
      </c>
    </row>
    <row r="79" spans="1:14" ht="15">
      <c r="A79" s="171">
        <v>637005</v>
      </c>
      <c r="B79" s="9">
        <v>3</v>
      </c>
      <c r="C79" s="84">
        <v>41</v>
      </c>
      <c r="D79" s="513" t="s">
        <v>74</v>
      </c>
      <c r="E79" s="329" t="s">
        <v>253</v>
      </c>
      <c r="F79" s="170">
        <v>8182</v>
      </c>
      <c r="G79" s="170">
        <v>16044</v>
      </c>
      <c r="H79" s="48">
        <v>10000</v>
      </c>
      <c r="I79" s="8">
        <v>13000</v>
      </c>
      <c r="J79" s="172">
        <v>13000</v>
      </c>
      <c r="K79" s="171">
        <v>10000</v>
      </c>
      <c r="L79" s="48">
        <v>6468</v>
      </c>
      <c r="M79" s="993">
        <v>500</v>
      </c>
      <c r="N79" s="972">
        <f t="shared" si="10"/>
        <v>7.730364873222016</v>
      </c>
    </row>
    <row r="80" spans="1:14" ht="15">
      <c r="A80" s="171">
        <v>637005</v>
      </c>
      <c r="B80" s="9">
        <v>4</v>
      </c>
      <c r="C80" s="85">
        <v>41</v>
      </c>
      <c r="D80" s="513" t="s">
        <v>147</v>
      </c>
      <c r="E80" s="329" t="s">
        <v>148</v>
      </c>
      <c r="F80" s="170">
        <v>2400</v>
      </c>
      <c r="G80" s="170">
        <v>2400</v>
      </c>
      <c r="H80" s="48">
        <v>2500</v>
      </c>
      <c r="I80" s="8">
        <v>2500</v>
      </c>
      <c r="J80" s="172">
        <v>2000</v>
      </c>
      <c r="K80" s="171">
        <v>2500</v>
      </c>
      <c r="L80" s="48">
        <v>2500</v>
      </c>
      <c r="M80" s="993">
        <v>0</v>
      </c>
      <c r="N80" s="971">
        <f t="shared" si="10"/>
        <v>0</v>
      </c>
    </row>
    <row r="81" spans="1:14" ht="15">
      <c r="A81" s="171">
        <v>637005</v>
      </c>
      <c r="B81" s="9">
        <v>5</v>
      </c>
      <c r="C81" s="642">
        <v>41</v>
      </c>
      <c r="D81" s="513" t="s">
        <v>74</v>
      </c>
      <c r="E81" s="329" t="s">
        <v>387</v>
      </c>
      <c r="F81" s="170">
        <v>1850</v>
      </c>
      <c r="G81" s="170"/>
      <c r="H81" s="48">
        <v>7000</v>
      </c>
      <c r="I81" s="8">
        <v>5200</v>
      </c>
      <c r="J81" s="172">
        <v>5000</v>
      </c>
      <c r="K81" s="171"/>
      <c r="L81" s="48">
        <v>900</v>
      </c>
      <c r="M81" s="993">
        <v>900</v>
      </c>
      <c r="N81" s="974">
        <f t="shared" si="10"/>
        <v>100</v>
      </c>
    </row>
    <row r="82" spans="1:14" ht="15">
      <c r="A82" s="171">
        <v>637006</v>
      </c>
      <c r="B82" s="9"/>
      <c r="C82" s="13">
        <v>41</v>
      </c>
      <c r="D82" s="513" t="s">
        <v>74</v>
      </c>
      <c r="E82" s="329" t="s">
        <v>398</v>
      </c>
      <c r="F82" s="170">
        <v>100</v>
      </c>
      <c r="G82" s="170">
        <v>660</v>
      </c>
      <c r="H82" s="48"/>
      <c r="I82" s="8"/>
      <c r="J82" s="172"/>
      <c r="K82" s="171"/>
      <c r="L82" s="48"/>
      <c r="M82" s="993"/>
      <c r="N82" s="974"/>
    </row>
    <row r="83" spans="1:14" ht="15">
      <c r="A83" s="171">
        <v>637011</v>
      </c>
      <c r="B83" s="9"/>
      <c r="C83" s="642">
        <v>41</v>
      </c>
      <c r="D83" s="523" t="s">
        <v>107</v>
      </c>
      <c r="E83" s="329" t="s">
        <v>149</v>
      </c>
      <c r="F83" s="170">
        <v>8576</v>
      </c>
      <c r="G83" s="170">
        <v>1784</v>
      </c>
      <c r="H83" s="48">
        <v>2000</v>
      </c>
      <c r="I83" s="8">
        <v>3500</v>
      </c>
      <c r="J83" s="172">
        <v>3500</v>
      </c>
      <c r="K83" s="171">
        <v>3000</v>
      </c>
      <c r="L83" s="48">
        <v>3000</v>
      </c>
      <c r="M83" s="993">
        <v>119.52</v>
      </c>
      <c r="N83" s="974">
        <f>(100/L83)*M83</f>
        <v>3.984</v>
      </c>
    </row>
    <row r="84" spans="1:14" ht="15">
      <c r="A84" s="171">
        <v>637011</v>
      </c>
      <c r="B84" s="9">
        <v>2</v>
      </c>
      <c r="C84" s="642">
        <v>41</v>
      </c>
      <c r="D84" s="513" t="s">
        <v>107</v>
      </c>
      <c r="E84" s="329" t="s">
        <v>374</v>
      </c>
      <c r="F84" s="170">
        <v>1189</v>
      </c>
      <c r="G84" s="170">
        <v>760</v>
      </c>
      <c r="H84" s="48">
        <v>500</v>
      </c>
      <c r="I84" s="8">
        <v>2900</v>
      </c>
      <c r="J84" s="172">
        <v>2900</v>
      </c>
      <c r="K84" s="171">
        <v>1000</v>
      </c>
      <c r="L84" s="48">
        <v>1000</v>
      </c>
      <c r="M84" s="993">
        <v>420</v>
      </c>
      <c r="N84" s="974">
        <f>(100/L84)*M84</f>
        <v>42</v>
      </c>
    </row>
    <row r="85" spans="1:14" ht="15">
      <c r="A85" s="171">
        <v>637012</v>
      </c>
      <c r="B85" s="9"/>
      <c r="C85" s="85">
        <v>41</v>
      </c>
      <c r="D85" s="513" t="s">
        <v>74</v>
      </c>
      <c r="E85" s="329" t="s">
        <v>431</v>
      </c>
      <c r="F85" s="170">
        <v>301</v>
      </c>
      <c r="G85" s="170">
        <v>191</v>
      </c>
      <c r="H85" s="48">
        <v>200</v>
      </c>
      <c r="I85" s="8">
        <v>200</v>
      </c>
      <c r="J85" s="172">
        <v>200</v>
      </c>
      <c r="K85" s="171">
        <v>200</v>
      </c>
      <c r="L85" s="48">
        <v>200</v>
      </c>
      <c r="M85" s="993">
        <v>69.9</v>
      </c>
      <c r="N85" s="972">
        <f aca="true" t="shared" si="11" ref="N85:N93">(100/L85)*M85</f>
        <v>34.95</v>
      </c>
    </row>
    <row r="86" spans="1:14" ht="15">
      <c r="A86" s="171">
        <v>637012</v>
      </c>
      <c r="B86" s="9">
        <v>2</v>
      </c>
      <c r="C86" s="642">
        <v>41</v>
      </c>
      <c r="D86" s="513" t="s">
        <v>74</v>
      </c>
      <c r="E86" s="329" t="s">
        <v>26</v>
      </c>
      <c r="F86" s="170">
        <v>43</v>
      </c>
      <c r="G86" s="170">
        <v>12</v>
      </c>
      <c r="H86" s="48">
        <v>100</v>
      </c>
      <c r="I86" s="8">
        <v>250</v>
      </c>
      <c r="J86" s="172">
        <v>250</v>
      </c>
      <c r="K86" s="171">
        <v>250</v>
      </c>
      <c r="L86" s="48">
        <v>250</v>
      </c>
      <c r="M86" s="993">
        <v>167.25</v>
      </c>
      <c r="N86" s="971">
        <f t="shared" si="11"/>
        <v>66.9</v>
      </c>
    </row>
    <row r="87" spans="1:14" ht="15">
      <c r="A87" s="171">
        <v>637012</v>
      </c>
      <c r="B87" s="9">
        <v>3</v>
      </c>
      <c r="C87" s="206">
        <v>41</v>
      </c>
      <c r="D87" s="512" t="s">
        <v>74</v>
      </c>
      <c r="E87" s="600" t="s">
        <v>150</v>
      </c>
      <c r="F87" s="172">
        <v>722</v>
      </c>
      <c r="G87" s="172">
        <v>53</v>
      </c>
      <c r="H87" s="48">
        <v>500</v>
      </c>
      <c r="I87" s="8">
        <v>500</v>
      </c>
      <c r="J87" s="172">
        <v>500</v>
      </c>
      <c r="K87" s="171">
        <v>500</v>
      </c>
      <c r="L87" s="48">
        <v>500</v>
      </c>
      <c r="M87" s="993">
        <v>460.2</v>
      </c>
      <c r="N87" s="974">
        <f t="shared" si="11"/>
        <v>92.04</v>
      </c>
    </row>
    <row r="88" spans="1:14" ht="15">
      <c r="A88" s="171">
        <v>637014</v>
      </c>
      <c r="B88" s="9"/>
      <c r="C88" s="13">
        <v>41</v>
      </c>
      <c r="D88" s="513" t="s">
        <v>74</v>
      </c>
      <c r="E88" s="471" t="s">
        <v>151</v>
      </c>
      <c r="F88" s="170">
        <v>20019</v>
      </c>
      <c r="G88" s="170">
        <v>15036</v>
      </c>
      <c r="H88" s="48">
        <v>10000</v>
      </c>
      <c r="I88" s="8">
        <v>13400</v>
      </c>
      <c r="J88" s="172">
        <v>13400</v>
      </c>
      <c r="K88" s="171">
        <v>13500</v>
      </c>
      <c r="L88" s="48">
        <v>13500</v>
      </c>
      <c r="M88" s="993">
        <v>6405.21</v>
      </c>
      <c r="N88" s="972">
        <f t="shared" si="11"/>
        <v>47.446000000000005</v>
      </c>
    </row>
    <row r="89" spans="1:14" ht="15">
      <c r="A89" s="171">
        <v>637015</v>
      </c>
      <c r="B89" s="9"/>
      <c r="C89" s="642">
        <v>41</v>
      </c>
      <c r="D89" s="513" t="s">
        <v>152</v>
      </c>
      <c r="E89" s="471" t="s">
        <v>153</v>
      </c>
      <c r="F89" s="170">
        <v>1984</v>
      </c>
      <c r="G89" s="170">
        <v>1303</v>
      </c>
      <c r="H89" s="48">
        <v>2000</v>
      </c>
      <c r="I89" s="8">
        <v>2000</v>
      </c>
      <c r="J89" s="172">
        <v>2000</v>
      </c>
      <c r="K89" s="171">
        <v>2000</v>
      </c>
      <c r="L89" s="48">
        <v>2000</v>
      </c>
      <c r="M89" s="993">
        <v>1784.5</v>
      </c>
      <c r="N89" s="971">
        <f t="shared" si="11"/>
        <v>89.22500000000001</v>
      </c>
    </row>
    <row r="90" spans="1:14" ht="15">
      <c r="A90" s="171">
        <v>637016</v>
      </c>
      <c r="B90" s="33"/>
      <c r="C90" s="642">
        <v>41</v>
      </c>
      <c r="D90" s="513" t="s">
        <v>74</v>
      </c>
      <c r="E90" s="471" t="s">
        <v>154</v>
      </c>
      <c r="F90" s="170">
        <v>2157</v>
      </c>
      <c r="G90" s="170">
        <v>1937</v>
      </c>
      <c r="H90" s="89">
        <v>2950</v>
      </c>
      <c r="I90" s="6">
        <v>2950</v>
      </c>
      <c r="J90" s="170">
        <v>2950</v>
      </c>
      <c r="K90" s="171">
        <v>2950</v>
      </c>
      <c r="L90" s="48">
        <v>2950</v>
      </c>
      <c r="M90" s="996">
        <v>1069.86</v>
      </c>
      <c r="N90" s="974">
        <f t="shared" si="11"/>
        <v>36.266440677966095</v>
      </c>
    </row>
    <row r="91" spans="1:14" ht="15">
      <c r="A91" s="171">
        <v>637026</v>
      </c>
      <c r="B91" s="33">
        <v>1</v>
      </c>
      <c r="C91" s="206">
        <v>41</v>
      </c>
      <c r="D91" s="512" t="s">
        <v>155</v>
      </c>
      <c r="E91" s="472" t="s">
        <v>156</v>
      </c>
      <c r="F91" s="170">
        <v>3117</v>
      </c>
      <c r="G91" s="170">
        <v>2933</v>
      </c>
      <c r="H91" s="48">
        <v>3500</v>
      </c>
      <c r="I91" s="8">
        <v>3500</v>
      </c>
      <c r="J91" s="172">
        <v>3500</v>
      </c>
      <c r="K91" s="171">
        <v>4900</v>
      </c>
      <c r="L91" s="48">
        <v>4900</v>
      </c>
      <c r="M91" s="993">
        <v>702</v>
      </c>
      <c r="N91" s="972">
        <f t="shared" si="11"/>
        <v>14.326530612244897</v>
      </c>
    </row>
    <row r="92" spans="1:14" ht="15">
      <c r="A92" s="171">
        <v>637026</v>
      </c>
      <c r="B92" s="33">
        <v>2</v>
      </c>
      <c r="C92" s="13">
        <v>41</v>
      </c>
      <c r="D92" s="513" t="s">
        <v>155</v>
      </c>
      <c r="E92" s="471" t="s">
        <v>157</v>
      </c>
      <c r="F92" s="170">
        <v>2026</v>
      </c>
      <c r="G92" s="170">
        <v>2467</v>
      </c>
      <c r="H92" s="48">
        <v>4000</v>
      </c>
      <c r="I92" s="48">
        <v>4000</v>
      </c>
      <c r="J92" s="172">
        <v>4000</v>
      </c>
      <c r="K92" s="171">
        <v>6000</v>
      </c>
      <c r="L92" s="48">
        <v>6000</v>
      </c>
      <c r="M92" s="993">
        <v>0</v>
      </c>
      <c r="N92" s="972">
        <f t="shared" si="11"/>
        <v>0</v>
      </c>
    </row>
    <row r="93" spans="1:14" ht="15">
      <c r="A93" s="171">
        <v>637027</v>
      </c>
      <c r="B93" s="33"/>
      <c r="C93" s="9">
        <v>41</v>
      </c>
      <c r="D93" s="513" t="s">
        <v>74</v>
      </c>
      <c r="E93" s="471" t="s">
        <v>158</v>
      </c>
      <c r="F93" s="170">
        <v>5897</v>
      </c>
      <c r="G93" s="170">
        <v>9006</v>
      </c>
      <c r="H93" s="48">
        <v>7000</v>
      </c>
      <c r="I93" s="8">
        <v>7000</v>
      </c>
      <c r="J93" s="172">
        <v>7000</v>
      </c>
      <c r="K93" s="171">
        <v>7000</v>
      </c>
      <c r="L93" s="48">
        <v>7000</v>
      </c>
      <c r="M93" s="993">
        <v>4030.5</v>
      </c>
      <c r="N93" s="1014">
        <f t="shared" si="11"/>
        <v>57.57857142857143</v>
      </c>
    </row>
    <row r="94" spans="1:14" ht="15">
      <c r="A94" s="201">
        <v>637031</v>
      </c>
      <c r="B94" s="33"/>
      <c r="C94" s="13">
        <v>41</v>
      </c>
      <c r="D94" s="513" t="s">
        <v>74</v>
      </c>
      <c r="E94" s="471" t="s">
        <v>27</v>
      </c>
      <c r="F94" s="172">
        <v>9000</v>
      </c>
      <c r="G94" s="172">
        <v>636</v>
      </c>
      <c r="H94" s="48"/>
      <c r="I94" s="53">
        <v>5</v>
      </c>
      <c r="J94" s="211">
        <v>5</v>
      </c>
      <c r="K94" s="201"/>
      <c r="L94" s="53"/>
      <c r="M94" s="993"/>
      <c r="N94" s="1015"/>
    </row>
    <row r="95" spans="1:14" ht="15">
      <c r="A95" s="201">
        <v>637035</v>
      </c>
      <c r="B95" s="33"/>
      <c r="C95" s="642">
        <v>41</v>
      </c>
      <c r="D95" s="511" t="s">
        <v>115</v>
      </c>
      <c r="E95" s="505" t="s">
        <v>391</v>
      </c>
      <c r="F95" s="211">
        <v>230</v>
      </c>
      <c r="G95" s="211">
        <v>195</v>
      </c>
      <c r="H95" s="53">
        <v>250</v>
      </c>
      <c r="I95" s="53">
        <v>250</v>
      </c>
      <c r="J95" s="211">
        <v>15</v>
      </c>
      <c r="K95" s="201">
        <v>250</v>
      </c>
      <c r="L95" s="53">
        <v>250</v>
      </c>
      <c r="M95" s="1001">
        <v>0</v>
      </c>
      <c r="N95" s="974">
        <f>(100/L95)*M95</f>
        <v>0</v>
      </c>
    </row>
    <row r="96" spans="1:14" ht="15">
      <c r="A96" s="201">
        <v>637003</v>
      </c>
      <c r="B96" s="9"/>
      <c r="C96" s="658">
        <v>41</v>
      </c>
      <c r="D96" s="512" t="s">
        <v>105</v>
      </c>
      <c r="E96" s="472" t="s">
        <v>458</v>
      </c>
      <c r="F96" s="210">
        <v>740</v>
      </c>
      <c r="G96" s="210">
        <v>1282</v>
      </c>
      <c r="H96" s="517">
        <v>10000</v>
      </c>
      <c r="I96" s="53">
        <v>10000</v>
      </c>
      <c r="J96" s="211">
        <v>2000</v>
      </c>
      <c r="K96" s="201">
        <v>5000</v>
      </c>
      <c r="L96" s="53">
        <v>5000</v>
      </c>
      <c r="M96" s="1001">
        <v>83.23</v>
      </c>
      <c r="N96" s="973">
        <f>(100/L96)*M96</f>
        <v>1.6646</v>
      </c>
    </row>
    <row r="97" spans="1:14" ht="15">
      <c r="A97" s="164">
        <v>641</v>
      </c>
      <c r="B97" s="74"/>
      <c r="C97" s="112"/>
      <c r="D97" s="515"/>
      <c r="E97" s="504" t="s">
        <v>159</v>
      </c>
      <c r="F97" s="165">
        <v>7218</v>
      </c>
      <c r="G97" s="165">
        <v>7218</v>
      </c>
      <c r="H97" s="5">
        <v>9200</v>
      </c>
      <c r="I97" s="4">
        <v>7700</v>
      </c>
      <c r="J97" s="165">
        <v>3500</v>
      </c>
      <c r="K97" s="164">
        <f>SUM(K98:K99)</f>
        <v>11600</v>
      </c>
      <c r="L97" s="5">
        <f>SUM(L98:L99)</f>
        <v>11600</v>
      </c>
      <c r="M97" s="992">
        <f>SUM(M98:M99)</f>
        <v>3951.48</v>
      </c>
      <c r="N97" s="1005">
        <f>(100/L97)*M97</f>
        <v>34.06448275862069</v>
      </c>
    </row>
    <row r="98" spans="1:14" ht="15">
      <c r="A98" s="180">
        <v>641012</v>
      </c>
      <c r="B98" s="22"/>
      <c r="C98" s="642">
        <v>111</v>
      </c>
      <c r="D98" s="523" t="s">
        <v>74</v>
      </c>
      <c r="E98" s="41" t="s">
        <v>160</v>
      </c>
      <c r="F98" s="181">
        <v>6118</v>
      </c>
      <c r="G98" s="181">
        <v>7186</v>
      </c>
      <c r="H98" s="36">
        <v>8100</v>
      </c>
      <c r="I98" s="36">
        <v>8100</v>
      </c>
      <c r="J98" s="183">
        <v>8100</v>
      </c>
      <c r="K98" s="182">
        <v>8100</v>
      </c>
      <c r="L98" s="36">
        <v>8100</v>
      </c>
      <c r="M98" s="997">
        <v>3951.48</v>
      </c>
      <c r="N98" s="1006">
        <f>(100/L98)*M98</f>
        <v>48.7837037037037</v>
      </c>
    </row>
    <row r="99" spans="1:14" ht="15">
      <c r="A99" s="179">
        <v>642013</v>
      </c>
      <c r="B99" s="32"/>
      <c r="C99" s="130">
        <v>41</v>
      </c>
      <c r="D99" s="514" t="s">
        <v>74</v>
      </c>
      <c r="E99" s="472" t="s">
        <v>161</v>
      </c>
      <c r="F99" s="210">
        <v>1100</v>
      </c>
      <c r="G99" s="210"/>
      <c r="H99" s="517">
        <v>3500</v>
      </c>
      <c r="I99" s="23">
        <v>3500</v>
      </c>
      <c r="J99" s="210">
        <v>1500</v>
      </c>
      <c r="K99" s="179">
        <v>3500</v>
      </c>
      <c r="L99" s="517">
        <v>3500</v>
      </c>
      <c r="M99" s="998">
        <v>0</v>
      </c>
      <c r="N99" s="973">
        <f>(100/L99)*M99</f>
        <v>0</v>
      </c>
    </row>
    <row r="100" spans="1:14" ht="15.75" thickBot="1">
      <c r="A100" s="255"/>
      <c r="B100" s="27"/>
      <c r="C100" s="644"/>
      <c r="D100" s="538"/>
      <c r="E100" s="537"/>
      <c r="F100" s="321"/>
      <c r="G100" s="321"/>
      <c r="H100" s="80"/>
      <c r="I100" s="80"/>
      <c r="J100" s="536"/>
      <c r="K100" s="173"/>
      <c r="L100" s="80"/>
      <c r="M100" s="994"/>
      <c r="N100" s="840"/>
    </row>
    <row r="101" spans="1:14" ht="15.75" thickBot="1">
      <c r="A101" s="16" t="s">
        <v>162</v>
      </c>
      <c r="B101" s="94"/>
      <c r="C101" s="55"/>
      <c r="D101" s="509"/>
      <c r="E101" s="57" t="s">
        <v>163</v>
      </c>
      <c r="F101" s="18">
        <f>SUM(F102+F103+F113+F111)</f>
        <v>5665</v>
      </c>
      <c r="G101" s="18">
        <f>SUM(G102+G103+G113+G111)</f>
        <v>6343</v>
      </c>
      <c r="H101" s="70">
        <f>H102+H103+H113+H111</f>
        <v>6612</v>
      </c>
      <c r="I101" s="68">
        <f>I102+I103+I113+I111</f>
        <v>6612</v>
      </c>
      <c r="J101" s="18">
        <f>J102+J103+J113</f>
        <v>6372</v>
      </c>
      <c r="K101" s="69">
        <f>K102+K103+K113+K111</f>
        <v>6935</v>
      </c>
      <c r="L101" s="70">
        <f>L102+L103+L113+L111</f>
        <v>6935</v>
      </c>
      <c r="M101" s="1016">
        <f>M102+M103+M113+M111</f>
        <v>3308.26</v>
      </c>
      <c r="N101" s="1003">
        <f aca="true" t="shared" si="12" ref="N101:N116">(100/L101)*M101</f>
        <v>47.70382119682768</v>
      </c>
    </row>
    <row r="102" spans="1:14" ht="15">
      <c r="A102" s="261">
        <v>611000</v>
      </c>
      <c r="B102" s="96"/>
      <c r="C102" s="95">
        <v>41</v>
      </c>
      <c r="D102" s="703" t="s">
        <v>141</v>
      </c>
      <c r="E102" s="540" t="s">
        <v>75</v>
      </c>
      <c r="F102" s="215">
        <v>3482</v>
      </c>
      <c r="G102" s="215">
        <v>3503</v>
      </c>
      <c r="H102" s="106">
        <v>3780</v>
      </c>
      <c r="I102" s="98">
        <v>3780</v>
      </c>
      <c r="J102" s="215">
        <v>3780</v>
      </c>
      <c r="K102" s="261">
        <v>4000</v>
      </c>
      <c r="L102" s="106">
        <v>4000</v>
      </c>
      <c r="M102" s="1017">
        <v>1930.79</v>
      </c>
      <c r="N102" s="1004">
        <f t="shared" si="12"/>
        <v>48.26975</v>
      </c>
    </row>
    <row r="103" spans="1:14" ht="15">
      <c r="A103" s="193">
        <v>62</v>
      </c>
      <c r="B103" s="74"/>
      <c r="C103" s="3"/>
      <c r="D103" s="589"/>
      <c r="E103" s="533" t="s">
        <v>76</v>
      </c>
      <c r="F103" s="165">
        <f>SUM(F104:F110)</f>
        <v>1149</v>
      </c>
      <c r="G103" s="165">
        <f aca="true" t="shared" si="13" ref="G103:M103">SUM(G104:G110)</f>
        <v>1212</v>
      </c>
      <c r="H103" s="5">
        <f t="shared" si="13"/>
        <v>1352</v>
      </c>
      <c r="I103" s="4">
        <f t="shared" si="13"/>
        <v>1352</v>
      </c>
      <c r="J103" s="165">
        <f t="shared" si="13"/>
        <v>1352</v>
      </c>
      <c r="K103" s="164">
        <f t="shared" si="13"/>
        <v>1455</v>
      </c>
      <c r="L103" s="5">
        <f t="shared" si="13"/>
        <v>1455</v>
      </c>
      <c r="M103" s="992">
        <f t="shared" si="13"/>
        <v>585.7299999999999</v>
      </c>
      <c r="N103" s="1007">
        <f t="shared" si="12"/>
        <v>40.25635738831615</v>
      </c>
    </row>
    <row r="104" spans="1:14" ht="15">
      <c r="A104" s="180">
        <v>623000</v>
      </c>
      <c r="B104" s="22"/>
      <c r="C104" s="632">
        <v>41</v>
      </c>
      <c r="D104" s="522" t="s">
        <v>141</v>
      </c>
      <c r="E104" s="534" t="s">
        <v>78</v>
      </c>
      <c r="F104" s="216">
        <v>309</v>
      </c>
      <c r="G104" s="216">
        <v>323</v>
      </c>
      <c r="H104" s="52">
        <v>380</v>
      </c>
      <c r="I104" s="21">
        <v>380</v>
      </c>
      <c r="J104" s="181">
        <v>380</v>
      </c>
      <c r="K104" s="180">
        <v>400</v>
      </c>
      <c r="L104" s="52">
        <v>400</v>
      </c>
      <c r="M104" s="977">
        <v>191.64</v>
      </c>
      <c r="N104" s="978">
        <f t="shared" si="12"/>
        <v>47.91</v>
      </c>
    </row>
    <row r="105" spans="1:14" ht="15">
      <c r="A105" s="171">
        <v>625001</v>
      </c>
      <c r="B105" s="7"/>
      <c r="C105" s="642">
        <v>41</v>
      </c>
      <c r="D105" s="511" t="s">
        <v>141</v>
      </c>
      <c r="E105" s="329" t="s">
        <v>79</v>
      </c>
      <c r="F105" s="211">
        <v>47</v>
      </c>
      <c r="G105" s="211">
        <v>49</v>
      </c>
      <c r="H105" s="48">
        <v>55</v>
      </c>
      <c r="I105" s="8">
        <v>55</v>
      </c>
      <c r="J105" s="172">
        <v>55</v>
      </c>
      <c r="K105" s="171">
        <v>60</v>
      </c>
      <c r="L105" s="8">
        <v>60</v>
      </c>
      <c r="M105" s="993">
        <v>22.09</v>
      </c>
      <c r="N105" s="972">
        <f t="shared" si="12"/>
        <v>36.81666666666667</v>
      </c>
    </row>
    <row r="106" spans="1:14" ht="15">
      <c r="A106" s="171">
        <v>625002</v>
      </c>
      <c r="B106" s="9"/>
      <c r="C106" s="13">
        <v>41</v>
      </c>
      <c r="D106" s="512" t="s">
        <v>141</v>
      </c>
      <c r="E106" s="329" t="s">
        <v>80</v>
      </c>
      <c r="F106" s="211">
        <v>473</v>
      </c>
      <c r="G106" s="211">
        <v>494</v>
      </c>
      <c r="H106" s="48">
        <v>530</v>
      </c>
      <c r="I106" s="8">
        <v>530</v>
      </c>
      <c r="J106" s="172">
        <v>530</v>
      </c>
      <c r="K106" s="171">
        <v>600</v>
      </c>
      <c r="L106" s="8">
        <v>600</v>
      </c>
      <c r="M106" s="993">
        <v>221.19</v>
      </c>
      <c r="N106" s="971">
        <f t="shared" si="12"/>
        <v>36.864999999999995</v>
      </c>
    </row>
    <row r="107" spans="1:14" ht="15">
      <c r="A107" s="171">
        <v>625003</v>
      </c>
      <c r="B107" s="9"/>
      <c r="C107" s="13">
        <v>41</v>
      </c>
      <c r="D107" s="512" t="s">
        <v>141</v>
      </c>
      <c r="E107" s="329" t="s">
        <v>81</v>
      </c>
      <c r="F107" s="211">
        <v>25</v>
      </c>
      <c r="G107" s="211">
        <v>39</v>
      </c>
      <c r="H107" s="48">
        <v>32</v>
      </c>
      <c r="I107" s="8">
        <v>32</v>
      </c>
      <c r="J107" s="172">
        <v>32</v>
      </c>
      <c r="K107" s="171">
        <v>35</v>
      </c>
      <c r="L107" s="8">
        <v>35</v>
      </c>
      <c r="M107" s="993">
        <v>12.62</v>
      </c>
      <c r="N107" s="974">
        <f t="shared" si="12"/>
        <v>36.05714285714286</v>
      </c>
    </row>
    <row r="108" spans="1:14" ht="15">
      <c r="A108" s="171">
        <v>625004</v>
      </c>
      <c r="B108" s="9"/>
      <c r="C108" s="13">
        <v>41</v>
      </c>
      <c r="D108" s="512" t="s">
        <v>141</v>
      </c>
      <c r="E108" s="329" t="s">
        <v>82</v>
      </c>
      <c r="F108" s="172">
        <v>101</v>
      </c>
      <c r="G108" s="172">
        <v>106</v>
      </c>
      <c r="H108" s="48">
        <v>130</v>
      </c>
      <c r="I108" s="8">
        <v>130</v>
      </c>
      <c r="J108" s="172">
        <v>130</v>
      </c>
      <c r="K108" s="171">
        <v>130</v>
      </c>
      <c r="L108" s="8">
        <v>130</v>
      </c>
      <c r="M108" s="993">
        <v>47.38</v>
      </c>
      <c r="N108" s="974">
        <f t="shared" si="12"/>
        <v>36.44615384615385</v>
      </c>
    </row>
    <row r="109" spans="1:14" ht="15">
      <c r="A109" s="171">
        <v>625005</v>
      </c>
      <c r="B109" s="9"/>
      <c r="C109" s="13">
        <v>41</v>
      </c>
      <c r="D109" s="512" t="s">
        <v>141</v>
      </c>
      <c r="E109" s="329" t="s">
        <v>83</v>
      </c>
      <c r="F109" s="172">
        <v>34</v>
      </c>
      <c r="G109" s="172">
        <v>35</v>
      </c>
      <c r="H109" s="48">
        <v>40</v>
      </c>
      <c r="I109" s="8">
        <v>40</v>
      </c>
      <c r="J109" s="172">
        <v>40</v>
      </c>
      <c r="K109" s="171">
        <v>40</v>
      </c>
      <c r="L109" s="8">
        <v>40</v>
      </c>
      <c r="M109" s="993">
        <v>15.78</v>
      </c>
      <c r="N109" s="974">
        <f t="shared" si="12"/>
        <v>39.449999999999996</v>
      </c>
    </row>
    <row r="110" spans="1:14" ht="15">
      <c r="A110" s="173">
        <v>625007</v>
      </c>
      <c r="B110" s="11"/>
      <c r="C110" s="206">
        <v>41</v>
      </c>
      <c r="D110" s="512" t="s">
        <v>141</v>
      </c>
      <c r="E110" s="558" t="s">
        <v>84</v>
      </c>
      <c r="F110" s="174">
        <v>160</v>
      </c>
      <c r="G110" s="174">
        <v>166</v>
      </c>
      <c r="H110" s="80">
        <v>185</v>
      </c>
      <c r="I110" s="10">
        <v>185</v>
      </c>
      <c r="J110" s="174">
        <v>185</v>
      </c>
      <c r="K110" s="173">
        <v>190</v>
      </c>
      <c r="L110" s="10">
        <v>190</v>
      </c>
      <c r="M110" s="994">
        <v>75.03</v>
      </c>
      <c r="N110" s="973">
        <f t="shared" si="12"/>
        <v>39.48947368421052</v>
      </c>
    </row>
    <row r="111" spans="1:14" ht="15">
      <c r="A111" s="193">
        <v>631</v>
      </c>
      <c r="B111" s="74"/>
      <c r="C111" s="112"/>
      <c r="D111" s="515"/>
      <c r="E111" s="533" t="s">
        <v>339</v>
      </c>
      <c r="F111" s="165">
        <v>94</v>
      </c>
      <c r="G111" s="165">
        <v>202</v>
      </c>
      <c r="H111" s="5">
        <v>120</v>
      </c>
      <c r="I111" s="4">
        <v>120</v>
      </c>
      <c r="J111" s="165"/>
      <c r="K111" s="164">
        <f>K112</f>
        <v>120</v>
      </c>
      <c r="L111" s="4">
        <f>L112</f>
        <v>120</v>
      </c>
      <c r="M111" s="992">
        <f>M112</f>
        <v>0</v>
      </c>
      <c r="N111" s="1004">
        <f t="shared" si="12"/>
        <v>0</v>
      </c>
    </row>
    <row r="112" spans="1:14" ht="15">
      <c r="A112" s="166">
        <v>631001</v>
      </c>
      <c r="B112" s="76"/>
      <c r="C112" s="646">
        <v>41</v>
      </c>
      <c r="D112" s="515" t="s">
        <v>141</v>
      </c>
      <c r="E112" s="542" t="s">
        <v>340</v>
      </c>
      <c r="F112" s="167">
        <v>94</v>
      </c>
      <c r="G112" s="167">
        <v>202</v>
      </c>
      <c r="H112" s="77">
        <v>120</v>
      </c>
      <c r="I112" s="78">
        <v>120</v>
      </c>
      <c r="J112" s="167"/>
      <c r="K112" s="166">
        <v>120</v>
      </c>
      <c r="L112" s="78">
        <v>120</v>
      </c>
      <c r="M112" s="995">
        <v>0</v>
      </c>
      <c r="N112" s="980">
        <f t="shared" si="12"/>
        <v>0</v>
      </c>
    </row>
    <row r="113" spans="1:14" ht="15">
      <c r="A113" s="193">
        <v>637</v>
      </c>
      <c r="B113" s="3"/>
      <c r="C113" s="135"/>
      <c r="D113" s="515"/>
      <c r="E113" s="533" t="s">
        <v>164</v>
      </c>
      <c r="F113" s="165">
        <f>SUM(F114:F117)</f>
        <v>940</v>
      </c>
      <c r="G113" s="165">
        <f>SUM(G114:G117)</f>
        <v>1426</v>
      </c>
      <c r="H113" s="5">
        <f aca="true" t="shared" si="14" ref="H113:M113">SUM(H114:H116)</f>
        <v>1360</v>
      </c>
      <c r="I113" s="4">
        <f t="shared" si="14"/>
        <v>1360</v>
      </c>
      <c r="J113" s="165">
        <f t="shared" si="14"/>
        <v>1240</v>
      </c>
      <c r="K113" s="164">
        <f t="shared" si="14"/>
        <v>1360</v>
      </c>
      <c r="L113" s="4">
        <f t="shared" si="14"/>
        <v>1360</v>
      </c>
      <c r="M113" s="992">
        <f t="shared" si="14"/>
        <v>791.74</v>
      </c>
      <c r="N113" s="1004">
        <f t="shared" si="12"/>
        <v>58.21617647058824</v>
      </c>
    </row>
    <row r="114" spans="1:14" ht="15">
      <c r="A114" s="180">
        <v>637014</v>
      </c>
      <c r="B114" s="22"/>
      <c r="C114" s="632">
        <v>41</v>
      </c>
      <c r="D114" s="522" t="s">
        <v>141</v>
      </c>
      <c r="E114" s="534" t="s">
        <v>151</v>
      </c>
      <c r="F114" s="181">
        <v>203</v>
      </c>
      <c r="G114" s="181">
        <v>184</v>
      </c>
      <c r="H114" s="52">
        <v>200</v>
      </c>
      <c r="I114" s="21">
        <v>200</v>
      </c>
      <c r="J114" s="181">
        <v>200</v>
      </c>
      <c r="K114" s="180">
        <v>200</v>
      </c>
      <c r="L114" s="21">
        <v>200</v>
      </c>
      <c r="M114" s="977">
        <v>100</v>
      </c>
      <c r="N114" s="1006">
        <f t="shared" si="12"/>
        <v>50</v>
      </c>
    </row>
    <row r="115" spans="1:14" ht="15">
      <c r="A115" s="169">
        <v>637012</v>
      </c>
      <c r="B115" s="7">
        <v>1</v>
      </c>
      <c r="C115" s="642">
        <v>41</v>
      </c>
      <c r="D115" s="523" t="s">
        <v>74</v>
      </c>
      <c r="E115" s="535" t="s">
        <v>165</v>
      </c>
      <c r="F115" s="183">
        <v>696</v>
      </c>
      <c r="G115" s="183">
        <v>1194</v>
      </c>
      <c r="H115" s="89">
        <v>1100</v>
      </c>
      <c r="I115" s="6">
        <v>1100</v>
      </c>
      <c r="J115" s="170">
        <v>1000</v>
      </c>
      <c r="K115" s="169">
        <v>1100</v>
      </c>
      <c r="L115" s="6">
        <v>1100</v>
      </c>
      <c r="M115" s="996">
        <v>665.94</v>
      </c>
      <c r="N115" s="974">
        <f t="shared" si="12"/>
        <v>60.540000000000006</v>
      </c>
    </row>
    <row r="116" spans="1:14" ht="15">
      <c r="A116" s="173">
        <v>637016</v>
      </c>
      <c r="B116" s="11"/>
      <c r="C116" s="206">
        <v>41</v>
      </c>
      <c r="D116" s="523" t="s">
        <v>141</v>
      </c>
      <c r="E116" s="545" t="s">
        <v>154</v>
      </c>
      <c r="F116" s="210">
        <v>41</v>
      </c>
      <c r="G116" s="210">
        <v>48</v>
      </c>
      <c r="H116" s="547">
        <v>60</v>
      </c>
      <c r="I116" s="100">
        <v>60</v>
      </c>
      <c r="J116" s="217">
        <v>40</v>
      </c>
      <c r="K116" s="1054">
        <v>60</v>
      </c>
      <c r="L116" s="100">
        <v>60</v>
      </c>
      <c r="M116" s="1018">
        <v>25.8</v>
      </c>
      <c r="N116" s="973">
        <f t="shared" si="12"/>
        <v>43</v>
      </c>
    </row>
    <row r="117" spans="1:14" ht="15.75" thickBot="1">
      <c r="A117" s="257"/>
      <c r="B117" s="92"/>
      <c r="C117" s="647"/>
      <c r="D117" s="543"/>
      <c r="E117" s="546"/>
      <c r="F117" s="321"/>
      <c r="G117" s="321"/>
      <c r="H117" s="36"/>
      <c r="I117" s="93"/>
      <c r="J117" s="226"/>
      <c r="K117" s="198"/>
      <c r="L117" s="93"/>
      <c r="M117" s="185"/>
      <c r="N117" s="840"/>
    </row>
    <row r="118" spans="1:14" ht="15.75" thickBot="1">
      <c r="A118" s="16" t="s">
        <v>166</v>
      </c>
      <c r="B118" s="17"/>
      <c r="C118" s="639"/>
      <c r="D118" s="509"/>
      <c r="E118" s="57" t="s">
        <v>167</v>
      </c>
      <c r="F118" s="18">
        <f>SUM(F119+F120+F128+F134)</f>
        <v>4985</v>
      </c>
      <c r="G118" s="18">
        <f>SUM(G119+G120+G128+G134)</f>
        <v>4226</v>
      </c>
      <c r="H118" s="70">
        <f>H119+H120+H128+H134</f>
        <v>5000</v>
      </c>
      <c r="I118" s="68">
        <f>I119+I120+I128+I134</f>
        <v>5000</v>
      </c>
      <c r="J118" s="18">
        <f>J119+J120+J128+J134</f>
        <v>4998</v>
      </c>
      <c r="K118" s="69">
        <f>K119+K120+K128+K134</f>
        <v>5000</v>
      </c>
      <c r="L118" s="68">
        <v>5000</v>
      </c>
      <c r="M118" s="1016">
        <f>M119+M120+M128+M134</f>
        <v>2048.8599999999997</v>
      </c>
      <c r="N118" s="1003">
        <f aca="true" t="shared" si="15" ref="N118:N135">(100/L118)*M118</f>
        <v>40.977199999999996</v>
      </c>
    </row>
    <row r="119" spans="1:14" ht="15">
      <c r="A119" s="261">
        <v>611000</v>
      </c>
      <c r="B119" s="95"/>
      <c r="C119" s="98">
        <v>111</v>
      </c>
      <c r="D119" s="704" t="s">
        <v>168</v>
      </c>
      <c r="E119" s="540" t="s">
        <v>75</v>
      </c>
      <c r="F119" s="548">
        <v>3250</v>
      </c>
      <c r="G119" s="548">
        <v>3244</v>
      </c>
      <c r="H119" s="106">
        <v>3300</v>
      </c>
      <c r="I119" s="98">
        <v>3300</v>
      </c>
      <c r="J119" s="215">
        <v>3300</v>
      </c>
      <c r="K119" s="261">
        <v>3300</v>
      </c>
      <c r="L119" s="98">
        <v>3300</v>
      </c>
      <c r="M119" s="1017">
        <v>1650</v>
      </c>
      <c r="N119" s="1004">
        <f t="shared" si="15"/>
        <v>50</v>
      </c>
    </row>
    <row r="120" spans="1:14" ht="15">
      <c r="A120" s="193">
        <v>62</v>
      </c>
      <c r="B120" s="3"/>
      <c r="C120" s="135"/>
      <c r="D120" s="515"/>
      <c r="E120" s="533" t="s">
        <v>76</v>
      </c>
      <c r="F120" s="165">
        <f>SUM(F121:F127)</f>
        <v>1343</v>
      </c>
      <c r="G120" s="165">
        <f aca="true" t="shared" si="16" ref="G120:M120">SUM(G121:G127)</f>
        <v>668</v>
      </c>
      <c r="H120" s="5">
        <f t="shared" si="16"/>
        <v>1370</v>
      </c>
      <c r="I120" s="5">
        <f t="shared" si="16"/>
        <v>1370</v>
      </c>
      <c r="J120" s="165">
        <f t="shared" si="16"/>
        <v>1370</v>
      </c>
      <c r="K120" s="164">
        <f t="shared" si="16"/>
        <v>1370</v>
      </c>
      <c r="L120" s="4">
        <f t="shared" si="16"/>
        <v>1370</v>
      </c>
      <c r="M120" s="992">
        <f t="shared" si="16"/>
        <v>294.05</v>
      </c>
      <c r="N120" s="1005">
        <f t="shared" si="15"/>
        <v>21.463503649635037</v>
      </c>
    </row>
    <row r="121" spans="1:14" ht="15">
      <c r="A121" s="180">
        <v>623000</v>
      </c>
      <c r="B121" s="22"/>
      <c r="C121" s="642">
        <v>111</v>
      </c>
      <c r="D121" s="523" t="s">
        <v>168</v>
      </c>
      <c r="E121" s="534" t="s">
        <v>78</v>
      </c>
      <c r="F121" s="216">
        <v>374</v>
      </c>
      <c r="G121" s="216">
        <v>191</v>
      </c>
      <c r="H121" s="52">
        <v>375</v>
      </c>
      <c r="I121" s="21">
        <v>375</v>
      </c>
      <c r="J121" s="181">
        <v>375</v>
      </c>
      <c r="K121" s="180">
        <v>375</v>
      </c>
      <c r="L121" s="21">
        <v>375</v>
      </c>
      <c r="M121" s="977">
        <v>95.58</v>
      </c>
      <c r="N121" s="1006">
        <f t="shared" si="15"/>
        <v>25.488</v>
      </c>
    </row>
    <row r="122" spans="1:14" ht="15">
      <c r="A122" s="171">
        <v>625001</v>
      </c>
      <c r="B122" s="9"/>
      <c r="C122" s="13">
        <v>111</v>
      </c>
      <c r="D122" s="513" t="s">
        <v>168</v>
      </c>
      <c r="E122" s="329" t="s">
        <v>79</v>
      </c>
      <c r="F122" s="211">
        <v>46</v>
      </c>
      <c r="G122" s="211">
        <v>27</v>
      </c>
      <c r="H122" s="48">
        <v>60</v>
      </c>
      <c r="I122" s="8">
        <v>60</v>
      </c>
      <c r="J122" s="172">
        <v>60</v>
      </c>
      <c r="K122" s="171">
        <v>60</v>
      </c>
      <c r="L122" s="8">
        <v>60</v>
      </c>
      <c r="M122" s="993">
        <v>11.15</v>
      </c>
      <c r="N122" s="972">
        <f t="shared" si="15"/>
        <v>18.583333333333336</v>
      </c>
    </row>
    <row r="123" spans="1:14" ht="15">
      <c r="A123" s="171">
        <v>625002</v>
      </c>
      <c r="B123" s="9"/>
      <c r="C123" s="13">
        <v>111</v>
      </c>
      <c r="D123" s="513" t="s">
        <v>168</v>
      </c>
      <c r="E123" s="329" t="s">
        <v>80</v>
      </c>
      <c r="F123" s="211">
        <v>508</v>
      </c>
      <c r="G123" s="211">
        <v>268</v>
      </c>
      <c r="H123" s="48">
        <v>515</v>
      </c>
      <c r="I123" s="8">
        <v>515</v>
      </c>
      <c r="J123" s="172">
        <v>515</v>
      </c>
      <c r="K123" s="171">
        <v>515</v>
      </c>
      <c r="L123" s="8">
        <v>515</v>
      </c>
      <c r="M123" s="993">
        <v>111.5</v>
      </c>
      <c r="N123" s="971">
        <f t="shared" si="15"/>
        <v>21.650485436893202</v>
      </c>
    </row>
    <row r="124" spans="1:14" ht="15">
      <c r="A124" s="171">
        <v>625003</v>
      </c>
      <c r="B124" s="9"/>
      <c r="C124" s="13">
        <v>111</v>
      </c>
      <c r="D124" s="513" t="s">
        <v>168</v>
      </c>
      <c r="E124" s="329" t="s">
        <v>81</v>
      </c>
      <c r="F124" s="211">
        <v>34</v>
      </c>
      <c r="G124" s="211">
        <v>16</v>
      </c>
      <c r="H124" s="48">
        <v>35</v>
      </c>
      <c r="I124" s="8">
        <v>35</v>
      </c>
      <c r="J124" s="172">
        <v>35</v>
      </c>
      <c r="K124" s="171">
        <v>35</v>
      </c>
      <c r="L124" s="8">
        <v>35</v>
      </c>
      <c r="M124" s="993">
        <v>6.35</v>
      </c>
      <c r="N124" s="974">
        <f t="shared" si="15"/>
        <v>18.142857142857142</v>
      </c>
    </row>
    <row r="125" spans="1:14" ht="15">
      <c r="A125" s="171">
        <v>625004</v>
      </c>
      <c r="B125" s="13"/>
      <c r="C125" s="13">
        <v>111</v>
      </c>
      <c r="D125" s="513" t="s">
        <v>168</v>
      </c>
      <c r="E125" s="329" t="s">
        <v>82</v>
      </c>
      <c r="F125" s="172">
        <v>114</v>
      </c>
      <c r="G125" s="172">
        <v>57</v>
      </c>
      <c r="H125" s="48">
        <v>115</v>
      </c>
      <c r="I125" s="8">
        <v>115</v>
      </c>
      <c r="J125" s="172">
        <v>115</v>
      </c>
      <c r="K125" s="171">
        <v>115</v>
      </c>
      <c r="L125" s="8">
        <v>115</v>
      </c>
      <c r="M125" s="993">
        <v>23.72</v>
      </c>
      <c r="N125" s="972">
        <f t="shared" si="15"/>
        <v>20.62608695652174</v>
      </c>
    </row>
    <row r="126" spans="1:14" ht="15">
      <c r="A126" s="169">
        <v>625005</v>
      </c>
      <c r="B126" s="7"/>
      <c r="C126" s="642">
        <v>111</v>
      </c>
      <c r="D126" s="513" t="s">
        <v>168</v>
      </c>
      <c r="E126" s="329" t="s">
        <v>83</v>
      </c>
      <c r="F126" s="183">
        <v>36</v>
      </c>
      <c r="G126" s="183">
        <v>19</v>
      </c>
      <c r="H126" s="48">
        <v>37</v>
      </c>
      <c r="I126" s="8">
        <v>37</v>
      </c>
      <c r="J126" s="172">
        <v>37</v>
      </c>
      <c r="K126" s="171">
        <v>37</v>
      </c>
      <c r="L126" s="8">
        <v>37</v>
      </c>
      <c r="M126" s="993">
        <v>7.95</v>
      </c>
      <c r="N126" s="971">
        <f t="shared" si="15"/>
        <v>21.486486486486488</v>
      </c>
    </row>
    <row r="127" spans="1:14" ht="15">
      <c r="A127" s="173">
        <v>625007</v>
      </c>
      <c r="B127" s="32"/>
      <c r="C127" s="204">
        <v>111</v>
      </c>
      <c r="D127" s="510" t="s">
        <v>168</v>
      </c>
      <c r="E127" s="545" t="s">
        <v>84</v>
      </c>
      <c r="F127" s="210">
        <v>231</v>
      </c>
      <c r="G127" s="210">
        <v>90</v>
      </c>
      <c r="H127" s="517">
        <v>233</v>
      </c>
      <c r="I127" s="23">
        <v>233</v>
      </c>
      <c r="J127" s="210">
        <v>233</v>
      </c>
      <c r="K127" s="179">
        <v>233</v>
      </c>
      <c r="L127" s="23">
        <v>233</v>
      </c>
      <c r="M127" s="998">
        <v>37.8</v>
      </c>
      <c r="N127" s="973">
        <f t="shared" si="15"/>
        <v>16.223175965665234</v>
      </c>
    </row>
    <row r="128" spans="1:14" ht="15">
      <c r="A128" s="164">
        <v>63</v>
      </c>
      <c r="B128" s="3"/>
      <c r="C128" s="135"/>
      <c r="D128" s="515"/>
      <c r="E128" s="533" t="s">
        <v>164</v>
      </c>
      <c r="F128" s="165">
        <f>SUM(F129:F133)</f>
        <v>384</v>
      </c>
      <c r="G128" s="165">
        <f aca="true" t="shared" si="17" ref="G128:M128">SUM(G129:G133)</f>
        <v>306</v>
      </c>
      <c r="H128" s="5">
        <f t="shared" si="17"/>
        <v>320</v>
      </c>
      <c r="I128" s="4">
        <f t="shared" si="17"/>
        <v>320</v>
      </c>
      <c r="J128" s="165">
        <f t="shared" si="17"/>
        <v>320</v>
      </c>
      <c r="K128" s="164">
        <f t="shared" si="17"/>
        <v>320</v>
      </c>
      <c r="L128" s="4">
        <f t="shared" si="17"/>
        <v>320</v>
      </c>
      <c r="M128" s="992">
        <f t="shared" si="17"/>
        <v>96.81</v>
      </c>
      <c r="N128" s="1004">
        <f t="shared" si="15"/>
        <v>30.253125</v>
      </c>
    </row>
    <row r="129" spans="1:14" ht="15">
      <c r="A129" s="180">
        <v>631001</v>
      </c>
      <c r="B129" s="22"/>
      <c r="C129" s="206">
        <v>111</v>
      </c>
      <c r="D129" s="511" t="s">
        <v>168</v>
      </c>
      <c r="E129" s="534" t="s">
        <v>339</v>
      </c>
      <c r="F129" s="216">
        <v>20</v>
      </c>
      <c r="G129" s="216">
        <v>46</v>
      </c>
      <c r="H129" s="52">
        <v>20</v>
      </c>
      <c r="I129" s="21">
        <v>20</v>
      </c>
      <c r="J129" s="181">
        <v>20</v>
      </c>
      <c r="K129" s="180">
        <v>20</v>
      </c>
      <c r="L129" s="21">
        <v>20</v>
      </c>
      <c r="M129" s="977">
        <v>0</v>
      </c>
      <c r="N129" s="978">
        <f t="shared" si="15"/>
        <v>0</v>
      </c>
    </row>
    <row r="130" spans="1:14" ht="15">
      <c r="A130" s="171">
        <v>633006</v>
      </c>
      <c r="B130" s="9">
        <v>1</v>
      </c>
      <c r="C130" s="323">
        <v>111</v>
      </c>
      <c r="D130" s="512" t="s">
        <v>168</v>
      </c>
      <c r="E130" s="329" t="s">
        <v>98</v>
      </c>
      <c r="F130" s="172">
        <v>150</v>
      </c>
      <c r="G130" s="172">
        <v>100</v>
      </c>
      <c r="H130" s="89">
        <v>120</v>
      </c>
      <c r="I130" s="6">
        <v>120</v>
      </c>
      <c r="J130" s="170">
        <v>120</v>
      </c>
      <c r="K130" s="169">
        <v>120</v>
      </c>
      <c r="L130" s="6">
        <v>85</v>
      </c>
      <c r="M130" s="996">
        <v>32.69</v>
      </c>
      <c r="N130" s="971">
        <f t="shared" si="15"/>
        <v>38.45882352941177</v>
      </c>
    </row>
    <row r="131" spans="1:14" ht="15">
      <c r="A131" s="171">
        <v>633006</v>
      </c>
      <c r="B131" s="9">
        <v>4</v>
      </c>
      <c r="C131" s="323">
        <v>111</v>
      </c>
      <c r="D131" s="512" t="s">
        <v>168</v>
      </c>
      <c r="E131" s="329" t="s">
        <v>101</v>
      </c>
      <c r="F131" s="183">
        <v>64</v>
      </c>
      <c r="G131" s="183">
        <v>20</v>
      </c>
      <c r="H131" s="48">
        <v>30</v>
      </c>
      <c r="I131" s="8">
        <v>30</v>
      </c>
      <c r="J131" s="172">
        <v>30</v>
      </c>
      <c r="K131" s="171">
        <v>30</v>
      </c>
      <c r="L131" s="8">
        <v>65</v>
      </c>
      <c r="M131" s="993">
        <v>64.12</v>
      </c>
      <c r="N131" s="974">
        <f t="shared" si="15"/>
        <v>98.64615384615387</v>
      </c>
    </row>
    <row r="132" spans="1:14" ht="15">
      <c r="A132" s="171">
        <v>633009</v>
      </c>
      <c r="B132" s="9">
        <v>1</v>
      </c>
      <c r="C132" s="13">
        <v>111</v>
      </c>
      <c r="D132" s="513" t="s">
        <v>168</v>
      </c>
      <c r="E132" s="471" t="s">
        <v>169</v>
      </c>
      <c r="F132" s="172">
        <v>50</v>
      </c>
      <c r="G132" s="172">
        <v>40</v>
      </c>
      <c r="H132" s="48">
        <v>50</v>
      </c>
      <c r="I132" s="8">
        <v>50</v>
      </c>
      <c r="J132" s="172">
        <v>50</v>
      </c>
      <c r="K132" s="171">
        <v>50</v>
      </c>
      <c r="L132" s="8">
        <v>50</v>
      </c>
      <c r="M132" s="993">
        <v>0</v>
      </c>
      <c r="N132" s="972">
        <f t="shared" si="15"/>
        <v>0</v>
      </c>
    </row>
    <row r="133" spans="1:14" ht="15">
      <c r="A133" s="173">
        <v>637013</v>
      </c>
      <c r="B133" s="32"/>
      <c r="C133" s="130">
        <v>111</v>
      </c>
      <c r="D133" s="514" t="s">
        <v>168</v>
      </c>
      <c r="E133" s="516" t="s">
        <v>170</v>
      </c>
      <c r="F133" s="170">
        <v>100</v>
      </c>
      <c r="G133" s="170">
        <v>100</v>
      </c>
      <c r="H133" s="80">
        <v>100</v>
      </c>
      <c r="I133" s="10">
        <v>100</v>
      </c>
      <c r="J133" s="174">
        <v>100</v>
      </c>
      <c r="K133" s="173">
        <v>100</v>
      </c>
      <c r="L133" s="10">
        <v>100</v>
      </c>
      <c r="M133" s="994">
        <v>0</v>
      </c>
      <c r="N133" s="1008">
        <f t="shared" si="15"/>
        <v>0</v>
      </c>
    </row>
    <row r="134" spans="1:14" ht="15">
      <c r="A134" s="164">
        <v>642</v>
      </c>
      <c r="B134" s="3"/>
      <c r="C134" s="135"/>
      <c r="D134" s="515"/>
      <c r="E134" s="504" t="s">
        <v>171</v>
      </c>
      <c r="F134" s="165">
        <v>8</v>
      </c>
      <c r="G134" s="165">
        <v>8</v>
      </c>
      <c r="H134" s="5">
        <v>10</v>
      </c>
      <c r="I134" s="4">
        <v>10</v>
      </c>
      <c r="J134" s="165">
        <v>8</v>
      </c>
      <c r="K134" s="164">
        <f>K135</f>
        <v>10</v>
      </c>
      <c r="L134" s="4">
        <f>L135</f>
        <v>10</v>
      </c>
      <c r="M134" s="992">
        <f>M135</f>
        <v>8</v>
      </c>
      <c r="N134" s="1007">
        <f t="shared" si="15"/>
        <v>80</v>
      </c>
    </row>
    <row r="135" spans="1:14" ht="15">
      <c r="A135" s="202">
        <v>642006</v>
      </c>
      <c r="B135" s="99"/>
      <c r="C135" s="645">
        <v>111</v>
      </c>
      <c r="D135" s="541" t="s">
        <v>172</v>
      </c>
      <c r="E135" s="507" t="s">
        <v>173</v>
      </c>
      <c r="F135" s="167">
        <v>8</v>
      </c>
      <c r="G135" s="167">
        <v>8</v>
      </c>
      <c r="H135" s="77">
        <v>10</v>
      </c>
      <c r="I135" s="36">
        <v>10</v>
      </c>
      <c r="J135" s="183">
        <v>8</v>
      </c>
      <c r="K135" s="166">
        <v>10</v>
      </c>
      <c r="L135" s="78">
        <v>10</v>
      </c>
      <c r="M135" s="995">
        <v>8</v>
      </c>
      <c r="N135" s="971">
        <f t="shared" si="15"/>
        <v>80</v>
      </c>
    </row>
    <row r="136" spans="1:14" ht="15.75" thickBot="1">
      <c r="A136" s="198"/>
      <c r="B136" s="92"/>
      <c r="C136" s="92"/>
      <c r="D136" s="590"/>
      <c r="E136" s="537"/>
      <c r="F136" s="321"/>
      <c r="G136" s="321"/>
      <c r="H136" s="101"/>
      <c r="I136" s="93"/>
      <c r="J136" s="226"/>
      <c r="K136" s="198"/>
      <c r="L136" s="93"/>
      <c r="M136" s="549"/>
      <c r="N136" s="840"/>
    </row>
    <row r="137" spans="1:14" ht="15.75" thickBot="1">
      <c r="A137" s="69" t="s">
        <v>174</v>
      </c>
      <c r="B137" s="17"/>
      <c r="C137" s="17"/>
      <c r="D137" s="64"/>
      <c r="E137" s="57" t="s">
        <v>175</v>
      </c>
      <c r="F137" s="18">
        <v>1316</v>
      </c>
      <c r="G137" s="18">
        <v>2370</v>
      </c>
      <c r="H137" s="70">
        <v>7500</v>
      </c>
      <c r="I137" s="68">
        <v>7500</v>
      </c>
      <c r="J137" s="18">
        <v>4500</v>
      </c>
      <c r="K137" s="69">
        <v>2500</v>
      </c>
      <c r="L137" s="68">
        <f>L138</f>
        <v>2500</v>
      </c>
      <c r="M137" s="1016">
        <f>M138</f>
        <v>1962.89</v>
      </c>
      <c r="N137" s="1003">
        <f>(100/L137)*M137</f>
        <v>78.5156</v>
      </c>
    </row>
    <row r="138" spans="1:14" ht="15">
      <c r="A138" s="200">
        <v>637</v>
      </c>
      <c r="B138" s="72"/>
      <c r="C138" s="72">
        <v>111</v>
      </c>
      <c r="D138" s="705" t="s">
        <v>176</v>
      </c>
      <c r="E138" s="555" t="s">
        <v>177</v>
      </c>
      <c r="F138" s="218">
        <v>1316</v>
      </c>
      <c r="G138" s="218">
        <v>2370</v>
      </c>
      <c r="H138" s="73">
        <v>7500</v>
      </c>
      <c r="I138" s="71">
        <v>7500</v>
      </c>
      <c r="J138" s="218">
        <v>4500</v>
      </c>
      <c r="K138" s="200">
        <v>2500</v>
      </c>
      <c r="L138" s="71">
        <v>2500</v>
      </c>
      <c r="M138" s="991">
        <v>1962.89</v>
      </c>
      <c r="N138" s="1009">
        <f>(100/L138)*M138</f>
        <v>78.5156</v>
      </c>
    </row>
    <row r="139" spans="1:14" ht="15.75" thickBot="1">
      <c r="A139" s="258"/>
      <c r="B139" s="103"/>
      <c r="C139" s="103"/>
      <c r="D139" s="550"/>
      <c r="E139" s="556"/>
      <c r="F139" s="321"/>
      <c r="G139" s="321"/>
      <c r="H139" s="101"/>
      <c r="I139" s="36"/>
      <c r="J139" s="185"/>
      <c r="K139" s="182"/>
      <c r="L139" s="12"/>
      <c r="M139" s="185"/>
      <c r="N139" s="814"/>
    </row>
    <row r="140" spans="1:14" ht="15.75" thickBot="1">
      <c r="A140" s="1" t="s">
        <v>178</v>
      </c>
      <c r="B140" s="2"/>
      <c r="C140" s="2"/>
      <c r="D140" s="326"/>
      <c r="E140" s="557" t="s">
        <v>179</v>
      </c>
      <c r="F140" s="227">
        <f aca="true" t="shared" si="18" ref="F140:M140">F141</f>
        <v>9626</v>
      </c>
      <c r="G140" s="227">
        <f t="shared" si="18"/>
        <v>9629</v>
      </c>
      <c r="H140" s="58">
        <f t="shared" si="18"/>
        <v>13150</v>
      </c>
      <c r="I140" s="58">
        <f t="shared" si="18"/>
        <v>10150</v>
      </c>
      <c r="J140" s="58">
        <f t="shared" si="18"/>
        <v>9100</v>
      </c>
      <c r="K140" s="69">
        <f>K141</f>
        <v>9700</v>
      </c>
      <c r="L140" s="68">
        <f t="shared" si="18"/>
        <v>9700</v>
      </c>
      <c r="M140" s="1016">
        <f t="shared" si="18"/>
        <v>3818.1400000000003</v>
      </c>
      <c r="N140" s="1003">
        <f aca="true" t="shared" si="19" ref="N140:N145">(100/L140)*M140</f>
        <v>39.362268041237115</v>
      </c>
    </row>
    <row r="141" spans="1:14" ht="15">
      <c r="A141" s="256">
        <v>65</v>
      </c>
      <c r="B141" s="95"/>
      <c r="C141" s="95"/>
      <c r="D141" s="551"/>
      <c r="E141" s="540" t="s">
        <v>180</v>
      </c>
      <c r="F141" s="219">
        <f>F142+F143+F144+F145</f>
        <v>9626</v>
      </c>
      <c r="G141" s="219">
        <f>G142+G143+G144+G145</f>
        <v>9629</v>
      </c>
      <c r="H141" s="106">
        <f aca="true" t="shared" si="20" ref="H141:M141">SUM(H142:H145)</f>
        <v>13150</v>
      </c>
      <c r="I141" s="106">
        <f t="shared" si="20"/>
        <v>10150</v>
      </c>
      <c r="J141" s="219">
        <f t="shared" si="20"/>
        <v>9100</v>
      </c>
      <c r="K141" s="261">
        <f t="shared" si="20"/>
        <v>9700</v>
      </c>
      <c r="L141" s="98">
        <f t="shared" si="20"/>
        <v>9700</v>
      </c>
      <c r="M141" s="1017">
        <f t="shared" si="20"/>
        <v>3818.1400000000003</v>
      </c>
      <c r="N141" s="1004">
        <f t="shared" si="19"/>
        <v>39.362268041237115</v>
      </c>
    </row>
    <row r="142" spans="1:14" ht="15">
      <c r="A142" s="180">
        <v>651002</v>
      </c>
      <c r="B142" s="22"/>
      <c r="C142" s="22">
        <v>41</v>
      </c>
      <c r="D142" s="192" t="s">
        <v>74</v>
      </c>
      <c r="E142" s="534" t="s">
        <v>181</v>
      </c>
      <c r="F142" s="220">
        <v>4937</v>
      </c>
      <c r="G142" s="220">
        <v>3881</v>
      </c>
      <c r="H142" s="553">
        <v>3600</v>
      </c>
      <c r="I142" s="107">
        <v>3600</v>
      </c>
      <c r="J142" s="220">
        <v>3600</v>
      </c>
      <c r="K142" s="1055">
        <v>3500</v>
      </c>
      <c r="L142" s="107">
        <v>3500</v>
      </c>
      <c r="M142" s="1019">
        <v>1548.28</v>
      </c>
      <c r="N142" s="978">
        <f t="shared" si="19"/>
        <v>44.23657142857142</v>
      </c>
    </row>
    <row r="143" spans="1:14" ht="15">
      <c r="A143" s="768">
        <v>651002</v>
      </c>
      <c r="B143" s="270">
        <v>40</v>
      </c>
      <c r="C143" s="769">
        <v>41</v>
      </c>
      <c r="D143" s="770" t="s">
        <v>74</v>
      </c>
      <c r="E143" s="771" t="s">
        <v>421</v>
      </c>
      <c r="F143" s="585"/>
      <c r="G143" s="585">
        <v>588</v>
      </c>
      <c r="H143" s="718">
        <v>4000</v>
      </c>
      <c r="I143" s="279">
        <v>1000</v>
      </c>
      <c r="J143" s="585">
        <v>1000</v>
      </c>
      <c r="K143" s="714">
        <v>1000</v>
      </c>
      <c r="L143" s="279">
        <v>1000</v>
      </c>
      <c r="M143" s="1020">
        <v>426.69</v>
      </c>
      <c r="N143" s="972">
        <f t="shared" si="19"/>
        <v>42.669000000000004</v>
      </c>
    </row>
    <row r="144" spans="1:14" ht="15">
      <c r="A144" s="182">
        <v>651003</v>
      </c>
      <c r="B144" s="7">
        <v>50</v>
      </c>
      <c r="C144" s="9">
        <v>41</v>
      </c>
      <c r="D144" s="111" t="s">
        <v>74</v>
      </c>
      <c r="E144" s="329" t="s">
        <v>182</v>
      </c>
      <c r="F144" s="246">
        <v>3781</v>
      </c>
      <c r="G144" s="246">
        <v>3649</v>
      </c>
      <c r="H144" s="525">
        <v>4200</v>
      </c>
      <c r="I144" s="54">
        <v>4200</v>
      </c>
      <c r="J144" s="176">
        <v>3500</v>
      </c>
      <c r="K144" s="175">
        <v>4200</v>
      </c>
      <c r="L144" s="54">
        <v>4200</v>
      </c>
      <c r="M144" s="999">
        <v>1676</v>
      </c>
      <c r="N144" s="972">
        <f t="shared" si="19"/>
        <v>39.904761904761905</v>
      </c>
    </row>
    <row r="145" spans="1:14" ht="15">
      <c r="A145" s="179">
        <v>653001</v>
      </c>
      <c r="B145" s="32"/>
      <c r="C145" s="32">
        <v>41</v>
      </c>
      <c r="D145" s="667" t="s">
        <v>74</v>
      </c>
      <c r="E145" s="545" t="s">
        <v>183</v>
      </c>
      <c r="F145" s="560">
        <v>908</v>
      </c>
      <c r="G145" s="560">
        <v>1511</v>
      </c>
      <c r="H145" s="532">
        <v>1350</v>
      </c>
      <c r="I145" s="86">
        <v>1350</v>
      </c>
      <c r="J145" s="221">
        <v>1000</v>
      </c>
      <c r="K145" s="197">
        <v>1000</v>
      </c>
      <c r="L145" s="86">
        <v>1000</v>
      </c>
      <c r="M145" s="1021">
        <v>167.17</v>
      </c>
      <c r="N145" s="971">
        <f t="shared" si="19"/>
        <v>16.717</v>
      </c>
    </row>
    <row r="146" spans="1:14" ht="15.75" thickBot="1">
      <c r="A146" s="182"/>
      <c r="B146" s="15"/>
      <c r="C146" s="206"/>
      <c r="D146" s="127"/>
      <c r="E146" s="558"/>
      <c r="F146" s="321"/>
      <c r="G146" s="321"/>
      <c r="H146" s="36"/>
      <c r="I146" s="12"/>
      <c r="J146" s="183"/>
      <c r="K146" s="182"/>
      <c r="L146" s="12"/>
      <c r="M146" s="185"/>
      <c r="N146" s="840"/>
    </row>
    <row r="147" spans="1:14" ht="15.75" thickBot="1">
      <c r="A147" s="16" t="s">
        <v>184</v>
      </c>
      <c r="B147" s="17"/>
      <c r="C147" s="639"/>
      <c r="D147" s="552"/>
      <c r="E147" s="559" t="s">
        <v>185</v>
      </c>
      <c r="F147" s="29">
        <f>SUM(F148+F153)</f>
        <v>434</v>
      </c>
      <c r="G147" s="29">
        <f>SUM(G148+G153)</f>
        <v>434</v>
      </c>
      <c r="H147" s="727"/>
      <c r="I147" s="728"/>
      <c r="J147" s="18"/>
      <c r="K147" s="1056"/>
      <c r="L147" s="1057"/>
      <c r="M147" s="847"/>
      <c r="N147" s="844"/>
    </row>
    <row r="148" spans="1:14" ht="15">
      <c r="A148" s="194">
        <v>62</v>
      </c>
      <c r="B148" s="72"/>
      <c r="C148" s="640"/>
      <c r="D148" s="539"/>
      <c r="E148" s="540" t="s">
        <v>76</v>
      </c>
      <c r="F148" s="218">
        <v>125</v>
      </c>
      <c r="G148" s="218">
        <v>125</v>
      </c>
      <c r="H148" s="73"/>
      <c r="I148" s="71"/>
      <c r="J148" s="218"/>
      <c r="K148" s="200"/>
      <c r="L148" s="71"/>
      <c r="M148" s="208"/>
      <c r="N148" s="989"/>
    </row>
    <row r="149" spans="1:14" ht="15">
      <c r="A149" s="180">
        <v>623000</v>
      </c>
      <c r="B149" s="22"/>
      <c r="C149" s="632">
        <v>111</v>
      </c>
      <c r="D149" s="522" t="s">
        <v>186</v>
      </c>
      <c r="E149" s="505" t="s">
        <v>78</v>
      </c>
      <c r="F149" s="216">
        <v>39</v>
      </c>
      <c r="G149" s="216">
        <v>39</v>
      </c>
      <c r="H149" s="52"/>
      <c r="I149" s="21"/>
      <c r="J149" s="181"/>
      <c r="K149" s="180"/>
      <c r="L149" s="21"/>
      <c r="M149" s="223"/>
      <c r="N149" s="850"/>
    </row>
    <row r="150" spans="1:14" ht="15">
      <c r="A150" s="171">
        <v>625002</v>
      </c>
      <c r="B150" s="9"/>
      <c r="C150" s="13">
        <v>111</v>
      </c>
      <c r="D150" s="513" t="s">
        <v>186</v>
      </c>
      <c r="E150" s="471" t="s">
        <v>80</v>
      </c>
      <c r="F150" s="211">
        <v>54</v>
      </c>
      <c r="G150" s="211">
        <v>54</v>
      </c>
      <c r="H150" s="48"/>
      <c r="I150" s="8"/>
      <c r="J150" s="172"/>
      <c r="K150" s="171"/>
      <c r="L150" s="48"/>
      <c r="M150" s="209"/>
      <c r="N150" s="828"/>
    </row>
    <row r="151" spans="1:14" ht="15">
      <c r="A151" s="171">
        <v>625003</v>
      </c>
      <c r="B151" s="9"/>
      <c r="C151" s="13">
        <v>111</v>
      </c>
      <c r="D151" s="513" t="s">
        <v>186</v>
      </c>
      <c r="E151" s="471" t="s">
        <v>81</v>
      </c>
      <c r="F151" s="211">
        <v>3</v>
      </c>
      <c r="G151" s="211">
        <v>3</v>
      </c>
      <c r="H151" s="48"/>
      <c r="I151" s="8"/>
      <c r="J151" s="172"/>
      <c r="K151" s="171"/>
      <c r="L151" s="48"/>
      <c r="M151" s="209"/>
      <c r="N151" s="828"/>
    </row>
    <row r="152" spans="1:14" ht="15">
      <c r="A152" s="171">
        <v>625004</v>
      </c>
      <c r="B152" s="13"/>
      <c r="C152" s="13">
        <v>111</v>
      </c>
      <c r="D152" s="513" t="s">
        <v>186</v>
      </c>
      <c r="E152" s="471" t="s">
        <v>82</v>
      </c>
      <c r="F152" s="827">
        <v>12</v>
      </c>
      <c r="G152" s="827">
        <v>12</v>
      </c>
      <c r="H152" s="517"/>
      <c r="I152" s="8"/>
      <c r="J152" s="172"/>
      <c r="K152" s="171"/>
      <c r="L152" s="48"/>
      <c r="M152" s="209"/>
      <c r="N152" s="827"/>
    </row>
    <row r="153" spans="1:14" ht="15">
      <c r="A153" s="164">
        <v>63</v>
      </c>
      <c r="B153" s="3"/>
      <c r="C153" s="135"/>
      <c r="D153" s="515"/>
      <c r="E153" s="504" t="s">
        <v>164</v>
      </c>
      <c r="F153" s="178">
        <v>309</v>
      </c>
      <c r="G153" s="178">
        <v>309</v>
      </c>
      <c r="H153" s="73"/>
      <c r="I153" s="4"/>
      <c r="J153" s="165"/>
      <c r="K153" s="164"/>
      <c r="L153" s="5"/>
      <c r="M153" s="168"/>
      <c r="N153" s="849"/>
    </row>
    <row r="154" spans="1:14" ht="15">
      <c r="A154" s="173">
        <v>637027</v>
      </c>
      <c r="B154" s="11"/>
      <c r="C154" s="204">
        <v>111</v>
      </c>
      <c r="D154" s="510" t="s">
        <v>186</v>
      </c>
      <c r="E154" s="506" t="s">
        <v>187</v>
      </c>
      <c r="F154" s="167">
        <v>309</v>
      </c>
      <c r="G154" s="167">
        <v>309</v>
      </c>
      <c r="H154" s="80"/>
      <c r="I154" s="10"/>
      <c r="J154" s="174"/>
      <c r="K154" s="173"/>
      <c r="L154" s="80"/>
      <c r="M154" s="214"/>
      <c r="N154" s="850"/>
    </row>
    <row r="155" spans="1:14" ht="15.75" thickBot="1">
      <c r="A155" s="255"/>
      <c r="B155" s="27"/>
      <c r="C155" s="644"/>
      <c r="D155" s="538"/>
      <c r="E155" s="563"/>
      <c r="F155" s="321"/>
      <c r="G155" s="321"/>
      <c r="H155" s="121"/>
      <c r="I155" s="20"/>
      <c r="J155" s="178"/>
      <c r="K155" s="177"/>
      <c r="L155" s="121"/>
      <c r="M155" s="229"/>
      <c r="N155" s="861"/>
    </row>
    <row r="156" spans="1:14" ht="15.75" thickBot="1">
      <c r="A156" s="16" t="s">
        <v>188</v>
      </c>
      <c r="B156" s="17"/>
      <c r="C156" s="639"/>
      <c r="D156" s="509"/>
      <c r="E156" s="502" t="s">
        <v>342</v>
      </c>
      <c r="F156" s="58">
        <f>F157+F159+F164+F172+F170+F168</f>
        <v>3926</v>
      </c>
      <c r="G156" s="58">
        <f>G157+G159+G164+G172+G170+G168</f>
        <v>4159</v>
      </c>
      <c r="H156" s="70">
        <f>H157+H159+H164+H168+H172+H175+H170</f>
        <v>4166</v>
      </c>
      <c r="I156" s="70">
        <f>I157+I159+I164+I168+I170+I172+I175</f>
        <v>4166</v>
      </c>
      <c r="J156" s="18">
        <f>J157+J159+J164+J168+J170+J172+J175</f>
        <v>2386</v>
      </c>
      <c r="K156" s="69">
        <f>K157+K159+K164+K168+K170+K172+K175</f>
        <v>9666</v>
      </c>
      <c r="L156" s="70">
        <f>L157+L159+L164+L168+L170+L172+L175</f>
        <v>9666</v>
      </c>
      <c r="M156" s="1016">
        <f>M157+M159+M164+M168+M170+M172+M175</f>
        <v>0</v>
      </c>
      <c r="N156" s="1003">
        <f>(100/L156)*M156</f>
        <v>0</v>
      </c>
    </row>
    <row r="157" spans="1:14" ht="15">
      <c r="A157" s="256">
        <v>632</v>
      </c>
      <c r="B157" s="95"/>
      <c r="C157" s="140"/>
      <c r="D157" s="539"/>
      <c r="E157" s="564" t="s">
        <v>86</v>
      </c>
      <c r="F157" s="222">
        <v>242</v>
      </c>
      <c r="G157" s="222">
        <v>140</v>
      </c>
      <c r="H157" s="132">
        <v>1000</v>
      </c>
      <c r="I157" s="109">
        <v>1000</v>
      </c>
      <c r="J157" s="222">
        <v>100</v>
      </c>
      <c r="K157" s="1053">
        <f>K158</f>
        <v>1000</v>
      </c>
      <c r="L157" s="132">
        <f>L158</f>
        <v>1000</v>
      </c>
      <c r="M157" s="1022">
        <f>M158</f>
        <v>0</v>
      </c>
      <c r="N157" s="1004">
        <f>(100/L157)*M157</f>
        <v>0</v>
      </c>
    </row>
    <row r="158" spans="1:14" ht="15">
      <c r="A158" s="173">
        <v>632001</v>
      </c>
      <c r="B158" s="49">
        <v>3</v>
      </c>
      <c r="C158" s="114">
        <v>41</v>
      </c>
      <c r="D158" s="510" t="s">
        <v>189</v>
      </c>
      <c r="E158" s="507" t="s">
        <v>190</v>
      </c>
      <c r="F158" s="216">
        <v>242</v>
      </c>
      <c r="G158" s="216">
        <v>140</v>
      </c>
      <c r="H158" s="110">
        <v>1000</v>
      </c>
      <c r="I158" s="90">
        <v>1000</v>
      </c>
      <c r="J158" s="216">
        <v>100</v>
      </c>
      <c r="K158" s="202">
        <v>1000</v>
      </c>
      <c r="L158" s="77">
        <v>1000</v>
      </c>
      <c r="M158" s="1013">
        <v>0</v>
      </c>
      <c r="N158" s="1006">
        <f>(100/L158)*M158</f>
        <v>0</v>
      </c>
    </row>
    <row r="159" spans="1:14" ht="15">
      <c r="A159" s="193">
        <v>633</v>
      </c>
      <c r="B159" s="102"/>
      <c r="C159" s="641"/>
      <c r="D159" s="515"/>
      <c r="E159" s="504" t="s">
        <v>164</v>
      </c>
      <c r="F159" s="168">
        <v>2698</v>
      </c>
      <c r="G159" s="168">
        <v>3304</v>
      </c>
      <c r="H159" s="5">
        <v>1500</v>
      </c>
      <c r="I159" s="4">
        <v>1450</v>
      </c>
      <c r="J159" s="165">
        <f>SUM(J160:J163)</f>
        <v>1500</v>
      </c>
      <c r="K159" s="164">
        <f>SUM(K160:K163)</f>
        <v>1500</v>
      </c>
      <c r="L159" s="5">
        <f>SUM(L160:L163)</f>
        <v>1500</v>
      </c>
      <c r="M159" s="992">
        <f>SUM(M160:M163)</f>
        <v>0</v>
      </c>
      <c r="N159" s="1005">
        <f>(100/L159)*M159</f>
        <v>0</v>
      </c>
    </row>
    <row r="160" spans="1:14" ht="15">
      <c r="A160" s="180">
        <v>633006</v>
      </c>
      <c r="B160" s="22"/>
      <c r="C160" s="632">
        <v>41</v>
      </c>
      <c r="D160" s="522" t="s">
        <v>189</v>
      </c>
      <c r="E160" s="518" t="s">
        <v>93</v>
      </c>
      <c r="F160" s="223">
        <v>1029</v>
      </c>
      <c r="G160" s="561">
        <v>2485</v>
      </c>
      <c r="H160" s="202">
        <v>1000</v>
      </c>
      <c r="I160" s="21">
        <v>1000</v>
      </c>
      <c r="J160" s="181">
        <v>1000</v>
      </c>
      <c r="K160" s="180">
        <v>1000</v>
      </c>
      <c r="L160" s="52">
        <v>1000</v>
      </c>
      <c r="M160" s="977">
        <v>0</v>
      </c>
      <c r="N160" s="1006">
        <f>(100/L160)*M160</f>
        <v>0</v>
      </c>
    </row>
    <row r="161" spans="1:14" ht="15">
      <c r="A161" s="182">
        <v>633004</v>
      </c>
      <c r="B161" s="7"/>
      <c r="C161" s="206">
        <v>41</v>
      </c>
      <c r="D161" s="511" t="s">
        <v>189</v>
      </c>
      <c r="E161" s="41" t="s">
        <v>484</v>
      </c>
      <c r="F161" s="185"/>
      <c r="G161" s="733">
        <v>710</v>
      </c>
      <c r="H161" s="48"/>
      <c r="I161" s="8"/>
      <c r="J161" s="183"/>
      <c r="K161" s="171"/>
      <c r="L161" s="48"/>
      <c r="M161" s="993"/>
      <c r="N161" s="828"/>
    </row>
    <row r="162" spans="1:14" ht="15">
      <c r="A162" s="171">
        <v>633016</v>
      </c>
      <c r="B162" s="9"/>
      <c r="C162" s="13">
        <v>41</v>
      </c>
      <c r="D162" s="513" t="s">
        <v>189</v>
      </c>
      <c r="E162" s="471" t="s">
        <v>191</v>
      </c>
      <c r="F162" s="172"/>
      <c r="G162" s="172">
        <v>108</v>
      </c>
      <c r="H162" s="48">
        <v>500</v>
      </c>
      <c r="I162" s="36">
        <v>500</v>
      </c>
      <c r="J162" s="172">
        <v>500</v>
      </c>
      <c r="K162" s="169">
        <v>500</v>
      </c>
      <c r="L162" s="8">
        <v>500</v>
      </c>
      <c r="M162" s="997">
        <v>0</v>
      </c>
      <c r="N162" s="974">
        <f>(100/L162)*M162</f>
        <v>0</v>
      </c>
    </row>
    <row r="163" spans="1:14" ht="15">
      <c r="A163" s="173">
        <v>633010</v>
      </c>
      <c r="B163" s="49"/>
      <c r="C163" s="114">
        <v>41</v>
      </c>
      <c r="D163" s="510" t="s">
        <v>189</v>
      </c>
      <c r="E163" s="516" t="s">
        <v>400</v>
      </c>
      <c r="F163" s="210">
        <v>1148</v>
      </c>
      <c r="G163" s="210"/>
      <c r="H163" s="517"/>
      <c r="I163" s="23"/>
      <c r="J163" s="210"/>
      <c r="K163" s="173"/>
      <c r="L163" s="23"/>
      <c r="M163" s="998"/>
      <c r="N163" s="827"/>
    </row>
    <row r="164" spans="1:14" ht="15">
      <c r="A164" s="194">
        <v>634</v>
      </c>
      <c r="B164" s="102"/>
      <c r="C164" s="641"/>
      <c r="D164" s="510"/>
      <c r="E164" s="533" t="s">
        <v>114</v>
      </c>
      <c r="F164" s="165">
        <f>F165+F166+F167</f>
        <v>630</v>
      </c>
      <c r="G164" s="165">
        <f aca="true" t="shared" si="21" ref="G164:M164">G165+G166+G167</f>
        <v>505</v>
      </c>
      <c r="H164" s="5">
        <f t="shared" si="21"/>
        <v>966</v>
      </c>
      <c r="I164" s="5">
        <f t="shared" si="21"/>
        <v>966</v>
      </c>
      <c r="J164" s="165">
        <f t="shared" si="21"/>
        <v>516</v>
      </c>
      <c r="K164" s="164">
        <f t="shared" si="21"/>
        <v>966</v>
      </c>
      <c r="L164" s="4">
        <f t="shared" si="21"/>
        <v>966</v>
      </c>
      <c r="M164" s="992">
        <f t="shared" si="21"/>
        <v>0</v>
      </c>
      <c r="N164" s="1005">
        <f aca="true" t="shared" si="22" ref="N164:N169">(100/L164)*M164</f>
        <v>0</v>
      </c>
    </row>
    <row r="165" spans="1:14" ht="15">
      <c r="A165" s="180">
        <v>634001</v>
      </c>
      <c r="B165" s="22">
        <v>1</v>
      </c>
      <c r="C165" s="632">
        <v>41</v>
      </c>
      <c r="D165" s="522" t="s">
        <v>189</v>
      </c>
      <c r="E165" s="518" t="s">
        <v>193</v>
      </c>
      <c r="F165" s="170">
        <v>251</v>
      </c>
      <c r="G165" s="731">
        <v>291</v>
      </c>
      <c r="H165" s="52">
        <v>350</v>
      </c>
      <c r="I165" s="21">
        <v>350</v>
      </c>
      <c r="J165" s="181">
        <v>200</v>
      </c>
      <c r="K165" s="180">
        <v>350</v>
      </c>
      <c r="L165" s="21">
        <v>350</v>
      </c>
      <c r="M165" s="977">
        <v>0</v>
      </c>
      <c r="N165" s="1006">
        <f t="shared" si="22"/>
        <v>0</v>
      </c>
    </row>
    <row r="166" spans="1:14" ht="15">
      <c r="A166" s="171">
        <v>634002</v>
      </c>
      <c r="B166" s="9"/>
      <c r="C166" s="13">
        <v>41</v>
      </c>
      <c r="D166" s="513" t="s">
        <v>189</v>
      </c>
      <c r="E166" s="471" t="s">
        <v>194</v>
      </c>
      <c r="F166" s="211">
        <v>256</v>
      </c>
      <c r="G166" s="211">
        <v>91</v>
      </c>
      <c r="H166" s="531">
        <v>500</v>
      </c>
      <c r="I166" s="25">
        <v>500</v>
      </c>
      <c r="J166" s="212">
        <v>200</v>
      </c>
      <c r="K166" s="714">
        <v>500</v>
      </c>
      <c r="L166" s="279">
        <v>500</v>
      </c>
      <c r="M166" s="1002">
        <v>0</v>
      </c>
      <c r="N166" s="972">
        <f t="shared" si="22"/>
        <v>0</v>
      </c>
    </row>
    <row r="167" spans="1:14" ht="15">
      <c r="A167" s="173">
        <v>634003</v>
      </c>
      <c r="B167" s="11">
        <v>1</v>
      </c>
      <c r="C167" s="204">
        <v>41</v>
      </c>
      <c r="D167" s="510" t="s">
        <v>189</v>
      </c>
      <c r="E167" s="506" t="s">
        <v>121</v>
      </c>
      <c r="F167" s="210">
        <v>123</v>
      </c>
      <c r="G167" s="210">
        <v>123</v>
      </c>
      <c r="H167" s="80">
        <v>116</v>
      </c>
      <c r="I167" s="10">
        <v>116</v>
      </c>
      <c r="J167" s="174">
        <v>116</v>
      </c>
      <c r="K167" s="173">
        <v>116</v>
      </c>
      <c r="L167" s="279">
        <v>116</v>
      </c>
      <c r="M167" s="998">
        <v>0</v>
      </c>
      <c r="N167" s="971">
        <f t="shared" si="22"/>
        <v>0</v>
      </c>
    </row>
    <row r="168" spans="1:14" ht="15">
      <c r="A168" s="193">
        <v>635</v>
      </c>
      <c r="B168" s="3"/>
      <c r="C168" s="135"/>
      <c r="D168" s="515"/>
      <c r="E168" s="504" t="s">
        <v>125</v>
      </c>
      <c r="F168" s="218"/>
      <c r="G168" s="218"/>
      <c r="H168" s="5">
        <v>400</v>
      </c>
      <c r="I168" s="4">
        <v>400</v>
      </c>
      <c r="J168" s="165">
        <v>20</v>
      </c>
      <c r="K168" s="164">
        <f>K169</f>
        <v>5900</v>
      </c>
      <c r="L168" s="4">
        <f>L169</f>
        <v>5900</v>
      </c>
      <c r="M168" s="992">
        <f>M169</f>
        <v>0</v>
      </c>
      <c r="N168" s="1005">
        <f t="shared" si="22"/>
        <v>0</v>
      </c>
    </row>
    <row r="169" spans="1:14" ht="15">
      <c r="A169" s="166">
        <v>635006</v>
      </c>
      <c r="B169" s="75">
        <v>1</v>
      </c>
      <c r="C169" s="112">
        <v>41</v>
      </c>
      <c r="D169" s="515" t="s">
        <v>189</v>
      </c>
      <c r="E169" s="507" t="s">
        <v>195</v>
      </c>
      <c r="F169" s="167"/>
      <c r="G169" s="167"/>
      <c r="H169" s="569">
        <v>400</v>
      </c>
      <c r="I169" s="113">
        <v>400</v>
      </c>
      <c r="J169" s="167">
        <v>20</v>
      </c>
      <c r="K169" s="166">
        <v>5900</v>
      </c>
      <c r="L169" s="78">
        <v>5900</v>
      </c>
      <c r="M169" s="995">
        <v>0</v>
      </c>
      <c r="N169" s="1006">
        <f t="shared" si="22"/>
        <v>0</v>
      </c>
    </row>
    <row r="170" spans="1:14" ht="0.75" customHeight="1">
      <c r="A170" s="193">
        <v>636</v>
      </c>
      <c r="B170" s="3"/>
      <c r="C170" s="135"/>
      <c r="D170" s="515"/>
      <c r="E170" s="504" t="s">
        <v>196</v>
      </c>
      <c r="F170" s="165"/>
      <c r="G170" s="165"/>
      <c r="H170" s="163"/>
      <c r="I170" s="87"/>
      <c r="J170" s="165"/>
      <c r="K170" s="164"/>
      <c r="L170" s="4"/>
      <c r="M170" s="992"/>
      <c r="N170" s="849"/>
    </row>
    <row r="171" spans="1:14" ht="15" hidden="1">
      <c r="A171" s="173">
        <v>636001</v>
      </c>
      <c r="B171" s="49"/>
      <c r="C171" s="114"/>
      <c r="D171" s="510" t="s">
        <v>87</v>
      </c>
      <c r="E171" s="506" t="s">
        <v>197</v>
      </c>
      <c r="F171" s="167"/>
      <c r="G171" s="167"/>
      <c r="H171" s="50"/>
      <c r="I171" s="78"/>
      <c r="J171" s="174"/>
      <c r="K171" s="166"/>
      <c r="L171" s="78"/>
      <c r="M171" s="995"/>
      <c r="N171" s="850"/>
    </row>
    <row r="172" spans="1:14" ht="15">
      <c r="A172" s="194">
        <v>637</v>
      </c>
      <c r="B172" s="102"/>
      <c r="C172" s="641"/>
      <c r="D172" s="510"/>
      <c r="E172" s="503" t="s">
        <v>136</v>
      </c>
      <c r="F172" s="218">
        <f>F173+F174</f>
        <v>356</v>
      </c>
      <c r="G172" s="218">
        <f>G173+G174</f>
        <v>210</v>
      </c>
      <c r="H172" s="73">
        <f>H173+H174</f>
        <v>150</v>
      </c>
      <c r="I172" s="73">
        <v>200</v>
      </c>
      <c r="J172" s="218">
        <f>J173+J174</f>
        <v>100</v>
      </c>
      <c r="K172" s="200">
        <f>K173+K174</f>
        <v>150</v>
      </c>
      <c r="L172" s="71">
        <f>L173+L174</f>
        <v>150</v>
      </c>
      <c r="M172" s="991">
        <f>M173+M174</f>
        <v>0</v>
      </c>
      <c r="N172" s="1005">
        <f>(100/L172)*M172</f>
        <v>0</v>
      </c>
    </row>
    <row r="173" spans="1:14" ht="15">
      <c r="A173" s="180">
        <v>637002</v>
      </c>
      <c r="B173" s="22"/>
      <c r="C173" s="632">
        <v>41</v>
      </c>
      <c r="D173" s="522" t="s">
        <v>189</v>
      </c>
      <c r="E173" s="518" t="s">
        <v>198</v>
      </c>
      <c r="F173" s="181">
        <v>356</v>
      </c>
      <c r="G173" s="181">
        <v>210</v>
      </c>
      <c r="H173" s="52">
        <v>150</v>
      </c>
      <c r="I173" s="52">
        <v>150</v>
      </c>
      <c r="J173" s="181">
        <v>100</v>
      </c>
      <c r="K173" s="180">
        <v>150</v>
      </c>
      <c r="L173" s="21">
        <v>150</v>
      </c>
      <c r="M173" s="977">
        <v>0</v>
      </c>
      <c r="N173" s="1006">
        <f>(100/L173)*M173</f>
        <v>0</v>
      </c>
    </row>
    <row r="174" spans="1:14" ht="0.75" customHeight="1">
      <c r="A174" s="197">
        <v>637004</v>
      </c>
      <c r="B174" s="116">
        <v>4</v>
      </c>
      <c r="C174" s="652">
        <v>41</v>
      </c>
      <c r="D174" s="566" t="s">
        <v>189</v>
      </c>
      <c r="E174" s="568" t="s">
        <v>198</v>
      </c>
      <c r="F174" s="221"/>
      <c r="G174" s="221"/>
      <c r="H174" s="532"/>
      <c r="I174" s="86"/>
      <c r="J174" s="221"/>
      <c r="K174" s="197"/>
      <c r="L174" s="86"/>
      <c r="M174" s="1021">
        <v>0</v>
      </c>
      <c r="N174" s="971" t="e">
        <f>(100/L174)*M174</f>
        <v>#DIV/0!</v>
      </c>
    </row>
    <row r="175" spans="1:14" ht="15">
      <c r="A175" s="164">
        <v>642</v>
      </c>
      <c r="B175" s="3"/>
      <c r="C175" s="135"/>
      <c r="D175" s="515" t="s">
        <v>189</v>
      </c>
      <c r="E175" s="504" t="s">
        <v>173</v>
      </c>
      <c r="F175" s="165">
        <v>3</v>
      </c>
      <c r="G175" s="165">
        <v>3</v>
      </c>
      <c r="H175" s="5">
        <v>150</v>
      </c>
      <c r="I175" s="4">
        <v>150</v>
      </c>
      <c r="J175" s="165">
        <v>150</v>
      </c>
      <c r="K175" s="164">
        <v>150</v>
      </c>
      <c r="L175" s="4">
        <v>150</v>
      </c>
      <c r="M175" s="992">
        <v>0</v>
      </c>
      <c r="N175" s="1005">
        <f>(100/L175)*M175</f>
        <v>0</v>
      </c>
    </row>
    <row r="176" spans="1:14" ht="15">
      <c r="A176" s="182">
        <v>642006</v>
      </c>
      <c r="B176" s="75"/>
      <c r="C176" s="112">
        <v>41</v>
      </c>
      <c r="D176" s="515" t="s">
        <v>189</v>
      </c>
      <c r="E176" s="507" t="s">
        <v>357</v>
      </c>
      <c r="F176" s="216">
        <v>3.3</v>
      </c>
      <c r="G176" s="216">
        <v>3.3</v>
      </c>
      <c r="H176" s="110">
        <v>150</v>
      </c>
      <c r="I176" s="36">
        <v>150</v>
      </c>
      <c r="J176" s="167">
        <v>150</v>
      </c>
      <c r="K176" s="182">
        <v>150</v>
      </c>
      <c r="L176" s="78">
        <v>150</v>
      </c>
      <c r="M176" s="995">
        <v>0</v>
      </c>
      <c r="N176" s="980">
        <f>(100/L176)*M176</f>
        <v>0</v>
      </c>
    </row>
    <row r="177" spans="1:14" ht="15.75" thickBot="1">
      <c r="A177" s="198"/>
      <c r="B177" s="27"/>
      <c r="C177" s="644"/>
      <c r="D177" s="538"/>
      <c r="E177" s="563"/>
      <c r="F177" s="321"/>
      <c r="G177" s="321"/>
      <c r="H177" s="101"/>
      <c r="I177" s="93"/>
      <c r="J177" s="226"/>
      <c r="K177" s="198"/>
      <c r="L177" s="26"/>
      <c r="M177" s="1024"/>
      <c r="N177" s="840"/>
    </row>
    <row r="178" spans="1:14" ht="15.75" thickBot="1">
      <c r="A178" s="186" t="s">
        <v>343</v>
      </c>
      <c r="B178" s="94"/>
      <c r="C178" s="55"/>
      <c r="D178" s="509"/>
      <c r="E178" s="502" t="s">
        <v>199</v>
      </c>
      <c r="F178" s="18"/>
      <c r="G178" s="18"/>
      <c r="H178" s="70">
        <f aca="true" t="shared" si="23" ref="H178:M179">H179</f>
        <v>1000</v>
      </c>
      <c r="I178" s="70">
        <f t="shared" si="23"/>
        <v>1000</v>
      </c>
      <c r="J178" s="58">
        <f t="shared" si="23"/>
        <v>1000</v>
      </c>
      <c r="K178" s="69">
        <f t="shared" si="23"/>
        <v>1000</v>
      </c>
      <c r="L178" s="68">
        <f t="shared" si="23"/>
        <v>1000</v>
      </c>
      <c r="M178" s="1016">
        <f t="shared" si="23"/>
        <v>0</v>
      </c>
      <c r="N178" s="1003">
        <f>(100/L178)*M178</f>
        <v>0</v>
      </c>
    </row>
    <row r="179" spans="1:14" ht="15">
      <c r="A179" s="194">
        <v>63</v>
      </c>
      <c r="B179" s="72"/>
      <c r="C179" s="640"/>
      <c r="D179" s="510"/>
      <c r="E179" s="503" t="s">
        <v>164</v>
      </c>
      <c r="F179" s="218"/>
      <c r="G179" s="218"/>
      <c r="H179" s="73">
        <f t="shared" si="23"/>
        <v>1000</v>
      </c>
      <c r="I179" s="73">
        <f t="shared" si="23"/>
        <v>1000</v>
      </c>
      <c r="J179" s="208">
        <f t="shared" si="23"/>
        <v>1000</v>
      </c>
      <c r="K179" s="200">
        <f t="shared" si="23"/>
        <v>1000</v>
      </c>
      <c r="L179" s="71">
        <f t="shared" si="23"/>
        <v>1000</v>
      </c>
      <c r="M179" s="991">
        <f t="shared" si="23"/>
        <v>0</v>
      </c>
      <c r="N179" s="1004">
        <f>(100/L179)*M179</f>
        <v>0</v>
      </c>
    </row>
    <row r="180" spans="1:14" ht="15">
      <c r="A180" s="166">
        <v>637004</v>
      </c>
      <c r="B180" s="75">
        <v>4</v>
      </c>
      <c r="C180" s="112">
        <v>41</v>
      </c>
      <c r="D180" s="515" t="s">
        <v>200</v>
      </c>
      <c r="E180" s="507" t="s">
        <v>201</v>
      </c>
      <c r="F180" s="174"/>
      <c r="G180" s="174"/>
      <c r="H180" s="77">
        <v>1000</v>
      </c>
      <c r="I180" s="77">
        <v>1000</v>
      </c>
      <c r="J180" s="225">
        <v>1000</v>
      </c>
      <c r="K180" s="166">
        <v>1000</v>
      </c>
      <c r="L180" s="78">
        <v>1000</v>
      </c>
      <c r="M180" s="995">
        <v>0</v>
      </c>
      <c r="N180" s="1006">
        <f>(100/L180)*M180</f>
        <v>0</v>
      </c>
    </row>
    <row r="181" spans="1:14" ht="15.75" thickBot="1">
      <c r="A181" s="199"/>
      <c r="B181" s="27"/>
      <c r="C181" s="644"/>
      <c r="D181" s="538"/>
      <c r="E181" s="563"/>
      <c r="F181" s="321"/>
      <c r="G181" s="321"/>
      <c r="H181" s="101"/>
      <c r="I181" s="28"/>
      <c r="J181" s="224"/>
      <c r="K181" s="198"/>
      <c r="L181" s="93"/>
      <c r="M181" s="224"/>
      <c r="N181" s="840"/>
    </row>
    <row r="182" spans="1:14" ht="15.75" thickBot="1">
      <c r="A182" s="69" t="s">
        <v>202</v>
      </c>
      <c r="B182" s="17"/>
      <c r="C182" s="639"/>
      <c r="D182" s="509"/>
      <c r="E182" s="502" t="s">
        <v>203</v>
      </c>
      <c r="F182" s="18">
        <v>28813</v>
      </c>
      <c r="G182" s="18">
        <f>G183+G186</f>
        <v>98592</v>
      </c>
      <c r="H182" s="727">
        <v>108310</v>
      </c>
      <c r="I182" s="728">
        <v>50914</v>
      </c>
      <c r="J182" s="18">
        <f>J183+J186</f>
        <v>21000</v>
      </c>
      <c r="K182" s="69">
        <f>K183+K186</f>
        <v>54654</v>
      </c>
      <c r="L182" s="68">
        <f>L183+L186</f>
        <v>33749</v>
      </c>
      <c r="M182" s="1016">
        <f>M183+M186</f>
        <v>983.76</v>
      </c>
      <c r="N182" s="1003">
        <f aca="true" t="shared" si="24" ref="N182:N187">(100/L182)*M182</f>
        <v>2.9149308127648226</v>
      </c>
    </row>
    <row r="183" spans="1:14" ht="15">
      <c r="A183" s="193">
        <v>633</v>
      </c>
      <c r="B183" s="95"/>
      <c r="C183" s="640"/>
      <c r="D183" s="515"/>
      <c r="E183" s="504" t="s">
        <v>164</v>
      </c>
      <c r="F183" s="165">
        <f>SUM(F184:F185)</f>
        <v>16221</v>
      </c>
      <c r="G183" s="165">
        <f>SUM(G184:G185)</f>
        <v>98336</v>
      </c>
      <c r="H183" s="121">
        <v>120039</v>
      </c>
      <c r="I183" s="20">
        <v>147951</v>
      </c>
      <c r="J183" s="178">
        <f>J184+J185</f>
        <v>19000</v>
      </c>
      <c r="K183" s="177">
        <f>K184+K185</f>
        <v>49654</v>
      </c>
      <c r="L183" s="20">
        <f>L184+L185</f>
        <v>28749</v>
      </c>
      <c r="M183" s="1025">
        <f>M184+M185</f>
        <v>983.76</v>
      </c>
      <c r="N183" s="1004">
        <f t="shared" si="24"/>
        <v>3.421892935406449</v>
      </c>
    </row>
    <row r="184" spans="1:14" ht="15">
      <c r="A184" s="180">
        <v>633006</v>
      </c>
      <c r="B184" s="22">
        <v>7</v>
      </c>
      <c r="C184" s="632">
        <v>41</v>
      </c>
      <c r="D184" s="522" t="s">
        <v>143</v>
      </c>
      <c r="E184" s="518" t="s">
        <v>204</v>
      </c>
      <c r="F184" s="181">
        <v>14799</v>
      </c>
      <c r="G184" s="181">
        <v>98336</v>
      </c>
      <c r="H184" s="52">
        <v>50000</v>
      </c>
      <c r="I184" s="90">
        <v>19000</v>
      </c>
      <c r="J184" s="181">
        <v>19000</v>
      </c>
      <c r="K184" s="202">
        <v>49454</v>
      </c>
      <c r="L184" s="90">
        <v>27749</v>
      </c>
      <c r="M184" s="1013">
        <v>15</v>
      </c>
      <c r="N184" s="1006">
        <f t="shared" si="24"/>
        <v>0.05405600201809074</v>
      </c>
    </row>
    <row r="185" spans="1:14" ht="15">
      <c r="A185" s="169">
        <v>633006</v>
      </c>
      <c r="B185" s="7">
        <v>8</v>
      </c>
      <c r="C185" s="642">
        <v>41</v>
      </c>
      <c r="D185" s="523" t="s">
        <v>143</v>
      </c>
      <c r="E185" s="505" t="s">
        <v>205</v>
      </c>
      <c r="F185" s="170">
        <v>1422</v>
      </c>
      <c r="G185" s="170"/>
      <c r="H185" s="48">
        <v>200</v>
      </c>
      <c r="I185" s="8">
        <v>200</v>
      </c>
      <c r="J185" s="172"/>
      <c r="K185" s="171">
        <v>200</v>
      </c>
      <c r="L185" s="8">
        <v>1000</v>
      </c>
      <c r="M185" s="993">
        <v>968.76</v>
      </c>
      <c r="N185" s="1006">
        <f t="shared" si="24"/>
        <v>96.876</v>
      </c>
    </row>
    <row r="186" spans="1:14" ht="15">
      <c r="A186" s="193">
        <v>635</v>
      </c>
      <c r="B186" s="74"/>
      <c r="C186" s="83"/>
      <c r="D186" s="515"/>
      <c r="E186" s="504" t="s">
        <v>125</v>
      </c>
      <c r="F186" s="165">
        <v>12592</v>
      </c>
      <c r="G186" s="165">
        <v>256</v>
      </c>
      <c r="H186" s="5">
        <v>58110</v>
      </c>
      <c r="I186" s="4">
        <v>31714</v>
      </c>
      <c r="J186" s="165">
        <v>2000</v>
      </c>
      <c r="K186" s="164">
        <f>K187+K189+K188</f>
        <v>5000</v>
      </c>
      <c r="L186" s="4">
        <f>L187+L189+L188</f>
        <v>5000</v>
      </c>
      <c r="M186" s="992">
        <f>M187+M189+M188</f>
        <v>0</v>
      </c>
      <c r="N186" s="1005">
        <f t="shared" si="24"/>
        <v>0</v>
      </c>
    </row>
    <row r="187" spans="1:14" ht="15">
      <c r="A187" s="180">
        <v>635006</v>
      </c>
      <c r="B187" s="47">
        <v>7</v>
      </c>
      <c r="C187" s="650">
        <v>41</v>
      </c>
      <c r="D187" s="522" t="s">
        <v>143</v>
      </c>
      <c r="E187" s="518" t="s">
        <v>476</v>
      </c>
      <c r="F187" s="731">
        <v>12592</v>
      </c>
      <c r="G187" s="181">
        <v>255</v>
      </c>
      <c r="H187" s="52">
        <v>50110</v>
      </c>
      <c r="I187" s="21">
        <v>23714</v>
      </c>
      <c r="J187" s="181">
        <v>2000</v>
      </c>
      <c r="K187" s="180">
        <v>5000</v>
      </c>
      <c r="L187" s="21">
        <v>5000</v>
      </c>
      <c r="M187" s="977">
        <v>0</v>
      </c>
      <c r="N187" s="1006">
        <f t="shared" si="24"/>
        <v>0</v>
      </c>
    </row>
    <row r="188" spans="1:14" ht="15">
      <c r="A188" s="182">
        <v>635006</v>
      </c>
      <c r="B188" s="35">
        <v>8</v>
      </c>
      <c r="C188" s="39">
        <v>41</v>
      </c>
      <c r="D188" s="511" t="s">
        <v>143</v>
      </c>
      <c r="E188" s="505" t="s">
        <v>479</v>
      </c>
      <c r="F188" s="183"/>
      <c r="G188" s="183"/>
      <c r="H188" s="89">
        <v>5000</v>
      </c>
      <c r="I188" s="12">
        <v>5000</v>
      </c>
      <c r="J188" s="183"/>
      <c r="K188" s="169"/>
      <c r="L188" s="6"/>
      <c r="M188" s="996"/>
      <c r="N188" s="828"/>
    </row>
    <row r="189" spans="1:14" ht="15">
      <c r="A189" s="171">
        <v>635006</v>
      </c>
      <c r="B189" s="9">
        <v>1</v>
      </c>
      <c r="C189" s="13">
        <v>41</v>
      </c>
      <c r="D189" s="513" t="s">
        <v>143</v>
      </c>
      <c r="E189" s="505" t="s">
        <v>364</v>
      </c>
      <c r="F189" s="172"/>
      <c r="G189" s="172"/>
      <c r="H189" s="89">
        <v>3000</v>
      </c>
      <c r="I189" s="8">
        <v>3000</v>
      </c>
      <c r="J189" s="172"/>
      <c r="K189" s="169"/>
      <c r="L189" s="6"/>
      <c r="M189" s="228"/>
      <c r="N189" s="827"/>
    </row>
    <row r="190" spans="1:14" ht="15.75" thickBot="1">
      <c r="A190" s="198"/>
      <c r="B190" s="92"/>
      <c r="C190" s="119"/>
      <c r="D190" s="543"/>
      <c r="E190" s="537"/>
      <c r="F190" s="321"/>
      <c r="G190" s="321"/>
      <c r="H190" s="101"/>
      <c r="I190" s="93"/>
      <c r="J190" s="226"/>
      <c r="K190" s="198"/>
      <c r="L190" s="93"/>
      <c r="M190" s="549"/>
      <c r="N190" s="840"/>
    </row>
    <row r="191" spans="1:14" ht="15.75" thickBot="1">
      <c r="A191" s="313" t="s">
        <v>206</v>
      </c>
      <c r="B191" s="676"/>
      <c r="C191" s="675"/>
      <c r="D191" s="509"/>
      <c r="E191" s="570" t="s">
        <v>207</v>
      </c>
      <c r="F191" s="18">
        <f>SUM(F192+F194+F204+F207)</f>
        <v>68380</v>
      </c>
      <c r="G191" s="18">
        <f>SUM(G192+G194+G204+G207)</f>
        <v>67353</v>
      </c>
      <c r="H191" s="314">
        <f>H194+H204+H207+H192</f>
        <v>180500</v>
      </c>
      <c r="I191" s="139">
        <f>SUM(I192+I194+I204+I207)</f>
        <v>180500</v>
      </c>
      <c r="J191" s="18">
        <f>J192+J194+J204+J207</f>
        <v>178310</v>
      </c>
      <c r="K191" s="1058">
        <f>K192+K194+K204+K207</f>
        <v>80000</v>
      </c>
      <c r="L191" s="68">
        <f>L192+L194+L204+L207</f>
        <v>80000</v>
      </c>
      <c r="M191" s="990">
        <f>M192+M194+M204+M207</f>
        <v>37477.619999999995</v>
      </c>
      <c r="N191" s="1003">
        <f>(100/L191)*M191</f>
        <v>46.847024999999995</v>
      </c>
    </row>
    <row r="192" spans="1:14" ht="15">
      <c r="A192" s="194">
        <v>632</v>
      </c>
      <c r="B192" s="116"/>
      <c r="C192" s="652"/>
      <c r="D192" s="571"/>
      <c r="E192" s="564" t="s">
        <v>86</v>
      </c>
      <c r="F192" s="573">
        <v>469</v>
      </c>
      <c r="G192" s="573">
        <v>437</v>
      </c>
      <c r="H192" s="572">
        <v>500</v>
      </c>
      <c r="I192" s="207">
        <v>500</v>
      </c>
      <c r="J192" s="574">
        <v>410</v>
      </c>
      <c r="K192" s="1059">
        <f>K193</f>
        <v>500</v>
      </c>
      <c r="L192" s="1060">
        <f>L193</f>
        <v>500</v>
      </c>
      <c r="M192" s="1026">
        <f>M193</f>
        <v>460.66</v>
      </c>
      <c r="N192" s="1009">
        <f>(100/L192)*M192</f>
        <v>92.132</v>
      </c>
    </row>
    <row r="193" spans="1:14" ht="15">
      <c r="A193" s="173">
        <v>632001</v>
      </c>
      <c r="B193" s="117">
        <v>1</v>
      </c>
      <c r="C193" s="653">
        <v>41</v>
      </c>
      <c r="D193" s="566" t="s">
        <v>208</v>
      </c>
      <c r="E193" s="506" t="s">
        <v>88</v>
      </c>
      <c r="F193" s="221">
        <v>469</v>
      </c>
      <c r="G193" s="221">
        <v>437</v>
      </c>
      <c r="H193" s="532">
        <v>500</v>
      </c>
      <c r="I193" s="90">
        <v>500</v>
      </c>
      <c r="J193" s="174">
        <v>410</v>
      </c>
      <c r="K193" s="197">
        <v>500</v>
      </c>
      <c r="L193" s="78">
        <v>500</v>
      </c>
      <c r="M193" s="994">
        <v>460.66</v>
      </c>
      <c r="N193" s="1006">
        <f>(100/L193)*M193</f>
        <v>92.132</v>
      </c>
    </row>
    <row r="194" spans="1:14" ht="15">
      <c r="A194" s="194">
        <v>633</v>
      </c>
      <c r="B194" s="102"/>
      <c r="C194" s="641"/>
      <c r="D194" s="510"/>
      <c r="E194" s="503" t="s">
        <v>93</v>
      </c>
      <c r="F194" s="218">
        <f>SUM(F198:F203)</f>
        <v>7044</v>
      </c>
      <c r="G194" s="218">
        <f>SUM(G196:G203)</f>
        <v>6041</v>
      </c>
      <c r="H194" s="73">
        <v>117500</v>
      </c>
      <c r="I194" s="4">
        <f>I198+I200+I201+I203+I199+I196+I197+I202</f>
        <v>115900</v>
      </c>
      <c r="J194" s="218">
        <f>J198+J200+J201+J203+J199+J196+J197</f>
        <v>113800</v>
      </c>
      <c r="K194" s="200">
        <f>SUM(K196:K203)</f>
        <v>9000</v>
      </c>
      <c r="L194" s="71">
        <f>SUM(L195:L203)</f>
        <v>9000</v>
      </c>
      <c r="M194" s="991">
        <f>M198+M200+M201+M203+M195</f>
        <v>6289.459999999999</v>
      </c>
      <c r="N194" s="1005">
        <f>(100/L194)*M194</f>
        <v>69.88288888888889</v>
      </c>
    </row>
    <row r="195" spans="1:14" ht="15">
      <c r="A195" s="180">
        <v>633004</v>
      </c>
      <c r="B195" s="47"/>
      <c r="C195" s="650">
        <v>41</v>
      </c>
      <c r="D195" s="522" t="s">
        <v>208</v>
      </c>
      <c r="E195" s="518" t="s">
        <v>509</v>
      </c>
      <c r="F195" s="223"/>
      <c r="G195" s="223"/>
      <c r="H195" s="52"/>
      <c r="I195" s="52"/>
      <c r="J195" s="181"/>
      <c r="K195" s="180"/>
      <c r="L195" s="21">
        <v>120</v>
      </c>
      <c r="M195" s="977">
        <v>119.2</v>
      </c>
      <c r="N195" s="978">
        <f>(100/L195)*M195</f>
        <v>99.33333333333334</v>
      </c>
    </row>
    <row r="196" spans="1:14" ht="15">
      <c r="A196" s="169">
        <v>633004</v>
      </c>
      <c r="B196" s="51">
        <v>2</v>
      </c>
      <c r="C196" s="84">
        <v>41</v>
      </c>
      <c r="D196" s="523" t="s">
        <v>208</v>
      </c>
      <c r="E196" s="505" t="s">
        <v>443</v>
      </c>
      <c r="F196" s="826"/>
      <c r="G196" s="826">
        <v>18</v>
      </c>
      <c r="H196" s="89">
        <v>5000</v>
      </c>
      <c r="I196" s="89">
        <v>5400</v>
      </c>
      <c r="J196" s="170">
        <v>5400</v>
      </c>
      <c r="K196" s="169"/>
      <c r="L196" s="6"/>
      <c r="M196" s="996"/>
      <c r="N196" s="814"/>
    </row>
    <row r="197" spans="1:14" ht="15">
      <c r="A197" s="732">
        <v>633004</v>
      </c>
      <c r="B197" s="33">
        <v>2</v>
      </c>
      <c r="C197" s="85">
        <v>111</v>
      </c>
      <c r="D197" s="513" t="s">
        <v>208</v>
      </c>
      <c r="E197" s="471" t="s">
        <v>444</v>
      </c>
      <c r="F197" s="733"/>
      <c r="G197" s="733">
        <v>1776</v>
      </c>
      <c r="H197" s="89">
        <v>105500</v>
      </c>
      <c r="I197" s="89">
        <v>103600</v>
      </c>
      <c r="J197" s="170">
        <v>103600</v>
      </c>
      <c r="K197" s="169"/>
      <c r="L197" s="6"/>
      <c r="M197" s="996"/>
      <c r="N197" s="828"/>
    </row>
    <row r="198" spans="1:14" ht="15">
      <c r="A198" s="169">
        <v>633004</v>
      </c>
      <c r="B198" s="51">
        <v>3</v>
      </c>
      <c r="C198" s="84">
        <v>41</v>
      </c>
      <c r="D198" s="523" t="s">
        <v>208</v>
      </c>
      <c r="E198" s="505" t="s">
        <v>209</v>
      </c>
      <c r="F198" s="170">
        <v>3981</v>
      </c>
      <c r="G198" s="170">
        <v>613</v>
      </c>
      <c r="H198" s="89">
        <v>1000</v>
      </c>
      <c r="I198" s="89">
        <v>1500</v>
      </c>
      <c r="J198" s="170">
        <v>1500</v>
      </c>
      <c r="K198" s="169">
        <v>1000</v>
      </c>
      <c r="L198" s="6">
        <v>1000</v>
      </c>
      <c r="M198" s="996">
        <v>405</v>
      </c>
      <c r="N198" s="974">
        <f>(100/L198)*M198</f>
        <v>40.5</v>
      </c>
    </row>
    <row r="199" spans="1:14" ht="15">
      <c r="A199" s="169">
        <v>633004</v>
      </c>
      <c r="B199" s="51">
        <v>4</v>
      </c>
      <c r="C199" s="84">
        <v>41</v>
      </c>
      <c r="D199" s="523" t="s">
        <v>208</v>
      </c>
      <c r="E199" s="505" t="s">
        <v>358</v>
      </c>
      <c r="F199" s="170"/>
      <c r="G199" s="170"/>
      <c r="H199" s="89"/>
      <c r="I199" s="89"/>
      <c r="J199" s="170"/>
      <c r="K199" s="169">
        <v>500</v>
      </c>
      <c r="L199" s="6">
        <v>500</v>
      </c>
      <c r="M199" s="996">
        <v>0</v>
      </c>
      <c r="N199" s="972">
        <f>(100/L199)*M199</f>
        <v>0</v>
      </c>
    </row>
    <row r="200" spans="1:14" ht="15">
      <c r="A200" s="169">
        <v>633006</v>
      </c>
      <c r="B200" s="51">
        <v>7</v>
      </c>
      <c r="C200" s="84">
        <v>41</v>
      </c>
      <c r="D200" s="513" t="s">
        <v>208</v>
      </c>
      <c r="E200" s="505" t="s">
        <v>475</v>
      </c>
      <c r="F200" s="209">
        <v>414</v>
      </c>
      <c r="G200" s="209"/>
      <c r="H200" s="89">
        <v>500</v>
      </c>
      <c r="I200" s="89">
        <v>1300</v>
      </c>
      <c r="J200" s="172">
        <v>1300</v>
      </c>
      <c r="K200" s="169">
        <v>5000</v>
      </c>
      <c r="L200" s="6">
        <v>4880</v>
      </c>
      <c r="M200" s="996">
        <v>4707.08</v>
      </c>
      <c r="N200" s="971">
        <f>(100/L200)*M200</f>
        <v>96.45655737704917</v>
      </c>
    </row>
    <row r="201" spans="1:14" ht="15">
      <c r="A201" s="171">
        <v>633004</v>
      </c>
      <c r="B201" s="33">
        <v>5</v>
      </c>
      <c r="C201" s="85">
        <v>41</v>
      </c>
      <c r="D201" s="513" t="s">
        <v>208</v>
      </c>
      <c r="E201" s="471" t="s">
        <v>211</v>
      </c>
      <c r="F201" s="228">
        <v>1235</v>
      </c>
      <c r="G201" s="228">
        <v>943</v>
      </c>
      <c r="H201" s="89">
        <v>1500</v>
      </c>
      <c r="I201" s="89">
        <v>1500</v>
      </c>
      <c r="J201" s="170">
        <v>500</v>
      </c>
      <c r="K201" s="169">
        <v>500</v>
      </c>
      <c r="L201" s="6">
        <v>500</v>
      </c>
      <c r="M201" s="996">
        <v>489.36</v>
      </c>
      <c r="N201" s="972">
        <f>(100/L201)*M201</f>
        <v>97.87200000000001</v>
      </c>
    </row>
    <row r="202" spans="1:14" ht="15">
      <c r="A202" s="182">
        <v>633006</v>
      </c>
      <c r="B202" s="33">
        <v>10</v>
      </c>
      <c r="C202" s="85">
        <v>41</v>
      </c>
      <c r="D202" s="513" t="s">
        <v>208</v>
      </c>
      <c r="E202" s="471" t="s">
        <v>480</v>
      </c>
      <c r="F202" s="228"/>
      <c r="G202" s="228">
        <v>843</v>
      </c>
      <c r="H202" s="89">
        <v>2000</v>
      </c>
      <c r="I202" s="8">
        <v>600</v>
      </c>
      <c r="J202" s="172">
        <v>500</v>
      </c>
      <c r="K202" s="169"/>
      <c r="L202" s="8"/>
      <c r="M202" s="993"/>
      <c r="N202" s="828"/>
    </row>
    <row r="203" spans="1:14" ht="15">
      <c r="A203" s="179">
        <v>633015</v>
      </c>
      <c r="B203" s="49"/>
      <c r="C203" s="114">
        <v>41</v>
      </c>
      <c r="D203" s="510" t="s">
        <v>132</v>
      </c>
      <c r="E203" s="506" t="s">
        <v>212</v>
      </c>
      <c r="F203" s="228">
        <v>1414</v>
      </c>
      <c r="G203" s="228">
        <v>1848</v>
      </c>
      <c r="H203" s="36">
        <v>2000</v>
      </c>
      <c r="I203" s="23">
        <v>2000</v>
      </c>
      <c r="J203" s="210">
        <v>1500</v>
      </c>
      <c r="K203" s="182">
        <v>2000</v>
      </c>
      <c r="L203" s="23">
        <v>2000</v>
      </c>
      <c r="M203" s="998">
        <v>568.82</v>
      </c>
      <c r="N203" s="973">
        <f>(100/L203)*M203</f>
        <v>28.441000000000003</v>
      </c>
    </row>
    <row r="204" spans="1:14" ht="15">
      <c r="A204" s="193">
        <v>635</v>
      </c>
      <c r="B204" s="74"/>
      <c r="C204" s="83"/>
      <c r="D204" s="515"/>
      <c r="E204" s="504" t="s">
        <v>125</v>
      </c>
      <c r="F204" s="165">
        <f>SUM(F205:F206)</f>
        <v>1040</v>
      </c>
      <c r="G204" s="165">
        <f>SUM(G205:G206)</f>
        <v>170</v>
      </c>
      <c r="H204" s="5">
        <f aca="true" t="shared" si="25" ref="H204:M204">H205+H206</f>
        <v>500</v>
      </c>
      <c r="I204" s="4">
        <f t="shared" si="25"/>
        <v>2100</v>
      </c>
      <c r="J204" s="165">
        <f t="shared" si="25"/>
        <v>2100</v>
      </c>
      <c r="K204" s="164">
        <f t="shared" si="25"/>
        <v>2500</v>
      </c>
      <c r="L204" s="4">
        <f t="shared" si="25"/>
        <v>2500</v>
      </c>
      <c r="M204" s="992">
        <f t="shared" si="25"/>
        <v>0</v>
      </c>
      <c r="N204" s="1005">
        <f>(100/L204)*M204</f>
        <v>0</v>
      </c>
    </row>
    <row r="205" spans="1:14" ht="15">
      <c r="A205" s="171">
        <v>635006</v>
      </c>
      <c r="B205" s="9">
        <v>6</v>
      </c>
      <c r="C205" s="13">
        <v>41</v>
      </c>
      <c r="D205" s="513" t="s">
        <v>132</v>
      </c>
      <c r="E205" s="471" t="s">
        <v>213</v>
      </c>
      <c r="F205" s="209">
        <v>1040</v>
      </c>
      <c r="G205" s="209">
        <v>170</v>
      </c>
      <c r="H205" s="48">
        <v>500</v>
      </c>
      <c r="I205" s="48">
        <v>2100</v>
      </c>
      <c r="J205" s="172">
        <v>2100</v>
      </c>
      <c r="K205" s="171">
        <v>2500</v>
      </c>
      <c r="L205" s="8">
        <v>2500</v>
      </c>
      <c r="M205" s="993">
        <v>0</v>
      </c>
      <c r="N205" s="1006">
        <f>(100/L205)*M205</f>
        <v>0</v>
      </c>
    </row>
    <row r="206" spans="1:14" ht="15">
      <c r="A206" s="173">
        <v>635006</v>
      </c>
      <c r="B206" s="11">
        <v>10</v>
      </c>
      <c r="C206" s="204"/>
      <c r="D206" s="510" t="s">
        <v>132</v>
      </c>
      <c r="E206" s="506" t="s">
        <v>214</v>
      </c>
      <c r="F206" s="209"/>
      <c r="G206" s="209"/>
      <c r="H206" s="48"/>
      <c r="I206" s="48"/>
      <c r="J206" s="172"/>
      <c r="K206" s="171"/>
      <c r="L206" s="8"/>
      <c r="M206" s="993"/>
      <c r="N206" s="827"/>
    </row>
    <row r="207" spans="1:14" ht="15">
      <c r="A207" s="164">
        <v>637</v>
      </c>
      <c r="B207" s="3"/>
      <c r="C207" s="135"/>
      <c r="D207" s="515"/>
      <c r="E207" s="504" t="s">
        <v>136</v>
      </c>
      <c r="F207" s="165">
        <f>SUM(F208:F208)</f>
        <v>59827</v>
      </c>
      <c r="G207" s="165">
        <f>SUM(G208:G208)</f>
        <v>60705</v>
      </c>
      <c r="H207" s="5">
        <f>H208</f>
        <v>62000</v>
      </c>
      <c r="I207" s="4">
        <f>I208</f>
        <v>62000</v>
      </c>
      <c r="J207" s="165">
        <f>J208</f>
        <v>62000</v>
      </c>
      <c r="K207" s="164">
        <v>68000</v>
      </c>
      <c r="L207" s="4">
        <v>68000</v>
      </c>
      <c r="M207" s="992">
        <f>M208</f>
        <v>30727.5</v>
      </c>
      <c r="N207" s="1004">
        <f>(100/L207)*M207</f>
        <v>45.1875</v>
      </c>
    </row>
    <row r="208" spans="1:14" ht="15">
      <c r="A208" s="169">
        <v>637004</v>
      </c>
      <c r="B208" s="7">
        <v>1</v>
      </c>
      <c r="C208" s="642">
        <v>41</v>
      </c>
      <c r="D208" s="523" t="s">
        <v>208</v>
      </c>
      <c r="E208" s="505" t="s">
        <v>215</v>
      </c>
      <c r="F208" s="167">
        <v>59827</v>
      </c>
      <c r="G208" s="167">
        <v>60705</v>
      </c>
      <c r="H208" s="89">
        <v>62000</v>
      </c>
      <c r="I208" s="89">
        <v>62000</v>
      </c>
      <c r="J208" s="170">
        <v>62000</v>
      </c>
      <c r="K208" s="169">
        <v>68000</v>
      </c>
      <c r="L208" s="78">
        <v>68000</v>
      </c>
      <c r="M208" s="996">
        <v>30727.5</v>
      </c>
      <c r="N208" s="980">
        <f>(100/L208)*M208</f>
        <v>45.1875</v>
      </c>
    </row>
    <row r="209" spans="1:14" ht="15.75" thickBot="1">
      <c r="A209" s="198"/>
      <c r="B209" s="92"/>
      <c r="C209" s="647"/>
      <c r="D209" s="543"/>
      <c r="E209" s="537"/>
      <c r="F209" s="319"/>
      <c r="G209" s="319"/>
      <c r="H209" s="101"/>
      <c r="I209" s="93"/>
      <c r="J209" s="226"/>
      <c r="K209" s="198"/>
      <c r="L209" s="26"/>
      <c r="M209" s="549"/>
      <c r="N209" s="814"/>
    </row>
    <row r="210" spans="1:14" ht="15.75" thickBot="1">
      <c r="A210" s="69" t="s">
        <v>216</v>
      </c>
      <c r="B210" s="17"/>
      <c r="C210" s="639"/>
      <c r="D210" s="509"/>
      <c r="E210" s="502" t="s">
        <v>217</v>
      </c>
      <c r="F210" s="18">
        <f>SUM(F211+F214+F217+F212)</f>
        <v>1114</v>
      </c>
      <c r="G210" s="18">
        <f>SUM(G211+G214+G217+G212)</f>
        <v>458</v>
      </c>
      <c r="H210" s="70">
        <f>H211+H212+H217</f>
        <v>3950</v>
      </c>
      <c r="I210" s="68">
        <f>I211+I212+I217+I212</f>
        <v>8100</v>
      </c>
      <c r="J210" s="18">
        <f>J211+J214+J217+J212</f>
        <v>1850</v>
      </c>
      <c r="K210" s="69">
        <f>K211+K214+K217+K212</f>
        <v>4150</v>
      </c>
      <c r="L210" s="68">
        <f>L211+L214+L217+L212</f>
        <v>4150</v>
      </c>
      <c r="M210" s="1016">
        <f>M211+M214+M217+M212</f>
        <v>871.71</v>
      </c>
      <c r="N210" s="1003">
        <f>(100/L210)*M210</f>
        <v>21.005060240963857</v>
      </c>
    </row>
    <row r="211" spans="1:14" ht="15">
      <c r="A211" s="194">
        <v>62</v>
      </c>
      <c r="B211" s="72"/>
      <c r="C211" s="654"/>
      <c r="D211" s="575"/>
      <c r="E211" s="503" t="s">
        <v>76</v>
      </c>
      <c r="F211" s="218">
        <v>69</v>
      </c>
      <c r="G211" s="218"/>
      <c r="H211" s="73"/>
      <c r="I211" s="71"/>
      <c r="J211" s="218"/>
      <c r="K211" s="200"/>
      <c r="L211" s="71"/>
      <c r="M211" s="991"/>
      <c r="N211" s="989"/>
    </row>
    <row r="212" spans="1:14" ht="15">
      <c r="A212" s="194">
        <v>633</v>
      </c>
      <c r="B212" s="3"/>
      <c r="C212" s="135"/>
      <c r="D212" s="515"/>
      <c r="E212" s="555" t="s">
        <v>93</v>
      </c>
      <c r="F212" s="165">
        <v>119</v>
      </c>
      <c r="G212" s="165"/>
      <c r="H212" s="5">
        <v>3150</v>
      </c>
      <c r="I212" s="4">
        <v>3150</v>
      </c>
      <c r="J212" s="165">
        <v>50</v>
      </c>
      <c r="K212" s="164">
        <v>3000</v>
      </c>
      <c r="L212" s="4">
        <f>L213</f>
        <v>3000</v>
      </c>
      <c r="M212" s="992">
        <v>0</v>
      </c>
      <c r="N212" s="1005">
        <f>(100/L212)*M212</f>
        <v>0</v>
      </c>
    </row>
    <row r="213" spans="1:14" ht="15.75" customHeight="1">
      <c r="A213" s="166">
        <v>633006</v>
      </c>
      <c r="B213" s="75">
        <v>7</v>
      </c>
      <c r="C213" s="112">
        <v>41</v>
      </c>
      <c r="D213" s="515" t="s">
        <v>200</v>
      </c>
      <c r="E213" s="530" t="s">
        <v>474</v>
      </c>
      <c r="F213" s="167">
        <v>119</v>
      </c>
      <c r="G213" s="167"/>
      <c r="H213" s="77">
        <v>3150</v>
      </c>
      <c r="I213" s="78">
        <v>3150</v>
      </c>
      <c r="J213" s="174">
        <v>50</v>
      </c>
      <c r="K213" s="166">
        <v>3000</v>
      </c>
      <c r="L213" s="78">
        <v>3000</v>
      </c>
      <c r="M213" s="994">
        <v>0</v>
      </c>
      <c r="N213" s="980">
        <f>(100/L213)*M213</f>
        <v>0</v>
      </c>
    </row>
    <row r="214" spans="1:14" ht="1.5" customHeight="1" thickBot="1">
      <c r="A214" s="193">
        <v>635</v>
      </c>
      <c r="B214" s="3"/>
      <c r="C214" s="141"/>
      <c r="D214" s="541"/>
      <c r="E214" s="533" t="s">
        <v>125</v>
      </c>
      <c r="F214" s="165">
        <f>F215+F216</f>
        <v>0</v>
      </c>
      <c r="G214" s="165">
        <f aca="true" t="shared" si="26" ref="G214:M214">G215+G216</f>
        <v>0</v>
      </c>
      <c r="H214" s="5">
        <f t="shared" si="26"/>
        <v>0</v>
      </c>
      <c r="I214" s="4">
        <f t="shared" si="26"/>
        <v>0</v>
      </c>
      <c r="J214" s="165">
        <f t="shared" si="26"/>
        <v>0</v>
      </c>
      <c r="K214" s="164">
        <f t="shared" si="26"/>
        <v>0</v>
      </c>
      <c r="L214" s="4">
        <f t="shared" si="26"/>
        <v>0</v>
      </c>
      <c r="M214" s="992">
        <f t="shared" si="26"/>
        <v>0</v>
      </c>
      <c r="N214" s="861"/>
    </row>
    <row r="215" spans="1:14" ht="15" hidden="1">
      <c r="A215" s="173">
        <v>635004</v>
      </c>
      <c r="B215" s="11"/>
      <c r="C215" s="204"/>
      <c r="D215" s="515" t="s">
        <v>200</v>
      </c>
      <c r="E215" s="534" t="s">
        <v>218</v>
      </c>
      <c r="F215" s="183">
        <v>0</v>
      </c>
      <c r="G215" s="183">
        <v>0</v>
      </c>
      <c r="H215" s="52">
        <v>0</v>
      </c>
      <c r="I215" s="21">
        <v>0</v>
      </c>
      <c r="J215" s="181">
        <v>0</v>
      </c>
      <c r="K215" s="180">
        <v>0</v>
      </c>
      <c r="L215" s="21">
        <v>0</v>
      </c>
      <c r="M215" s="977">
        <v>0</v>
      </c>
      <c r="N215" s="988"/>
    </row>
    <row r="216" spans="1:14" ht="15" hidden="1">
      <c r="A216" s="173">
        <v>635006</v>
      </c>
      <c r="B216" s="11">
        <v>1</v>
      </c>
      <c r="C216" s="204"/>
      <c r="D216" s="510" t="s">
        <v>200</v>
      </c>
      <c r="E216" s="530" t="s">
        <v>131</v>
      </c>
      <c r="F216" s="210">
        <v>0</v>
      </c>
      <c r="G216" s="210">
        <v>0</v>
      </c>
      <c r="H216" s="80">
        <v>0</v>
      </c>
      <c r="I216" s="10">
        <v>0</v>
      </c>
      <c r="J216" s="174">
        <v>0</v>
      </c>
      <c r="K216" s="173">
        <v>0</v>
      </c>
      <c r="L216" s="10">
        <v>0</v>
      </c>
      <c r="M216" s="994">
        <v>0</v>
      </c>
      <c r="N216" s="814"/>
    </row>
    <row r="217" spans="1:14" ht="15">
      <c r="A217" s="164">
        <v>637</v>
      </c>
      <c r="B217" s="3"/>
      <c r="C217" s="135"/>
      <c r="D217" s="515"/>
      <c r="E217" s="533" t="s">
        <v>136</v>
      </c>
      <c r="F217" s="165">
        <f>SUM(F218:F220)</f>
        <v>926</v>
      </c>
      <c r="G217" s="165">
        <f>SUM(G218:G220)</f>
        <v>458</v>
      </c>
      <c r="H217" s="5">
        <f aca="true" t="shared" si="27" ref="H217:M217">H218+H219+H220</f>
        <v>800</v>
      </c>
      <c r="I217" s="4">
        <f t="shared" si="27"/>
        <v>1800</v>
      </c>
      <c r="J217" s="165">
        <f t="shared" si="27"/>
        <v>1800</v>
      </c>
      <c r="K217" s="164">
        <f t="shared" si="27"/>
        <v>1150</v>
      </c>
      <c r="L217" s="4">
        <f t="shared" si="27"/>
        <v>1150</v>
      </c>
      <c r="M217" s="992">
        <f t="shared" si="27"/>
        <v>871.71</v>
      </c>
      <c r="N217" s="1005">
        <f>(100/L217)*M217</f>
        <v>75.8008695652174</v>
      </c>
    </row>
    <row r="218" spans="1:14" ht="15">
      <c r="A218" s="169">
        <v>637004</v>
      </c>
      <c r="B218" s="7">
        <v>3</v>
      </c>
      <c r="C218" s="642">
        <v>41</v>
      </c>
      <c r="D218" s="523" t="s">
        <v>200</v>
      </c>
      <c r="E218" s="535" t="s">
        <v>219</v>
      </c>
      <c r="F218" s="170">
        <v>426</v>
      </c>
      <c r="G218" s="170">
        <v>353</v>
      </c>
      <c r="H218" s="89">
        <v>500</v>
      </c>
      <c r="I218" s="6">
        <v>1500</v>
      </c>
      <c r="J218" s="170">
        <v>1500</v>
      </c>
      <c r="K218" s="169">
        <v>1000</v>
      </c>
      <c r="L218" s="6">
        <v>1000</v>
      </c>
      <c r="M218" s="996">
        <v>871.71</v>
      </c>
      <c r="N218" s="1006">
        <f>(100/L218)*M218</f>
        <v>87.171</v>
      </c>
    </row>
    <row r="219" spans="1:14" ht="15">
      <c r="A219" s="171">
        <v>637004</v>
      </c>
      <c r="B219" s="9">
        <v>9</v>
      </c>
      <c r="C219" s="13">
        <v>41</v>
      </c>
      <c r="D219" s="513" t="s">
        <v>200</v>
      </c>
      <c r="E219" s="329" t="s">
        <v>220</v>
      </c>
      <c r="F219" s="172">
        <v>260</v>
      </c>
      <c r="G219" s="172">
        <v>105</v>
      </c>
      <c r="H219" s="48">
        <v>300</v>
      </c>
      <c r="I219" s="8">
        <v>300</v>
      </c>
      <c r="J219" s="172">
        <v>300</v>
      </c>
      <c r="K219" s="171">
        <v>150</v>
      </c>
      <c r="L219" s="8">
        <v>150</v>
      </c>
      <c r="M219" s="993">
        <v>0</v>
      </c>
      <c r="N219" s="974">
        <f>(100/L219)*M219</f>
        <v>0</v>
      </c>
    </row>
    <row r="220" spans="1:14" ht="15">
      <c r="A220" s="173">
        <v>637027</v>
      </c>
      <c r="B220" s="49"/>
      <c r="C220" s="114">
        <v>41</v>
      </c>
      <c r="D220" s="510" t="s">
        <v>200</v>
      </c>
      <c r="E220" s="530" t="s">
        <v>158</v>
      </c>
      <c r="F220" s="174">
        <v>240</v>
      </c>
      <c r="G220" s="174"/>
      <c r="H220" s="80"/>
      <c r="I220" s="10"/>
      <c r="J220" s="174"/>
      <c r="K220" s="173"/>
      <c r="L220" s="23"/>
      <c r="M220" s="994"/>
      <c r="N220" s="827"/>
    </row>
    <row r="221" spans="1:14" ht="15.75" thickBot="1">
      <c r="A221" s="199"/>
      <c r="B221" s="34"/>
      <c r="C221" s="128"/>
      <c r="D221" s="538"/>
      <c r="E221" s="576"/>
      <c r="F221" s="321"/>
      <c r="G221" s="321"/>
      <c r="H221" s="36"/>
      <c r="I221" s="12"/>
      <c r="J221" s="183"/>
      <c r="K221" s="182"/>
      <c r="L221" s="12"/>
      <c r="M221" s="997"/>
      <c r="N221" s="840"/>
    </row>
    <row r="222" spans="1:14" ht="15.75" thickBot="1">
      <c r="A222" s="16" t="s">
        <v>222</v>
      </c>
      <c r="B222" s="94"/>
      <c r="C222" s="55"/>
      <c r="D222" s="509"/>
      <c r="E222" s="57" t="s">
        <v>223</v>
      </c>
      <c r="F222" s="18">
        <f>SUM(F223+F224+F227)</f>
        <v>8471</v>
      </c>
      <c r="G222" s="18">
        <f>SUM(G223+G224+G227)</f>
        <v>4368</v>
      </c>
      <c r="H222" s="70">
        <f aca="true" t="shared" si="28" ref="H222:M222">H223+H224+H227</f>
        <v>5900</v>
      </c>
      <c r="I222" s="68">
        <f t="shared" si="28"/>
        <v>5900</v>
      </c>
      <c r="J222" s="18">
        <f t="shared" si="28"/>
        <v>5900</v>
      </c>
      <c r="K222" s="69">
        <f t="shared" si="28"/>
        <v>4500</v>
      </c>
      <c r="L222" s="68">
        <f t="shared" si="28"/>
        <v>7460</v>
      </c>
      <c r="M222" s="1016">
        <f t="shared" si="28"/>
        <v>5948.63</v>
      </c>
      <c r="N222" s="1003">
        <f>(100/L222)*M222</f>
        <v>79.74034852546917</v>
      </c>
    </row>
    <row r="223" spans="1:14" ht="0.75" customHeight="1">
      <c r="A223" s="256">
        <v>62</v>
      </c>
      <c r="B223" s="96"/>
      <c r="C223" s="96"/>
      <c r="D223" s="97" t="s">
        <v>200</v>
      </c>
      <c r="E223" s="562" t="s">
        <v>76</v>
      </c>
      <c r="F223" s="98">
        <v>0</v>
      </c>
      <c r="G223" s="98">
        <v>0</v>
      </c>
      <c r="H223" s="98">
        <v>0</v>
      </c>
      <c r="I223" s="98">
        <v>0</v>
      </c>
      <c r="J223" s="215">
        <v>0</v>
      </c>
      <c r="K223" s="261">
        <v>0</v>
      </c>
      <c r="L223" s="98">
        <v>0</v>
      </c>
      <c r="M223" s="1017">
        <v>0</v>
      </c>
      <c r="N223" s="146"/>
    </row>
    <row r="224" spans="1:14" ht="15">
      <c r="A224" s="194">
        <v>632</v>
      </c>
      <c r="B224" s="102"/>
      <c r="C224" s="641"/>
      <c r="D224" s="515"/>
      <c r="E224" s="503" t="s">
        <v>86</v>
      </c>
      <c r="F224" s="165">
        <f>SUM(F225:F226)</f>
        <v>8471</v>
      </c>
      <c r="G224" s="165">
        <f>SUM(G225:G226)</f>
        <v>4368</v>
      </c>
      <c r="H224" s="73">
        <v>5900</v>
      </c>
      <c r="I224" s="71">
        <v>5900</v>
      </c>
      <c r="J224" s="218">
        <v>5900</v>
      </c>
      <c r="K224" s="164">
        <f>SUM(K225:K226)</f>
        <v>4500</v>
      </c>
      <c r="L224" s="71">
        <f>L225+L226</f>
        <v>4660</v>
      </c>
      <c r="M224" s="991">
        <f>M225+M226</f>
        <v>3148.63</v>
      </c>
      <c r="N224" s="1004">
        <f>(100/L224)*M224</f>
        <v>67.56716738197426</v>
      </c>
    </row>
    <row r="225" spans="1:14" ht="15">
      <c r="A225" s="180">
        <v>632001</v>
      </c>
      <c r="B225" s="47">
        <v>1</v>
      </c>
      <c r="C225" s="650">
        <v>41</v>
      </c>
      <c r="D225" s="522" t="s">
        <v>200</v>
      </c>
      <c r="E225" s="518" t="s">
        <v>88</v>
      </c>
      <c r="F225" s="216">
        <v>1557</v>
      </c>
      <c r="G225" s="216">
        <v>413</v>
      </c>
      <c r="H225" s="110">
        <v>500</v>
      </c>
      <c r="I225" s="90">
        <v>1100</v>
      </c>
      <c r="J225" s="216">
        <v>1100</v>
      </c>
      <c r="K225" s="202">
        <v>1000</v>
      </c>
      <c r="L225" s="90">
        <v>1160</v>
      </c>
      <c r="M225" s="1013">
        <v>1150.54</v>
      </c>
      <c r="N225" s="978">
        <f>(100/L225)*M225</f>
        <v>99.18448275862069</v>
      </c>
    </row>
    <row r="226" spans="1:14" ht="15">
      <c r="A226" s="179">
        <v>632002</v>
      </c>
      <c r="B226" s="79"/>
      <c r="C226" s="656">
        <v>41</v>
      </c>
      <c r="D226" s="514" t="s">
        <v>200</v>
      </c>
      <c r="E226" s="516" t="s">
        <v>29</v>
      </c>
      <c r="F226" s="210">
        <v>6914</v>
      </c>
      <c r="G226" s="210">
        <v>3955</v>
      </c>
      <c r="H226" s="517">
        <v>5400</v>
      </c>
      <c r="I226" s="23">
        <v>4800</v>
      </c>
      <c r="J226" s="210">
        <v>4800</v>
      </c>
      <c r="K226" s="179">
        <v>3500</v>
      </c>
      <c r="L226" s="23">
        <v>3500</v>
      </c>
      <c r="M226" s="998">
        <v>1998.09</v>
      </c>
      <c r="N226" s="973">
        <f>(100/L226)*M226</f>
        <v>57.08828571428571</v>
      </c>
    </row>
    <row r="227" spans="1:14" ht="15">
      <c r="A227" s="193">
        <v>635</v>
      </c>
      <c r="B227" s="74"/>
      <c r="C227" s="83"/>
      <c r="D227" s="515"/>
      <c r="E227" s="504" t="s">
        <v>125</v>
      </c>
      <c r="F227" s="218"/>
      <c r="G227" s="218"/>
      <c r="H227" s="73"/>
      <c r="I227" s="71"/>
      <c r="J227" s="178"/>
      <c r="K227" s="164"/>
      <c r="L227" s="71">
        <v>2800</v>
      </c>
      <c r="M227" s="991">
        <v>2800</v>
      </c>
      <c r="N227" s="1005">
        <f>(100/L227)*M227</f>
        <v>100</v>
      </c>
    </row>
    <row r="228" spans="1:14" ht="15">
      <c r="A228" s="202">
        <v>635002</v>
      </c>
      <c r="B228" s="1030"/>
      <c r="C228" s="1031">
        <v>41</v>
      </c>
      <c r="D228" s="541" t="s">
        <v>200</v>
      </c>
      <c r="E228" s="1011" t="s">
        <v>510</v>
      </c>
      <c r="F228" s="183"/>
      <c r="G228" s="183"/>
      <c r="H228" s="36"/>
      <c r="I228" s="1032"/>
      <c r="J228" s="167"/>
      <c r="K228" s="182"/>
      <c r="L228" s="12">
        <v>2800</v>
      </c>
      <c r="M228" s="997">
        <v>2800</v>
      </c>
      <c r="N228" s="973">
        <f>(100/L228)*M228</f>
        <v>100</v>
      </c>
    </row>
    <row r="229" spans="1:14" ht="15.75" thickBot="1">
      <c r="A229" s="198"/>
      <c r="B229" s="92"/>
      <c r="C229" s="647"/>
      <c r="D229" s="543"/>
      <c r="E229" s="546"/>
      <c r="F229" s="321"/>
      <c r="G229" s="321"/>
      <c r="H229" s="101"/>
      <c r="I229" s="729"/>
      <c r="J229" s="226"/>
      <c r="K229" s="198"/>
      <c r="L229" s="93"/>
      <c r="M229" s="549"/>
      <c r="N229" s="840"/>
    </row>
    <row r="230" spans="1:14" ht="15.75" thickBot="1">
      <c r="A230" s="69" t="s">
        <v>224</v>
      </c>
      <c r="B230" s="17"/>
      <c r="C230" s="639"/>
      <c r="D230" s="509"/>
      <c r="E230" s="57" t="s">
        <v>225</v>
      </c>
      <c r="F230" s="18">
        <f>SUM(F231+F238+F240+F244+F242)</f>
        <v>20656</v>
      </c>
      <c r="G230" s="18">
        <f>SUM(G231+G238+G240+G244+G242)</f>
        <v>20833</v>
      </c>
      <c r="H230" s="70">
        <f aca="true" t="shared" si="29" ref="H230:M230">H231+H238+H240+H242+H244</f>
        <v>70074</v>
      </c>
      <c r="I230" s="68">
        <f t="shared" si="29"/>
        <v>154074</v>
      </c>
      <c r="J230" s="18">
        <f t="shared" si="29"/>
        <v>77189</v>
      </c>
      <c r="K230" s="69">
        <f t="shared" si="29"/>
        <v>141695</v>
      </c>
      <c r="L230" s="68">
        <f t="shared" si="29"/>
        <v>101695</v>
      </c>
      <c r="M230" s="1016">
        <f t="shared" si="29"/>
        <v>69730.89</v>
      </c>
      <c r="N230" s="1003">
        <f>(100/L230)*M230</f>
        <v>68.56865135945719</v>
      </c>
    </row>
    <row r="231" spans="1:14" ht="15">
      <c r="A231" s="261">
        <v>62</v>
      </c>
      <c r="B231" s="95"/>
      <c r="C231" s="140"/>
      <c r="D231" s="539"/>
      <c r="E231" s="540" t="s">
        <v>76</v>
      </c>
      <c r="F231" s="215">
        <v>329</v>
      </c>
      <c r="G231" s="215">
        <v>329</v>
      </c>
      <c r="H231" s="106">
        <v>324</v>
      </c>
      <c r="I231" s="106">
        <f>SUM(I232:I237)</f>
        <v>324</v>
      </c>
      <c r="J231" s="215">
        <f>SUM(J232:J237)</f>
        <v>39</v>
      </c>
      <c r="K231" s="261">
        <f>SUM(K232:K237)</f>
        <v>14</v>
      </c>
      <c r="L231" s="98">
        <f>SUM(L232:L237)</f>
        <v>14</v>
      </c>
      <c r="M231" s="1017">
        <f>SUM(M232:M237)</f>
        <v>5.6</v>
      </c>
      <c r="N231" s="1009">
        <f>(100/L231)*M231</f>
        <v>40</v>
      </c>
    </row>
    <row r="232" spans="1:14" ht="15" hidden="1">
      <c r="A232" s="169">
        <v>625002</v>
      </c>
      <c r="B232" s="22"/>
      <c r="C232" s="206"/>
      <c r="D232" s="511" t="s">
        <v>226</v>
      </c>
      <c r="E232" s="535" t="s">
        <v>80</v>
      </c>
      <c r="F232" s="170"/>
      <c r="G232" s="170"/>
      <c r="H232" s="52"/>
      <c r="I232" s="21"/>
      <c r="J232" s="181"/>
      <c r="K232" s="180"/>
      <c r="L232" s="21"/>
      <c r="M232" s="977"/>
      <c r="N232" s="814"/>
    </row>
    <row r="233" spans="1:14" ht="15" hidden="1">
      <c r="A233" s="171">
        <v>623000</v>
      </c>
      <c r="B233" s="9"/>
      <c r="C233" s="13"/>
      <c r="D233" s="513" t="s">
        <v>226</v>
      </c>
      <c r="E233" s="329" t="s">
        <v>78</v>
      </c>
      <c r="F233" s="172"/>
      <c r="G233" s="172"/>
      <c r="H233" s="48"/>
      <c r="I233" s="8"/>
      <c r="J233" s="172"/>
      <c r="K233" s="171"/>
      <c r="L233" s="8"/>
      <c r="M233" s="993"/>
      <c r="N233" s="814"/>
    </row>
    <row r="234" spans="1:14" ht="15" hidden="1">
      <c r="A234" s="171">
        <v>625001</v>
      </c>
      <c r="B234" s="9"/>
      <c r="C234" s="13"/>
      <c r="D234" s="513" t="s">
        <v>226</v>
      </c>
      <c r="E234" s="329" t="s">
        <v>79</v>
      </c>
      <c r="F234" s="172"/>
      <c r="G234" s="172"/>
      <c r="H234" s="48"/>
      <c r="I234" s="8"/>
      <c r="J234" s="172"/>
      <c r="K234" s="171"/>
      <c r="L234" s="8"/>
      <c r="M234" s="993"/>
      <c r="N234" s="814"/>
    </row>
    <row r="235" spans="1:14" ht="15">
      <c r="A235" s="171">
        <v>625002</v>
      </c>
      <c r="B235" s="9"/>
      <c r="C235" s="13">
        <v>41</v>
      </c>
      <c r="D235" s="513" t="s">
        <v>226</v>
      </c>
      <c r="E235" s="329" t="s">
        <v>80</v>
      </c>
      <c r="F235" s="172">
        <v>235</v>
      </c>
      <c r="G235" s="172">
        <v>235</v>
      </c>
      <c r="H235" s="48">
        <v>231</v>
      </c>
      <c r="I235" s="8">
        <v>231</v>
      </c>
      <c r="J235" s="172">
        <v>20</v>
      </c>
      <c r="K235" s="171"/>
      <c r="L235" s="8"/>
      <c r="M235" s="993"/>
      <c r="N235" s="974"/>
    </row>
    <row r="236" spans="1:14" ht="15">
      <c r="A236" s="169">
        <v>625003</v>
      </c>
      <c r="B236" s="7"/>
      <c r="C236" s="642">
        <v>41</v>
      </c>
      <c r="D236" s="513" t="s">
        <v>226</v>
      </c>
      <c r="E236" s="505" t="s">
        <v>81</v>
      </c>
      <c r="F236" s="172">
        <v>14</v>
      </c>
      <c r="G236" s="172">
        <v>14</v>
      </c>
      <c r="H236" s="48">
        <v>14</v>
      </c>
      <c r="I236" s="8">
        <v>14</v>
      </c>
      <c r="J236" s="172">
        <v>9</v>
      </c>
      <c r="K236" s="171">
        <v>14</v>
      </c>
      <c r="L236" s="8">
        <v>14</v>
      </c>
      <c r="M236" s="993">
        <v>5.6</v>
      </c>
      <c r="N236" s="972">
        <f>(100/L236)*M236</f>
        <v>40</v>
      </c>
    </row>
    <row r="237" spans="1:14" ht="15">
      <c r="A237" s="201">
        <v>625007</v>
      </c>
      <c r="B237" s="91"/>
      <c r="C237" s="323">
        <v>41</v>
      </c>
      <c r="D237" s="512" t="s">
        <v>226</v>
      </c>
      <c r="E237" s="472" t="s">
        <v>84</v>
      </c>
      <c r="F237" s="211"/>
      <c r="G237" s="211">
        <v>79</v>
      </c>
      <c r="H237" s="53">
        <v>79</v>
      </c>
      <c r="I237" s="24">
        <v>79</v>
      </c>
      <c r="J237" s="211">
        <v>10</v>
      </c>
      <c r="K237" s="201"/>
      <c r="L237" s="24"/>
      <c r="M237" s="1001"/>
      <c r="N237" s="827"/>
    </row>
    <row r="238" spans="1:14" ht="15">
      <c r="A238" s="164">
        <v>632</v>
      </c>
      <c r="B238" s="3"/>
      <c r="C238" s="135"/>
      <c r="D238" s="515"/>
      <c r="E238" s="504" t="s">
        <v>227</v>
      </c>
      <c r="F238" s="165">
        <v>18489</v>
      </c>
      <c r="G238" s="165">
        <v>18292</v>
      </c>
      <c r="H238" s="5">
        <v>40000</v>
      </c>
      <c r="I238" s="5">
        <v>40000</v>
      </c>
      <c r="J238" s="165">
        <v>20000</v>
      </c>
      <c r="K238" s="164">
        <f>K239</f>
        <v>20000</v>
      </c>
      <c r="L238" s="4">
        <f>L239</f>
        <v>20000</v>
      </c>
      <c r="M238" s="992">
        <f>M239</f>
        <v>19534.38</v>
      </c>
      <c r="N238" s="1007">
        <f aca="true" t="shared" si="30" ref="N238:N245">(100/L238)*M238</f>
        <v>97.67190000000001</v>
      </c>
    </row>
    <row r="239" spans="1:14" ht="15">
      <c r="A239" s="173">
        <v>632001</v>
      </c>
      <c r="B239" s="11">
        <v>1</v>
      </c>
      <c r="C239" s="204">
        <v>41</v>
      </c>
      <c r="D239" s="510" t="s">
        <v>226</v>
      </c>
      <c r="E239" s="506" t="s">
        <v>88</v>
      </c>
      <c r="F239" s="174">
        <v>18489</v>
      </c>
      <c r="G239" s="174">
        <v>18292</v>
      </c>
      <c r="H239" s="80">
        <v>40000</v>
      </c>
      <c r="I239" s="80">
        <v>40000</v>
      </c>
      <c r="J239" s="174">
        <v>20000</v>
      </c>
      <c r="K239" s="173">
        <v>20000</v>
      </c>
      <c r="L239" s="10">
        <v>20000</v>
      </c>
      <c r="M239" s="994">
        <v>19534.38</v>
      </c>
      <c r="N239" s="980">
        <f t="shared" si="30"/>
        <v>97.67190000000001</v>
      </c>
    </row>
    <row r="240" spans="1:14" ht="15">
      <c r="A240" s="200">
        <v>633</v>
      </c>
      <c r="B240" s="72"/>
      <c r="C240" s="640"/>
      <c r="D240" s="510"/>
      <c r="E240" s="503" t="s">
        <v>93</v>
      </c>
      <c r="F240" s="218">
        <v>158</v>
      </c>
      <c r="G240" s="218">
        <v>520</v>
      </c>
      <c r="H240" s="73">
        <v>16000</v>
      </c>
      <c r="I240" s="73">
        <v>58100</v>
      </c>
      <c r="J240" s="218">
        <v>1500</v>
      </c>
      <c r="K240" s="200">
        <f>K241</f>
        <v>20000</v>
      </c>
      <c r="L240" s="4">
        <f>L241</f>
        <v>20000</v>
      </c>
      <c r="M240" s="991">
        <f>M241</f>
        <v>20.4</v>
      </c>
      <c r="N240" s="1004">
        <f t="shared" si="30"/>
        <v>0.102</v>
      </c>
    </row>
    <row r="241" spans="1:14" ht="15">
      <c r="A241" s="173">
        <v>633006</v>
      </c>
      <c r="B241" s="11">
        <v>7</v>
      </c>
      <c r="C241" s="204">
        <v>41</v>
      </c>
      <c r="D241" s="510" t="s">
        <v>226</v>
      </c>
      <c r="E241" s="506" t="s">
        <v>478</v>
      </c>
      <c r="F241" s="174">
        <v>158</v>
      </c>
      <c r="G241" s="174">
        <v>520</v>
      </c>
      <c r="H241" s="80">
        <v>16000</v>
      </c>
      <c r="I241" s="80">
        <v>58100</v>
      </c>
      <c r="J241" s="174">
        <v>1500</v>
      </c>
      <c r="K241" s="1061">
        <v>20000</v>
      </c>
      <c r="L241" s="1062">
        <v>20000</v>
      </c>
      <c r="M241" s="1033">
        <v>20.4</v>
      </c>
      <c r="N241" s="980">
        <f t="shared" si="30"/>
        <v>0.102</v>
      </c>
    </row>
    <row r="242" spans="1:14" ht="15">
      <c r="A242" s="193">
        <v>635</v>
      </c>
      <c r="B242" s="3"/>
      <c r="C242" s="135"/>
      <c r="D242" s="515"/>
      <c r="E242" s="504" t="s">
        <v>125</v>
      </c>
      <c r="F242" s="165"/>
      <c r="G242" s="165"/>
      <c r="H242" s="73">
        <v>12100</v>
      </c>
      <c r="I242" s="73">
        <v>54000</v>
      </c>
      <c r="J242" s="218">
        <v>54000</v>
      </c>
      <c r="K242" s="164">
        <f>K243</f>
        <v>100000</v>
      </c>
      <c r="L242" s="71">
        <f>L243</f>
        <v>60000</v>
      </c>
      <c r="M242" s="991">
        <f>M243</f>
        <v>49330.51</v>
      </c>
      <c r="N242" s="1004">
        <f t="shared" si="30"/>
        <v>82.21751666666667</v>
      </c>
    </row>
    <row r="243" spans="1:14" ht="15">
      <c r="A243" s="173">
        <v>635006</v>
      </c>
      <c r="B243" s="11"/>
      <c r="C243" s="204">
        <v>41</v>
      </c>
      <c r="D243" s="510" t="s">
        <v>226</v>
      </c>
      <c r="E243" s="506" t="s">
        <v>477</v>
      </c>
      <c r="F243" s="174"/>
      <c r="G243" s="174"/>
      <c r="H243" s="80">
        <v>12100</v>
      </c>
      <c r="I243" s="80">
        <v>54000</v>
      </c>
      <c r="J243" s="174">
        <v>54000</v>
      </c>
      <c r="K243" s="173">
        <v>100000</v>
      </c>
      <c r="L243" s="10">
        <v>60000</v>
      </c>
      <c r="M243" s="994">
        <v>49330.51</v>
      </c>
      <c r="N243" s="980">
        <f t="shared" si="30"/>
        <v>82.21751666666667</v>
      </c>
    </row>
    <row r="244" spans="1:14" ht="15">
      <c r="A244" s="194">
        <v>637</v>
      </c>
      <c r="B244" s="72"/>
      <c r="C244" s="640"/>
      <c r="D244" s="510"/>
      <c r="E244" s="503" t="s">
        <v>136</v>
      </c>
      <c r="F244" s="218">
        <v>1680</v>
      </c>
      <c r="G244" s="218">
        <v>1692</v>
      </c>
      <c r="H244" s="73">
        <f aca="true" t="shared" si="31" ref="H244:M244">H245</f>
        <v>1650</v>
      </c>
      <c r="I244" s="71">
        <f t="shared" si="31"/>
        <v>1650</v>
      </c>
      <c r="J244" s="218">
        <f t="shared" si="31"/>
        <v>1650</v>
      </c>
      <c r="K244" s="200">
        <f t="shared" si="31"/>
        <v>1681</v>
      </c>
      <c r="L244" s="71">
        <f t="shared" si="31"/>
        <v>1681</v>
      </c>
      <c r="M244" s="992">
        <f t="shared" si="31"/>
        <v>840</v>
      </c>
      <c r="N244" s="1004">
        <f t="shared" si="30"/>
        <v>49.97025580011898</v>
      </c>
    </row>
    <row r="245" spans="1:14" ht="15">
      <c r="A245" s="173">
        <v>637027</v>
      </c>
      <c r="B245" s="11"/>
      <c r="C245" s="204">
        <v>41</v>
      </c>
      <c r="D245" s="510" t="s">
        <v>226</v>
      </c>
      <c r="E245" s="506" t="s">
        <v>158</v>
      </c>
      <c r="F245" s="174">
        <v>1680</v>
      </c>
      <c r="G245" s="174">
        <v>1692</v>
      </c>
      <c r="H245" s="80">
        <v>1650</v>
      </c>
      <c r="I245" s="80">
        <v>1650</v>
      </c>
      <c r="J245" s="174">
        <v>1650</v>
      </c>
      <c r="K245" s="173">
        <v>1681</v>
      </c>
      <c r="L245" s="10">
        <v>1681</v>
      </c>
      <c r="M245" s="994">
        <v>840</v>
      </c>
      <c r="N245" s="980">
        <f t="shared" si="30"/>
        <v>49.97025580011898</v>
      </c>
    </row>
    <row r="246" spans="1:14" ht="15.75" thickBot="1">
      <c r="A246" s="258"/>
      <c r="B246" s="104"/>
      <c r="C246" s="648"/>
      <c r="D246" s="543"/>
      <c r="E246" s="580"/>
      <c r="F246" s="321"/>
      <c r="G246" s="321"/>
      <c r="H246" s="474"/>
      <c r="I246" s="121"/>
      <c r="J246" s="178"/>
      <c r="K246" s="177"/>
      <c r="L246" s="133"/>
      <c r="M246" s="229"/>
      <c r="N246" s="848"/>
    </row>
    <row r="247" spans="1:14" ht="15.75" thickBot="1">
      <c r="A247" s="69" t="s">
        <v>228</v>
      </c>
      <c r="B247" s="94"/>
      <c r="C247" s="55"/>
      <c r="D247" s="509"/>
      <c r="E247" s="502" t="s">
        <v>229</v>
      </c>
      <c r="F247" s="18">
        <f>F256+F260+F265+F267+F248</f>
        <v>19081</v>
      </c>
      <c r="G247" s="18">
        <f>G256+G260+G265+G267+G248</f>
        <v>16212</v>
      </c>
      <c r="H247" s="70">
        <f aca="true" t="shared" si="32" ref="H247:M247">H248+H256+H260+H265+H267</f>
        <v>20151</v>
      </c>
      <c r="I247" s="70">
        <f t="shared" si="32"/>
        <v>20151</v>
      </c>
      <c r="J247" s="18">
        <f t="shared" si="32"/>
        <v>18130</v>
      </c>
      <c r="K247" s="69">
        <f t="shared" si="32"/>
        <v>22315</v>
      </c>
      <c r="L247" s="68">
        <f t="shared" si="32"/>
        <v>22315</v>
      </c>
      <c r="M247" s="1016">
        <f t="shared" si="32"/>
        <v>11139.26</v>
      </c>
      <c r="N247" s="1003">
        <f>(100/L247)*M247</f>
        <v>49.91826125924266</v>
      </c>
    </row>
    <row r="248" spans="1:14" ht="15">
      <c r="A248" s="925">
        <v>62</v>
      </c>
      <c r="B248" s="926"/>
      <c r="C248" s="657"/>
      <c r="D248" s="579"/>
      <c r="E248" s="564" t="s">
        <v>76</v>
      </c>
      <c r="F248" s="215">
        <f aca="true" t="shared" si="33" ref="F248:M248">SUM(F249:F255)</f>
        <v>588</v>
      </c>
      <c r="G248" s="215">
        <f t="shared" si="33"/>
        <v>400</v>
      </c>
      <c r="H248" s="122">
        <f t="shared" si="33"/>
        <v>831</v>
      </c>
      <c r="I248" s="122">
        <f t="shared" si="33"/>
        <v>531</v>
      </c>
      <c r="J248" s="581">
        <f t="shared" si="33"/>
        <v>20</v>
      </c>
      <c r="K248" s="1063">
        <f t="shared" si="33"/>
        <v>15</v>
      </c>
      <c r="L248" s="1065">
        <f t="shared" si="33"/>
        <v>15</v>
      </c>
      <c r="M248" s="1034">
        <f t="shared" si="33"/>
        <v>3.6</v>
      </c>
      <c r="N248" s="1009">
        <f>(100/L248)*M248</f>
        <v>24</v>
      </c>
    </row>
    <row r="249" spans="1:14" ht="15">
      <c r="A249" s="169">
        <v>621000</v>
      </c>
      <c r="B249" s="7"/>
      <c r="C249" s="642">
        <v>41</v>
      </c>
      <c r="D249" s="523" t="s">
        <v>230</v>
      </c>
      <c r="E249" s="505" t="s">
        <v>77</v>
      </c>
      <c r="F249" s="170">
        <v>108</v>
      </c>
      <c r="G249" s="170">
        <v>63</v>
      </c>
      <c r="H249" s="52">
        <v>236</v>
      </c>
      <c r="I249" s="21">
        <v>236</v>
      </c>
      <c r="J249" s="181"/>
      <c r="K249" s="180"/>
      <c r="L249" s="21"/>
      <c r="M249" s="977"/>
      <c r="N249" s="731"/>
    </row>
    <row r="250" spans="1:14" ht="15">
      <c r="A250" s="171">
        <v>625001</v>
      </c>
      <c r="B250" s="9"/>
      <c r="C250" s="642">
        <v>41</v>
      </c>
      <c r="D250" s="523" t="s">
        <v>230</v>
      </c>
      <c r="E250" s="471" t="s">
        <v>79</v>
      </c>
      <c r="F250" s="172">
        <v>14</v>
      </c>
      <c r="G250" s="172">
        <v>9</v>
      </c>
      <c r="H250" s="48">
        <v>35</v>
      </c>
      <c r="I250" s="8">
        <v>35</v>
      </c>
      <c r="J250" s="172"/>
      <c r="K250" s="171"/>
      <c r="L250" s="8"/>
      <c r="M250" s="993"/>
      <c r="N250" s="814"/>
    </row>
    <row r="251" spans="1:14" ht="15">
      <c r="A251" s="171">
        <v>625002</v>
      </c>
      <c r="B251" s="9"/>
      <c r="C251" s="642">
        <v>41</v>
      </c>
      <c r="D251" s="523" t="s">
        <v>230</v>
      </c>
      <c r="E251" s="471" t="s">
        <v>80</v>
      </c>
      <c r="F251" s="172">
        <v>302</v>
      </c>
      <c r="G251" s="172">
        <v>214</v>
      </c>
      <c r="H251" s="48">
        <v>330</v>
      </c>
      <c r="I251" s="8">
        <v>30</v>
      </c>
      <c r="J251" s="172"/>
      <c r="K251" s="171"/>
      <c r="L251" s="8"/>
      <c r="M251" s="993"/>
      <c r="N251" s="828"/>
    </row>
    <row r="252" spans="1:14" ht="15">
      <c r="A252" s="169">
        <v>625003</v>
      </c>
      <c r="B252" s="51"/>
      <c r="C252" s="84">
        <v>41</v>
      </c>
      <c r="D252" s="523" t="s">
        <v>230</v>
      </c>
      <c r="E252" s="505" t="s">
        <v>81</v>
      </c>
      <c r="F252" s="170">
        <v>17</v>
      </c>
      <c r="G252" s="170">
        <v>17</v>
      </c>
      <c r="H252" s="48">
        <v>20</v>
      </c>
      <c r="I252" s="8">
        <v>20</v>
      </c>
      <c r="J252" s="172">
        <v>20</v>
      </c>
      <c r="K252" s="171">
        <v>15</v>
      </c>
      <c r="L252" s="8">
        <v>15</v>
      </c>
      <c r="M252" s="993">
        <v>3.6</v>
      </c>
      <c r="N252" s="974">
        <f>(100/L252)*M252</f>
        <v>24</v>
      </c>
    </row>
    <row r="253" spans="1:14" ht="15">
      <c r="A253" s="171">
        <v>625004</v>
      </c>
      <c r="B253" s="33"/>
      <c r="C253" s="84">
        <v>41</v>
      </c>
      <c r="D253" s="523" t="s">
        <v>230</v>
      </c>
      <c r="E253" s="471" t="s">
        <v>82</v>
      </c>
      <c r="F253" s="172">
        <v>33</v>
      </c>
      <c r="G253" s="172">
        <v>19</v>
      </c>
      <c r="H253" s="48">
        <v>71</v>
      </c>
      <c r="I253" s="8">
        <v>71</v>
      </c>
      <c r="J253" s="172"/>
      <c r="K253" s="171"/>
      <c r="L253" s="8"/>
      <c r="M253" s="993"/>
      <c r="N253" s="733"/>
    </row>
    <row r="254" spans="1:14" ht="15">
      <c r="A254" s="182">
        <v>625005</v>
      </c>
      <c r="B254" s="35"/>
      <c r="C254" s="39">
        <v>41</v>
      </c>
      <c r="D254" s="523" t="s">
        <v>230</v>
      </c>
      <c r="E254" s="41" t="s">
        <v>83</v>
      </c>
      <c r="F254" s="183">
        <v>11</v>
      </c>
      <c r="G254" s="183">
        <v>7</v>
      </c>
      <c r="H254" s="48">
        <v>24</v>
      </c>
      <c r="I254" s="8">
        <v>24</v>
      </c>
      <c r="J254" s="172"/>
      <c r="K254" s="171"/>
      <c r="L254" s="8"/>
      <c r="M254" s="993"/>
      <c r="N254" s="814"/>
    </row>
    <row r="255" spans="1:14" ht="15">
      <c r="A255" s="201">
        <v>625007</v>
      </c>
      <c r="B255" s="81"/>
      <c r="C255" s="658">
        <v>41</v>
      </c>
      <c r="D255" s="514" t="s">
        <v>230</v>
      </c>
      <c r="E255" s="516" t="s">
        <v>84</v>
      </c>
      <c r="F255" s="210">
        <v>103</v>
      </c>
      <c r="G255" s="210">
        <v>71</v>
      </c>
      <c r="H255" s="48">
        <v>115</v>
      </c>
      <c r="I255" s="8">
        <v>115</v>
      </c>
      <c r="J255" s="210"/>
      <c r="K255" s="171"/>
      <c r="L255" s="8"/>
      <c r="M255" s="993"/>
      <c r="N255" s="827"/>
    </row>
    <row r="256" spans="1:14" ht="15">
      <c r="A256" s="164">
        <v>632</v>
      </c>
      <c r="B256" s="3"/>
      <c r="C256" s="135"/>
      <c r="D256" s="515"/>
      <c r="E256" s="533" t="s">
        <v>227</v>
      </c>
      <c r="F256" s="165">
        <f>SUM(F257:F259)</f>
        <v>6938</v>
      </c>
      <c r="G256" s="165">
        <f>SUM(G257:G259)</f>
        <v>7274</v>
      </c>
      <c r="H256" s="5">
        <f aca="true" t="shared" si="34" ref="H256:M256">H257+H258+H259</f>
        <v>8220</v>
      </c>
      <c r="I256" s="4">
        <f t="shared" si="34"/>
        <v>6780</v>
      </c>
      <c r="J256" s="165">
        <f t="shared" si="34"/>
        <v>6780</v>
      </c>
      <c r="K256" s="164">
        <f t="shared" si="34"/>
        <v>7850</v>
      </c>
      <c r="L256" s="4">
        <f t="shared" si="34"/>
        <v>7370</v>
      </c>
      <c r="M256" s="992">
        <f t="shared" si="34"/>
        <v>4338.48</v>
      </c>
      <c r="N256" s="1007">
        <f>(100/L256)*M256</f>
        <v>58.86675712347354</v>
      </c>
    </row>
    <row r="257" spans="1:14" ht="15">
      <c r="A257" s="180">
        <v>632001</v>
      </c>
      <c r="B257" s="22">
        <v>1</v>
      </c>
      <c r="C257" s="642">
        <v>41</v>
      </c>
      <c r="D257" s="523" t="s">
        <v>230</v>
      </c>
      <c r="E257" s="534" t="s">
        <v>231</v>
      </c>
      <c r="F257" s="183">
        <v>470</v>
      </c>
      <c r="G257" s="183">
        <v>715</v>
      </c>
      <c r="H257" s="52">
        <v>720</v>
      </c>
      <c r="I257" s="21">
        <v>720</v>
      </c>
      <c r="J257" s="181">
        <v>720</v>
      </c>
      <c r="K257" s="180">
        <v>850</v>
      </c>
      <c r="L257" s="21">
        <v>850</v>
      </c>
      <c r="M257" s="977">
        <v>256.51</v>
      </c>
      <c r="N257" s="978">
        <f>(100/L257)*M257</f>
        <v>30.177647058823528</v>
      </c>
    </row>
    <row r="258" spans="1:14" ht="15">
      <c r="A258" s="169">
        <v>632001</v>
      </c>
      <c r="B258" s="7">
        <v>2</v>
      </c>
      <c r="C258" s="642">
        <v>41</v>
      </c>
      <c r="D258" s="523" t="s">
        <v>230</v>
      </c>
      <c r="E258" s="558" t="s">
        <v>232</v>
      </c>
      <c r="F258" s="172">
        <v>4353</v>
      </c>
      <c r="G258" s="172">
        <v>4491</v>
      </c>
      <c r="H258" s="53">
        <v>5500</v>
      </c>
      <c r="I258" s="24">
        <v>4060</v>
      </c>
      <c r="J258" s="211">
        <v>4060</v>
      </c>
      <c r="K258" s="201">
        <v>5000</v>
      </c>
      <c r="L258" s="24">
        <v>4520</v>
      </c>
      <c r="M258" s="1001">
        <v>2841.03</v>
      </c>
      <c r="N258" s="971">
        <f>(100/L258)*M258</f>
        <v>62.85464601769912</v>
      </c>
    </row>
    <row r="259" spans="1:14" ht="15">
      <c r="A259" s="182">
        <v>632002</v>
      </c>
      <c r="B259" s="35"/>
      <c r="C259" s="39">
        <v>41</v>
      </c>
      <c r="D259" s="523" t="s">
        <v>230</v>
      </c>
      <c r="E259" s="545" t="s">
        <v>29</v>
      </c>
      <c r="F259" s="211">
        <v>2115</v>
      </c>
      <c r="G259" s="211">
        <v>2068</v>
      </c>
      <c r="H259" s="517">
        <v>2000</v>
      </c>
      <c r="I259" s="23">
        <v>2000</v>
      </c>
      <c r="J259" s="210">
        <v>2000</v>
      </c>
      <c r="K259" s="179">
        <v>2000</v>
      </c>
      <c r="L259" s="23">
        <v>2000</v>
      </c>
      <c r="M259" s="998">
        <v>1240.94</v>
      </c>
      <c r="N259" s="973">
        <f>(100/L259)*M259</f>
        <v>62.047000000000004</v>
      </c>
    </row>
    <row r="260" spans="1:14" ht="15">
      <c r="A260" s="193">
        <v>633</v>
      </c>
      <c r="B260" s="75"/>
      <c r="C260" s="112"/>
      <c r="D260" s="515"/>
      <c r="E260" s="533" t="s">
        <v>93</v>
      </c>
      <c r="F260" s="165">
        <f>SUM(F261:F264)</f>
        <v>1841</v>
      </c>
      <c r="G260" s="165">
        <f>SUM(G261:G264)</f>
        <v>16</v>
      </c>
      <c r="H260" s="584">
        <v>1200</v>
      </c>
      <c r="I260" s="123">
        <v>1500</v>
      </c>
      <c r="J260" s="231">
        <v>300</v>
      </c>
      <c r="K260" s="1064">
        <f>K261+K264+K262+K263</f>
        <v>500</v>
      </c>
      <c r="L260" s="123">
        <v>500</v>
      </c>
      <c r="M260" s="1035">
        <f>M261+M264+M262+M263</f>
        <v>0</v>
      </c>
      <c r="N260" s="1007">
        <f>(100/L260)*M260</f>
        <v>0</v>
      </c>
    </row>
    <row r="261" spans="1:14" ht="15">
      <c r="A261" s="180">
        <v>633006</v>
      </c>
      <c r="B261" s="22">
        <v>3</v>
      </c>
      <c r="C261" s="642">
        <v>41</v>
      </c>
      <c r="D261" s="523" t="s">
        <v>230</v>
      </c>
      <c r="E261" s="534" t="s">
        <v>469</v>
      </c>
      <c r="F261" s="181"/>
      <c r="G261" s="181"/>
      <c r="H261" s="52">
        <v>700</v>
      </c>
      <c r="I261" s="21">
        <v>700</v>
      </c>
      <c r="J261" s="181"/>
      <c r="K261" s="180"/>
      <c r="L261" s="21"/>
      <c r="M261" s="977"/>
      <c r="N261" s="731"/>
    </row>
    <row r="262" spans="1:14" ht="15">
      <c r="A262" s="714">
        <v>633006</v>
      </c>
      <c r="B262" s="715"/>
      <c r="C262" s="715">
        <v>41</v>
      </c>
      <c r="D262" s="582" t="s">
        <v>230</v>
      </c>
      <c r="E262" s="716" t="s">
        <v>451</v>
      </c>
      <c r="F262" s="271"/>
      <c r="G262" s="271"/>
      <c r="H262" s="714">
        <v>500</v>
      </c>
      <c r="I262" s="279">
        <v>500</v>
      </c>
      <c r="J262" s="585"/>
      <c r="K262" s="735"/>
      <c r="L262" s="276"/>
      <c r="M262" s="1020"/>
      <c r="N262" s="857"/>
    </row>
    <row r="263" spans="1:14" ht="15">
      <c r="A263" s="269">
        <v>633004</v>
      </c>
      <c r="B263" s="270"/>
      <c r="C263" s="659">
        <v>41</v>
      </c>
      <c r="D263" s="582" t="s">
        <v>230</v>
      </c>
      <c r="E263" s="583" t="s">
        <v>381</v>
      </c>
      <c r="F263" s="717"/>
      <c r="G263" s="717"/>
      <c r="H263" s="718"/>
      <c r="I263" s="279">
        <v>300</v>
      </c>
      <c r="J263" s="585">
        <v>300</v>
      </c>
      <c r="K263" s="714"/>
      <c r="L263" s="279"/>
      <c r="M263" s="1036"/>
      <c r="N263" s="860"/>
    </row>
    <row r="264" spans="1:14" ht="15">
      <c r="A264" s="179">
        <v>633006</v>
      </c>
      <c r="B264" s="11">
        <v>7</v>
      </c>
      <c r="C264" s="206">
        <v>41</v>
      </c>
      <c r="D264" s="523" t="s">
        <v>230</v>
      </c>
      <c r="E264" s="530" t="s">
        <v>93</v>
      </c>
      <c r="F264" s="210">
        <v>1841</v>
      </c>
      <c r="G264" s="210">
        <v>16</v>
      </c>
      <c r="H264" s="714">
        <v>500</v>
      </c>
      <c r="I264" s="279">
        <v>500</v>
      </c>
      <c r="J264" s="210"/>
      <c r="K264" s="179">
        <v>500</v>
      </c>
      <c r="L264" s="23">
        <v>500</v>
      </c>
      <c r="M264" s="998">
        <v>0</v>
      </c>
      <c r="N264" s="973">
        <f>(100/L264)*M264</f>
        <v>0</v>
      </c>
    </row>
    <row r="265" spans="1:14" ht="15">
      <c r="A265" s="164">
        <v>635</v>
      </c>
      <c r="B265" s="75"/>
      <c r="C265" s="112"/>
      <c r="D265" s="515"/>
      <c r="E265" s="533" t="s">
        <v>233</v>
      </c>
      <c r="F265" s="218">
        <f>SUM(F266:F266)</f>
        <v>450</v>
      </c>
      <c r="G265" s="218">
        <f>SUM(G266:G266)</f>
        <v>88</v>
      </c>
      <c r="H265" s="5">
        <f aca="true" t="shared" si="35" ref="H265:M265">H266</f>
        <v>200</v>
      </c>
      <c r="I265" s="4">
        <f t="shared" si="35"/>
        <v>700</v>
      </c>
      <c r="J265" s="165">
        <f t="shared" si="35"/>
        <v>700</v>
      </c>
      <c r="K265" s="164">
        <f t="shared" si="35"/>
        <v>5000</v>
      </c>
      <c r="L265" s="4">
        <f t="shared" si="35"/>
        <v>5000</v>
      </c>
      <c r="M265" s="992">
        <f t="shared" si="35"/>
        <v>0</v>
      </c>
      <c r="N265" s="1004">
        <f>(100/L265)*M265</f>
        <v>0</v>
      </c>
    </row>
    <row r="266" spans="1:14" ht="15">
      <c r="A266" s="263">
        <v>635006</v>
      </c>
      <c r="B266" s="22">
        <v>1</v>
      </c>
      <c r="C266" s="642">
        <v>41</v>
      </c>
      <c r="D266" s="523" t="s">
        <v>230</v>
      </c>
      <c r="E266" s="534" t="s">
        <v>234</v>
      </c>
      <c r="F266" s="170">
        <v>450</v>
      </c>
      <c r="G266" s="170">
        <v>88</v>
      </c>
      <c r="H266" s="52">
        <v>200</v>
      </c>
      <c r="I266" s="21">
        <v>700</v>
      </c>
      <c r="J266" s="181">
        <v>700</v>
      </c>
      <c r="K266" s="180">
        <v>5000</v>
      </c>
      <c r="L266" s="21">
        <v>5000</v>
      </c>
      <c r="M266" s="977">
        <v>0</v>
      </c>
      <c r="N266" s="980">
        <f>(100/L266)*M266</f>
        <v>0</v>
      </c>
    </row>
    <row r="267" spans="1:14" ht="15">
      <c r="A267" s="164">
        <v>637</v>
      </c>
      <c r="B267" s="3"/>
      <c r="C267" s="135"/>
      <c r="D267" s="515"/>
      <c r="E267" s="504" t="s">
        <v>136</v>
      </c>
      <c r="F267" s="165">
        <f>SUM(F268:F273)</f>
        <v>9264</v>
      </c>
      <c r="G267" s="165">
        <f>SUM(G268:G273)</f>
        <v>8434</v>
      </c>
      <c r="H267" s="5">
        <f>H269+H271+H273+H270+H268+H272</f>
        <v>9700</v>
      </c>
      <c r="I267" s="4">
        <f>I268+I271+I273+I270+I269+I272</f>
        <v>10640</v>
      </c>
      <c r="J267" s="165">
        <f>J268+J271+J273+J270+J269</f>
        <v>10330</v>
      </c>
      <c r="K267" s="164">
        <f>SUM(K268:K273)</f>
        <v>8950</v>
      </c>
      <c r="L267" s="4">
        <f>SUM(L268:L273)</f>
        <v>9430</v>
      </c>
      <c r="M267" s="992">
        <f>SUM(M268:M273)</f>
        <v>6797.18</v>
      </c>
      <c r="N267" s="1004">
        <f>(100/L267)*M267</f>
        <v>72.08038176033935</v>
      </c>
    </row>
    <row r="268" spans="1:14" ht="15">
      <c r="A268" s="180">
        <v>637004</v>
      </c>
      <c r="B268" s="22"/>
      <c r="C268" s="642">
        <v>41</v>
      </c>
      <c r="D268" s="523" t="s">
        <v>230</v>
      </c>
      <c r="E268" s="518" t="s">
        <v>235</v>
      </c>
      <c r="F268" s="170">
        <v>300</v>
      </c>
      <c r="G268" s="170">
        <v>460</v>
      </c>
      <c r="H268" s="52">
        <v>500</v>
      </c>
      <c r="I268" s="21">
        <v>1440</v>
      </c>
      <c r="J268" s="216">
        <v>1440</v>
      </c>
      <c r="K268" s="180">
        <v>1200</v>
      </c>
      <c r="L268" s="21">
        <v>1200</v>
      </c>
      <c r="M268" s="1013">
        <v>479.3</v>
      </c>
      <c r="N268" s="1006">
        <f aca="true" t="shared" si="36" ref="N268:N273">(100/L268)*M268</f>
        <v>39.94166666666666</v>
      </c>
    </row>
    <row r="269" spans="1:14" ht="15">
      <c r="A269" s="169">
        <v>637004</v>
      </c>
      <c r="B269" s="15">
        <v>5</v>
      </c>
      <c r="C269" s="206">
        <v>41</v>
      </c>
      <c r="D269" s="511" t="s">
        <v>230</v>
      </c>
      <c r="E269" s="472" t="s">
        <v>192</v>
      </c>
      <c r="F269" s="183">
        <v>829</v>
      </c>
      <c r="G269" s="183">
        <v>484</v>
      </c>
      <c r="H269" s="48">
        <v>600</v>
      </c>
      <c r="I269" s="8">
        <v>330</v>
      </c>
      <c r="J269" s="172">
        <v>330</v>
      </c>
      <c r="K269" s="171">
        <v>350</v>
      </c>
      <c r="L269" s="8">
        <v>830</v>
      </c>
      <c r="M269" s="993">
        <v>500.72</v>
      </c>
      <c r="N269" s="974">
        <f t="shared" si="36"/>
        <v>60.327710843373495</v>
      </c>
    </row>
    <row r="270" spans="1:14" ht="15">
      <c r="A270" s="169">
        <v>637015</v>
      </c>
      <c r="B270" s="9"/>
      <c r="C270" s="13">
        <v>41</v>
      </c>
      <c r="D270" s="513" t="s">
        <v>230</v>
      </c>
      <c r="E270" s="471" t="s">
        <v>236</v>
      </c>
      <c r="F270" s="172"/>
      <c r="G270" s="172"/>
      <c r="H270" s="36">
        <v>200</v>
      </c>
      <c r="I270" s="36">
        <v>200</v>
      </c>
      <c r="J270" s="172">
        <v>200</v>
      </c>
      <c r="K270" s="182">
        <v>200</v>
      </c>
      <c r="L270" s="12">
        <v>200</v>
      </c>
      <c r="M270" s="993">
        <v>162.52</v>
      </c>
      <c r="N270" s="974">
        <f t="shared" si="36"/>
        <v>81.26</v>
      </c>
    </row>
    <row r="271" spans="1:14" ht="15">
      <c r="A271" s="171">
        <v>637012</v>
      </c>
      <c r="B271" s="9">
        <v>50</v>
      </c>
      <c r="C271" s="642">
        <v>41</v>
      </c>
      <c r="D271" s="523" t="s">
        <v>230</v>
      </c>
      <c r="E271" s="472" t="s">
        <v>237</v>
      </c>
      <c r="F271" s="172">
        <v>5948</v>
      </c>
      <c r="G271" s="172">
        <v>5292</v>
      </c>
      <c r="H271" s="48">
        <v>6000</v>
      </c>
      <c r="I271" s="8">
        <v>6000</v>
      </c>
      <c r="J271" s="172">
        <v>6000</v>
      </c>
      <c r="K271" s="171">
        <v>6000</v>
      </c>
      <c r="L271" s="8">
        <v>6000</v>
      </c>
      <c r="M271" s="993">
        <v>5100.64</v>
      </c>
      <c r="N271" s="974">
        <f t="shared" si="36"/>
        <v>85.01066666666667</v>
      </c>
    </row>
    <row r="272" spans="1:14" ht="15">
      <c r="A272" s="169">
        <v>637012</v>
      </c>
      <c r="B272" s="7">
        <v>1</v>
      </c>
      <c r="C272" s="642">
        <v>46</v>
      </c>
      <c r="D272" s="523" t="s">
        <v>230</v>
      </c>
      <c r="E272" s="472" t="s">
        <v>238</v>
      </c>
      <c r="F272" s="172">
        <v>27</v>
      </c>
      <c r="G272" s="172">
        <v>38</v>
      </c>
      <c r="H272" s="89">
        <v>40</v>
      </c>
      <c r="I272" s="89">
        <v>310</v>
      </c>
      <c r="J272" s="228">
        <v>310</v>
      </c>
      <c r="K272" s="169">
        <v>100</v>
      </c>
      <c r="L272" s="6">
        <v>100</v>
      </c>
      <c r="M272" s="996">
        <v>14</v>
      </c>
      <c r="N272" s="974">
        <f t="shared" si="36"/>
        <v>14</v>
      </c>
    </row>
    <row r="273" spans="1:14" ht="15">
      <c r="A273" s="179">
        <v>637027</v>
      </c>
      <c r="B273" s="32"/>
      <c r="C273" s="130">
        <v>41</v>
      </c>
      <c r="D273" s="514" t="s">
        <v>230</v>
      </c>
      <c r="E273" s="516" t="s">
        <v>158</v>
      </c>
      <c r="F273" s="210">
        <v>2160</v>
      </c>
      <c r="G273" s="210">
        <v>2160</v>
      </c>
      <c r="H273" s="517">
        <v>2360</v>
      </c>
      <c r="I273" s="517">
        <v>2360</v>
      </c>
      <c r="J273" s="635">
        <v>2360</v>
      </c>
      <c r="K273" s="179">
        <v>1100</v>
      </c>
      <c r="L273" s="23">
        <v>1100</v>
      </c>
      <c r="M273" s="998">
        <v>540</v>
      </c>
      <c r="N273" s="973">
        <f t="shared" si="36"/>
        <v>49.09090909090909</v>
      </c>
    </row>
    <row r="274" spans="1:14" ht="15.75" thickBot="1">
      <c r="A274" s="262"/>
      <c r="B274" s="15"/>
      <c r="C274" s="15"/>
      <c r="D274" s="668"/>
      <c r="E274" s="41"/>
      <c r="F274" s="322"/>
      <c r="G274" s="322"/>
      <c r="H274" s="28"/>
      <c r="I274" s="36"/>
      <c r="J274" s="185"/>
      <c r="K274" s="182"/>
      <c r="L274" s="12"/>
      <c r="M274" s="997"/>
      <c r="N274" s="814"/>
    </row>
    <row r="275" spans="1:14" ht="15.75" thickBot="1">
      <c r="A275" s="16" t="s">
        <v>239</v>
      </c>
      <c r="B275" s="94"/>
      <c r="C275" s="17"/>
      <c r="D275" s="316"/>
      <c r="E275" s="502" t="s">
        <v>240</v>
      </c>
      <c r="F275" s="18">
        <f>F276+F278+F280</f>
        <v>12739</v>
      </c>
      <c r="G275" s="18">
        <f>G276+G278+G280</f>
        <v>10000</v>
      </c>
      <c r="H275" s="727">
        <f>H276+H280</f>
        <v>70000</v>
      </c>
      <c r="I275" s="728">
        <f>I276+I280+I278</f>
        <v>70000</v>
      </c>
      <c r="J275" s="18">
        <f>J276+J280+J278</f>
        <v>68000</v>
      </c>
      <c r="K275" s="69">
        <f>K276+K280</f>
        <v>60000</v>
      </c>
      <c r="L275" s="68">
        <f>L276+L280</f>
        <v>60000</v>
      </c>
      <c r="M275" s="1016">
        <f>M276+M280</f>
        <v>43784.76</v>
      </c>
      <c r="N275" s="1003">
        <f>(100/L275)*M275</f>
        <v>72.97460000000001</v>
      </c>
    </row>
    <row r="276" spans="1:14" ht="15">
      <c r="A276" s="194">
        <v>642</v>
      </c>
      <c r="B276" s="102"/>
      <c r="C276" s="72"/>
      <c r="D276" s="586"/>
      <c r="E276" s="540" t="s">
        <v>173</v>
      </c>
      <c r="F276" s="218">
        <f>F277</f>
        <v>10000</v>
      </c>
      <c r="G276" s="218">
        <f>G277</f>
        <v>10000</v>
      </c>
      <c r="H276" s="73">
        <f aca="true" t="shared" si="37" ref="H276:M276">SUM(H277:H277)</f>
        <v>10000</v>
      </c>
      <c r="I276" s="98">
        <f t="shared" si="37"/>
        <v>10000</v>
      </c>
      <c r="J276" s="208">
        <f t="shared" si="37"/>
        <v>8000</v>
      </c>
      <c r="K276" s="261">
        <f t="shared" si="37"/>
        <v>10000</v>
      </c>
      <c r="L276" s="71">
        <f t="shared" si="37"/>
        <v>10000</v>
      </c>
      <c r="M276" s="991">
        <f t="shared" si="37"/>
        <v>7500</v>
      </c>
      <c r="N276" s="1004">
        <f>(100/L276)*M276</f>
        <v>75</v>
      </c>
    </row>
    <row r="277" spans="1:14" ht="15">
      <c r="A277" s="166">
        <v>642002</v>
      </c>
      <c r="B277" s="76">
        <v>1</v>
      </c>
      <c r="C277" s="75">
        <v>41</v>
      </c>
      <c r="D277" s="589" t="s">
        <v>241</v>
      </c>
      <c r="E277" s="542" t="s">
        <v>242</v>
      </c>
      <c r="F277" s="167">
        <v>10000</v>
      </c>
      <c r="G277" s="167">
        <v>10000</v>
      </c>
      <c r="H277" s="77">
        <v>10000</v>
      </c>
      <c r="I277" s="78">
        <v>10000</v>
      </c>
      <c r="J277" s="225">
        <v>8000</v>
      </c>
      <c r="K277" s="166">
        <v>10000</v>
      </c>
      <c r="L277" s="78">
        <v>10000</v>
      </c>
      <c r="M277" s="995">
        <v>7500</v>
      </c>
      <c r="N277" s="980">
        <f>(100/L277)*M277</f>
        <v>75</v>
      </c>
    </row>
    <row r="278" spans="1:14" ht="0.75" customHeight="1">
      <c r="A278" s="200">
        <v>633</v>
      </c>
      <c r="B278" s="72"/>
      <c r="C278" s="102"/>
      <c r="D278" s="586"/>
      <c r="E278" s="555" t="s">
        <v>93</v>
      </c>
      <c r="F278" s="218">
        <v>301</v>
      </c>
      <c r="G278" s="218"/>
      <c r="H278" s="73"/>
      <c r="I278" s="71"/>
      <c r="J278" s="218"/>
      <c r="K278" s="200"/>
      <c r="L278" s="71"/>
      <c r="M278" s="991"/>
      <c r="N278" s="848"/>
    </row>
    <row r="279" spans="1:14" ht="15" hidden="1">
      <c r="A279" s="274">
        <v>633006</v>
      </c>
      <c r="B279" s="331"/>
      <c r="C279" s="331"/>
      <c r="D279" s="588" t="s">
        <v>243</v>
      </c>
      <c r="E279" s="593" t="s">
        <v>413</v>
      </c>
      <c r="F279" s="273">
        <v>301</v>
      </c>
      <c r="G279" s="273">
        <v>301</v>
      </c>
      <c r="H279" s="591">
        <v>2000</v>
      </c>
      <c r="I279" s="275"/>
      <c r="J279" s="595"/>
      <c r="K279" s="1066"/>
      <c r="L279" s="1068"/>
      <c r="M279" s="1037"/>
      <c r="N279" s="1070"/>
    </row>
    <row r="280" spans="1:14" ht="15">
      <c r="A280" s="200">
        <v>635</v>
      </c>
      <c r="B280" s="102"/>
      <c r="C280" s="102"/>
      <c r="D280" s="586"/>
      <c r="E280" s="555" t="s">
        <v>244</v>
      </c>
      <c r="F280" s="218">
        <v>2438</v>
      </c>
      <c r="G280" s="218"/>
      <c r="H280" s="73">
        <f aca="true" t="shared" si="38" ref="H280:M280">H281</f>
        <v>60000</v>
      </c>
      <c r="I280" s="71">
        <f t="shared" si="38"/>
        <v>60000</v>
      </c>
      <c r="J280" s="218">
        <f t="shared" si="38"/>
        <v>60000</v>
      </c>
      <c r="K280" s="200">
        <f t="shared" si="38"/>
        <v>50000</v>
      </c>
      <c r="L280" s="71">
        <f t="shared" si="38"/>
        <v>50000</v>
      </c>
      <c r="M280" s="991">
        <f t="shared" si="38"/>
        <v>36284.76</v>
      </c>
      <c r="N280" s="1005">
        <f>(100/L280)*M280</f>
        <v>72.56952000000001</v>
      </c>
    </row>
    <row r="281" spans="1:14" ht="15">
      <c r="A281" s="166">
        <v>635006</v>
      </c>
      <c r="B281" s="76">
        <v>1</v>
      </c>
      <c r="C281" s="76">
        <v>41</v>
      </c>
      <c r="D281" s="589" t="s">
        <v>243</v>
      </c>
      <c r="E281" s="542" t="s">
        <v>481</v>
      </c>
      <c r="F281" s="167">
        <v>2385</v>
      </c>
      <c r="G281" s="167"/>
      <c r="H281" s="77">
        <v>60000</v>
      </c>
      <c r="I281" s="78">
        <v>60000</v>
      </c>
      <c r="J281" s="167">
        <v>60000</v>
      </c>
      <c r="K281" s="166">
        <v>50000</v>
      </c>
      <c r="L281" s="78">
        <v>50000</v>
      </c>
      <c r="M281" s="995">
        <v>36284.76</v>
      </c>
      <c r="N281" s="980">
        <f>(100/L281)*M281</f>
        <v>72.56952000000001</v>
      </c>
    </row>
    <row r="282" spans="1:14" ht="15.75" thickBot="1">
      <c r="A282" s="258"/>
      <c r="B282" s="104"/>
      <c r="C282" s="104"/>
      <c r="D282" s="590"/>
      <c r="E282" s="556"/>
      <c r="F282" s="321"/>
      <c r="G282" s="321"/>
      <c r="H282" s="474"/>
      <c r="I282" s="133"/>
      <c r="J282" s="233"/>
      <c r="K282" s="265"/>
      <c r="L282" s="133"/>
      <c r="M282" s="1038"/>
      <c r="N282" s="861"/>
    </row>
    <row r="283" spans="1:14" ht="15.75" thickBot="1">
      <c r="A283" s="69" t="s">
        <v>245</v>
      </c>
      <c r="B283" s="94"/>
      <c r="C283" s="94"/>
      <c r="D283" s="316"/>
      <c r="E283" s="57" t="s">
        <v>246</v>
      </c>
      <c r="F283" s="18">
        <f>SUM(F284+F293+F297+F305+F307)</f>
        <v>45155</v>
      </c>
      <c r="G283" s="18">
        <f>SUM(G284+G293+G297+G305+G307)</f>
        <v>69293</v>
      </c>
      <c r="H283" s="70">
        <f>H284+H293+H297+H305+H307</f>
        <v>60506</v>
      </c>
      <c r="I283" s="68">
        <f>I284+I293+I297+I305+I307</f>
        <v>60506</v>
      </c>
      <c r="J283" s="18">
        <f>L284+L293+L297+L305+L307</f>
        <v>66131</v>
      </c>
      <c r="K283" s="69">
        <f>K284+K293+K297+K305+K307</f>
        <v>65631</v>
      </c>
      <c r="L283" s="68">
        <f>L284+L293+L297+L305+L307</f>
        <v>66131</v>
      </c>
      <c r="M283" s="1016">
        <f>M284+M293+M297+M305+M307</f>
        <v>25251.69</v>
      </c>
      <c r="N283" s="1003">
        <f>(100/L283)*M283</f>
        <v>38.18434622189291</v>
      </c>
    </row>
    <row r="284" spans="1:14" ht="15">
      <c r="A284" s="193">
        <v>62</v>
      </c>
      <c r="B284" s="3"/>
      <c r="C284" s="640"/>
      <c r="D284" s="510"/>
      <c r="E284" s="555" t="s">
        <v>76</v>
      </c>
      <c r="F284" s="241">
        <f>SUM(F285:F292)</f>
        <v>385</v>
      </c>
      <c r="G284" s="241">
        <f aca="true" t="shared" si="39" ref="G284:M284">SUM(G285:G292)</f>
        <v>1937</v>
      </c>
      <c r="H284" s="597">
        <f t="shared" si="39"/>
        <v>456</v>
      </c>
      <c r="I284" s="126">
        <f t="shared" si="39"/>
        <v>1043</v>
      </c>
      <c r="J284" s="235">
        <f t="shared" si="39"/>
        <v>1043</v>
      </c>
      <c r="K284" s="1067">
        <f t="shared" si="39"/>
        <v>1281</v>
      </c>
      <c r="L284" s="1069">
        <f t="shared" si="39"/>
        <v>1281</v>
      </c>
      <c r="M284" s="1039">
        <f t="shared" si="39"/>
        <v>397.20000000000005</v>
      </c>
      <c r="N284" s="1004">
        <f>(100/L284)*M284</f>
        <v>31.007025761124126</v>
      </c>
    </row>
    <row r="285" spans="1:14" ht="15">
      <c r="A285" s="169">
        <v>621000</v>
      </c>
      <c r="B285" s="7"/>
      <c r="C285" s="22">
        <v>41</v>
      </c>
      <c r="D285" s="587" t="s">
        <v>247</v>
      </c>
      <c r="E285" s="535" t="s">
        <v>248</v>
      </c>
      <c r="F285" s="220">
        <v>105</v>
      </c>
      <c r="G285" s="220">
        <v>312</v>
      </c>
      <c r="H285" s="180">
        <v>130</v>
      </c>
      <c r="I285" s="21"/>
      <c r="J285" s="181"/>
      <c r="K285" s="180"/>
      <c r="L285" s="21"/>
      <c r="M285" s="977"/>
      <c r="N285" s="731"/>
    </row>
    <row r="286" spans="1:14" ht="15">
      <c r="A286" s="169">
        <v>623000</v>
      </c>
      <c r="B286" s="7"/>
      <c r="C286" s="7">
        <v>41</v>
      </c>
      <c r="D286" s="156" t="s">
        <v>247</v>
      </c>
      <c r="E286" s="535" t="s">
        <v>78</v>
      </c>
      <c r="F286" s="475"/>
      <c r="G286" s="475">
        <v>278</v>
      </c>
      <c r="H286" s="36"/>
      <c r="I286" s="12">
        <v>280</v>
      </c>
      <c r="J286" s="183">
        <v>280</v>
      </c>
      <c r="K286" s="182">
        <v>360</v>
      </c>
      <c r="L286" s="12">
        <v>360</v>
      </c>
      <c r="M286" s="997">
        <v>129</v>
      </c>
      <c r="N286" s="974">
        <f aca="true" t="shared" si="40" ref="N286:N292">(100/L286)*M286</f>
        <v>35.833333333333336</v>
      </c>
    </row>
    <row r="287" spans="1:14" ht="15">
      <c r="A287" s="171">
        <v>625001</v>
      </c>
      <c r="B287" s="9"/>
      <c r="C287" s="323">
        <v>41</v>
      </c>
      <c r="D287" s="512" t="s">
        <v>247</v>
      </c>
      <c r="E287" s="329" t="s">
        <v>79</v>
      </c>
      <c r="F287" s="176">
        <v>15</v>
      </c>
      <c r="G287" s="176">
        <v>6</v>
      </c>
      <c r="H287" s="53">
        <v>19</v>
      </c>
      <c r="I287" s="24">
        <v>19</v>
      </c>
      <c r="J287" s="211">
        <v>19</v>
      </c>
      <c r="K287" s="201">
        <v>51</v>
      </c>
      <c r="L287" s="24">
        <v>51</v>
      </c>
      <c r="M287" s="1001">
        <v>15.05</v>
      </c>
      <c r="N287" s="974">
        <f t="shared" si="40"/>
        <v>29.50980392156863</v>
      </c>
    </row>
    <row r="288" spans="1:14" ht="15">
      <c r="A288" s="171">
        <v>625002</v>
      </c>
      <c r="B288" s="9"/>
      <c r="C288" s="13">
        <v>41</v>
      </c>
      <c r="D288" s="513" t="s">
        <v>247</v>
      </c>
      <c r="E288" s="329" t="s">
        <v>80</v>
      </c>
      <c r="F288" s="176">
        <v>160</v>
      </c>
      <c r="G288" s="176">
        <v>830</v>
      </c>
      <c r="H288" s="48">
        <v>182</v>
      </c>
      <c r="I288" s="8">
        <v>500</v>
      </c>
      <c r="J288" s="172">
        <v>500</v>
      </c>
      <c r="K288" s="171">
        <v>510</v>
      </c>
      <c r="L288" s="8">
        <v>510</v>
      </c>
      <c r="M288" s="993">
        <v>150.5</v>
      </c>
      <c r="N288" s="974">
        <f t="shared" si="40"/>
        <v>29.509803921568626</v>
      </c>
    </row>
    <row r="289" spans="1:14" ht="15">
      <c r="A289" s="171">
        <v>625003</v>
      </c>
      <c r="B289" s="9"/>
      <c r="C289" s="85">
        <v>41</v>
      </c>
      <c r="D289" s="513" t="s">
        <v>247</v>
      </c>
      <c r="E289" s="329" t="s">
        <v>81</v>
      </c>
      <c r="F289" s="475">
        <v>8</v>
      </c>
      <c r="G289" s="475">
        <v>47</v>
      </c>
      <c r="H289" s="48">
        <v>11</v>
      </c>
      <c r="I289" s="8">
        <v>21</v>
      </c>
      <c r="J289" s="172">
        <v>21</v>
      </c>
      <c r="K289" s="171">
        <v>30</v>
      </c>
      <c r="L289" s="8">
        <v>30</v>
      </c>
      <c r="M289" s="993">
        <v>8.6</v>
      </c>
      <c r="N289" s="974">
        <f t="shared" si="40"/>
        <v>28.666666666666668</v>
      </c>
    </row>
    <row r="290" spans="1:14" ht="15">
      <c r="A290" s="171">
        <v>625004</v>
      </c>
      <c r="B290" s="9"/>
      <c r="C290" s="85">
        <v>41</v>
      </c>
      <c r="D290" s="513" t="s">
        <v>247</v>
      </c>
      <c r="E290" s="329" t="s">
        <v>82</v>
      </c>
      <c r="F290" s="172">
        <v>32</v>
      </c>
      <c r="G290" s="172">
        <v>178</v>
      </c>
      <c r="H290" s="48">
        <v>39</v>
      </c>
      <c r="I290" s="8">
        <v>80</v>
      </c>
      <c r="J290" s="172">
        <v>80</v>
      </c>
      <c r="K290" s="171">
        <v>110</v>
      </c>
      <c r="L290" s="8">
        <v>110</v>
      </c>
      <c r="M290" s="993">
        <v>32.25</v>
      </c>
      <c r="N290" s="972">
        <f t="shared" si="40"/>
        <v>29.318181818181817</v>
      </c>
    </row>
    <row r="291" spans="1:14" ht="15">
      <c r="A291" s="182">
        <v>625005</v>
      </c>
      <c r="B291" s="9"/>
      <c r="C291" s="13">
        <v>41</v>
      </c>
      <c r="D291" s="513" t="s">
        <v>247</v>
      </c>
      <c r="E291" s="558" t="s">
        <v>83</v>
      </c>
      <c r="F291" s="183">
        <v>11</v>
      </c>
      <c r="G291" s="183">
        <v>4</v>
      </c>
      <c r="H291" s="48">
        <v>13</v>
      </c>
      <c r="I291" s="8">
        <v>13</v>
      </c>
      <c r="J291" s="172">
        <v>13</v>
      </c>
      <c r="K291" s="171">
        <v>40</v>
      </c>
      <c r="L291" s="8">
        <v>40</v>
      </c>
      <c r="M291" s="993">
        <v>10.75</v>
      </c>
      <c r="N291" s="971">
        <f t="shared" si="40"/>
        <v>26.875</v>
      </c>
    </row>
    <row r="292" spans="1:14" ht="15">
      <c r="A292" s="179">
        <v>625007</v>
      </c>
      <c r="B292" s="11"/>
      <c r="C292" s="204">
        <v>41</v>
      </c>
      <c r="D292" s="510" t="s">
        <v>247</v>
      </c>
      <c r="E292" s="545" t="s">
        <v>84</v>
      </c>
      <c r="F292" s="560">
        <v>54</v>
      </c>
      <c r="G292" s="560">
        <v>282</v>
      </c>
      <c r="H292" s="36">
        <v>62</v>
      </c>
      <c r="I292" s="12">
        <v>130</v>
      </c>
      <c r="J292" s="183">
        <v>130</v>
      </c>
      <c r="K292" s="182">
        <v>180</v>
      </c>
      <c r="L292" s="12">
        <v>180</v>
      </c>
      <c r="M292" s="997">
        <v>51.05</v>
      </c>
      <c r="N292" s="973">
        <f t="shared" si="40"/>
        <v>28.36111111111111</v>
      </c>
    </row>
    <row r="293" spans="1:14" ht="15">
      <c r="A293" s="193">
        <v>632</v>
      </c>
      <c r="B293" s="3"/>
      <c r="C293" s="135"/>
      <c r="D293" s="515"/>
      <c r="E293" s="533" t="s">
        <v>86</v>
      </c>
      <c r="F293" s="165">
        <f>SUM(F294:F296)</f>
        <v>27252</v>
      </c>
      <c r="G293" s="165">
        <f aca="true" t="shared" si="41" ref="G293:M293">SUM(G294:G296)</f>
        <v>25363</v>
      </c>
      <c r="H293" s="5">
        <f t="shared" si="41"/>
        <v>38500</v>
      </c>
      <c r="I293" s="4">
        <f t="shared" si="41"/>
        <v>30283</v>
      </c>
      <c r="J293" s="165">
        <f t="shared" si="41"/>
        <v>29783</v>
      </c>
      <c r="K293" s="164">
        <f t="shared" si="41"/>
        <v>32000</v>
      </c>
      <c r="L293" s="4">
        <f t="shared" si="41"/>
        <v>31000</v>
      </c>
      <c r="M293" s="992">
        <f t="shared" si="41"/>
        <v>14735.17</v>
      </c>
      <c r="N293" s="1004">
        <f>(100/L293)*M293</f>
        <v>47.532806451612906</v>
      </c>
    </row>
    <row r="294" spans="1:14" ht="15">
      <c r="A294" s="169">
        <v>632001</v>
      </c>
      <c r="B294" s="7">
        <v>1</v>
      </c>
      <c r="C294" s="642">
        <v>41</v>
      </c>
      <c r="D294" s="523" t="s">
        <v>247</v>
      </c>
      <c r="E294" s="535" t="s">
        <v>88</v>
      </c>
      <c r="F294" s="170">
        <v>7084</v>
      </c>
      <c r="G294" s="170">
        <v>6732</v>
      </c>
      <c r="H294" s="89">
        <v>9000</v>
      </c>
      <c r="I294" s="6">
        <v>9000</v>
      </c>
      <c r="J294" s="170">
        <v>9000</v>
      </c>
      <c r="K294" s="180">
        <v>10000</v>
      </c>
      <c r="L294" s="21">
        <v>10000</v>
      </c>
      <c r="M294" s="996">
        <v>8596.4</v>
      </c>
      <c r="N294" s="1006">
        <f>(100/L294)*M294</f>
        <v>85.964</v>
      </c>
    </row>
    <row r="295" spans="1:14" ht="15">
      <c r="A295" s="171">
        <v>632001</v>
      </c>
      <c r="B295" s="7">
        <v>2</v>
      </c>
      <c r="C295" s="206">
        <v>41</v>
      </c>
      <c r="D295" s="512" t="s">
        <v>247</v>
      </c>
      <c r="E295" s="329" t="s">
        <v>89</v>
      </c>
      <c r="F295" s="170">
        <v>20168</v>
      </c>
      <c r="G295" s="170">
        <v>15781</v>
      </c>
      <c r="H295" s="48">
        <v>26500</v>
      </c>
      <c r="I295" s="8">
        <v>18283</v>
      </c>
      <c r="J295" s="172">
        <v>18283</v>
      </c>
      <c r="K295" s="171">
        <v>20000</v>
      </c>
      <c r="L295" s="8">
        <v>19000</v>
      </c>
      <c r="M295" s="993">
        <v>5758.42</v>
      </c>
      <c r="N295" s="972">
        <f>(100/L295)*M295</f>
        <v>30.307473684210525</v>
      </c>
    </row>
    <row r="296" spans="1:14" ht="15">
      <c r="A296" s="171">
        <v>632002</v>
      </c>
      <c r="B296" s="9"/>
      <c r="C296" s="13">
        <v>41</v>
      </c>
      <c r="D296" s="513" t="s">
        <v>247</v>
      </c>
      <c r="E296" s="329" t="s">
        <v>29</v>
      </c>
      <c r="F296" s="172"/>
      <c r="G296" s="172">
        <v>2850</v>
      </c>
      <c r="H296" s="48">
        <v>3000</v>
      </c>
      <c r="I296" s="8">
        <v>3000</v>
      </c>
      <c r="J296" s="172">
        <v>2500</v>
      </c>
      <c r="K296" s="171">
        <v>2000</v>
      </c>
      <c r="L296" s="8">
        <v>2000</v>
      </c>
      <c r="M296" s="993">
        <v>380.35</v>
      </c>
      <c r="N296" s="1008">
        <f>(100/L296)*M296</f>
        <v>19.017500000000002</v>
      </c>
    </row>
    <row r="297" spans="1:14" ht="15">
      <c r="A297" s="193">
        <v>633</v>
      </c>
      <c r="B297" s="3"/>
      <c r="C297" s="135"/>
      <c r="D297" s="515"/>
      <c r="E297" s="533" t="s">
        <v>93</v>
      </c>
      <c r="F297" s="165">
        <f aca="true" t="shared" si="42" ref="F297:M297">SUM(F299:F304)</f>
        <v>8919</v>
      </c>
      <c r="G297" s="165">
        <f>SUM(G298:G304)</f>
        <v>22975</v>
      </c>
      <c r="H297" s="5">
        <f t="shared" si="42"/>
        <v>10700</v>
      </c>
      <c r="I297" s="4">
        <f t="shared" si="42"/>
        <v>16400</v>
      </c>
      <c r="J297" s="165">
        <f t="shared" si="42"/>
        <v>14900</v>
      </c>
      <c r="K297" s="164">
        <f t="shared" si="42"/>
        <v>9700</v>
      </c>
      <c r="L297" s="4">
        <f t="shared" si="42"/>
        <v>10200</v>
      </c>
      <c r="M297" s="992">
        <f t="shared" si="42"/>
        <v>4171.77</v>
      </c>
      <c r="N297" s="1004">
        <f>(100/L297)*M297</f>
        <v>40.89970588235295</v>
      </c>
    </row>
    <row r="298" spans="1:14" ht="15">
      <c r="A298" s="180">
        <v>633001</v>
      </c>
      <c r="B298" s="22"/>
      <c r="C298" s="632">
        <v>41</v>
      </c>
      <c r="D298" s="522" t="s">
        <v>247</v>
      </c>
      <c r="E298" s="534" t="s">
        <v>278</v>
      </c>
      <c r="F298" s="181"/>
      <c r="G298" s="181">
        <v>2411</v>
      </c>
      <c r="H298" s="52"/>
      <c r="I298" s="21"/>
      <c r="J298" s="181"/>
      <c r="K298" s="180"/>
      <c r="L298" s="21"/>
      <c r="M298" s="977"/>
      <c r="N298" s="731"/>
    </row>
    <row r="299" spans="1:14" ht="15">
      <c r="A299" s="169">
        <v>633006</v>
      </c>
      <c r="B299" s="7"/>
      <c r="C299" s="642">
        <v>41</v>
      </c>
      <c r="D299" s="523" t="s">
        <v>247</v>
      </c>
      <c r="E299" s="535" t="s">
        <v>210</v>
      </c>
      <c r="F299" s="170">
        <v>2946</v>
      </c>
      <c r="G299" s="170">
        <v>11130</v>
      </c>
      <c r="H299" s="89">
        <v>1500</v>
      </c>
      <c r="I299" s="6">
        <v>7200</v>
      </c>
      <c r="J299" s="170">
        <v>6700</v>
      </c>
      <c r="K299" s="169">
        <v>1500</v>
      </c>
      <c r="L299" s="6">
        <v>2000</v>
      </c>
      <c r="M299" s="996">
        <v>1971.42</v>
      </c>
      <c r="N299" s="974">
        <f>(100/L299)*M299</f>
        <v>98.57100000000001</v>
      </c>
    </row>
    <row r="300" spans="1:14" ht="15">
      <c r="A300" s="169">
        <v>633006</v>
      </c>
      <c r="B300" s="7">
        <v>2</v>
      </c>
      <c r="C300" s="642">
        <v>41</v>
      </c>
      <c r="D300" s="513" t="s">
        <v>247</v>
      </c>
      <c r="E300" s="505" t="s">
        <v>401</v>
      </c>
      <c r="F300" s="170">
        <v>2184</v>
      </c>
      <c r="G300" s="170"/>
      <c r="H300" s="89"/>
      <c r="I300" s="6"/>
      <c r="J300" s="170"/>
      <c r="K300" s="169"/>
      <c r="L300" s="6"/>
      <c r="M300" s="996"/>
      <c r="N300" s="733"/>
    </row>
    <row r="301" spans="1:14" ht="15">
      <c r="A301" s="169">
        <v>633006</v>
      </c>
      <c r="B301" s="7">
        <v>3</v>
      </c>
      <c r="C301" s="642">
        <v>41</v>
      </c>
      <c r="D301" s="513" t="s">
        <v>247</v>
      </c>
      <c r="E301" s="471" t="s">
        <v>100</v>
      </c>
      <c r="F301" s="172">
        <v>6</v>
      </c>
      <c r="G301" s="172">
        <v>221</v>
      </c>
      <c r="H301" s="48">
        <v>200</v>
      </c>
      <c r="I301" s="8">
        <v>200</v>
      </c>
      <c r="J301" s="172">
        <v>200</v>
      </c>
      <c r="K301" s="171">
        <v>200</v>
      </c>
      <c r="L301" s="8">
        <v>200</v>
      </c>
      <c r="M301" s="993">
        <v>104.04</v>
      </c>
      <c r="N301" s="971">
        <f>(100/L301)*M301</f>
        <v>52.02</v>
      </c>
    </row>
    <row r="302" spans="1:14" ht="15">
      <c r="A302" s="169">
        <v>633006</v>
      </c>
      <c r="B302" s="7">
        <v>12</v>
      </c>
      <c r="C302" s="206">
        <v>41</v>
      </c>
      <c r="D302" s="511" t="s">
        <v>247</v>
      </c>
      <c r="E302" s="471" t="s">
        <v>249</v>
      </c>
      <c r="F302" s="170"/>
      <c r="G302" s="170">
        <v>2017</v>
      </c>
      <c r="H302" s="89">
        <v>4000</v>
      </c>
      <c r="I302" s="6">
        <v>4000</v>
      </c>
      <c r="J302" s="170">
        <v>3000</v>
      </c>
      <c r="K302" s="169">
        <v>3000</v>
      </c>
      <c r="L302" s="6">
        <v>3000</v>
      </c>
      <c r="M302" s="996">
        <v>0</v>
      </c>
      <c r="N302" s="974">
        <f>(100/L302)*M302</f>
        <v>0</v>
      </c>
    </row>
    <row r="303" spans="1:14" ht="15">
      <c r="A303" s="182">
        <v>633006</v>
      </c>
      <c r="B303" s="15">
        <v>30</v>
      </c>
      <c r="C303" s="206">
        <v>41</v>
      </c>
      <c r="D303" s="511" t="s">
        <v>247</v>
      </c>
      <c r="E303" s="329" t="s">
        <v>485</v>
      </c>
      <c r="F303" s="172"/>
      <c r="G303" s="172">
        <v>1150</v>
      </c>
      <c r="H303" s="48"/>
      <c r="I303" s="48"/>
      <c r="J303" s="172"/>
      <c r="K303" s="171"/>
      <c r="L303" s="8"/>
      <c r="M303" s="993"/>
      <c r="N303" s="828"/>
    </row>
    <row r="304" spans="1:14" ht="15">
      <c r="A304" s="179">
        <v>633016</v>
      </c>
      <c r="B304" s="32"/>
      <c r="C304" s="130">
        <v>41</v>
      </c>
      <c r="D304" s="514" t="s">
        <v>250</v>
      </c>
      <c r="E304" s="506" t="s">
        <v>251</v>
      </c>
      <c r="F304" s="174">
        <v>3783</v>
      </c>
      <c r="G304" s="174">
        <v>6046</v>
      </c>
      <c r="H304" s="80">
        <v>5000</v>
      </c>
      <c r="I304" s="80">
        <v>5000</v>
      </c>
      <c r="J304" s="174">
        <v>5000</v>
      </c>
      <c r="K304" s="173">
        <v>5000</v>
      </c>
      <c r="L304" s="10">
        <v>5000</v>
      </c>
      <c r="M304" s="994">
        <v>2096.31</v>
      </c>
      <c r="N304" s="973">
        <f>(100/L304)*M304</f>
        <v>41.9262</v>
      </c>
    </row>
    <row r="305" spans="1:14" ht="15">
      <c r="A305" s="193">
        <v>635</v>
      </c>
      <c r="B305" s="3"/>
      <c r="C305" s="135"/>
      <c r="D305" s="515"/>
      <c r="E305" s="504" t="s">
        <v>125</v>
      </c>
      <c r="F305" s="165">
        <f>SUM(F306:F306)</f>
        <v>230</v>
      </c>
      <c r="G305" s="165">
        <f>SUM(G306:G306)</f>
        <v>1200</v>
      </c>
      <c r="H305" s="5">
        <f aca="true" t="shared" si="43" ref="H305:M305">H306</f>
        <v>1000</v>
      </c>
      <c r="I305" s="4">
        <f t="shared" si="43"/>
        <v>1110</v>
      </c>
      <c r="J305" s="165">
        <f t="shared" si="43"/>
        <v>500</v>
      </c>
      <c r="K305" s="164">
        <f t="shared" si="43"/>
        <v>10000</v>
      </c>
      <c r="L305" s="4">
        <f t="shared" si="43"/>
        <v>10000</v>
      </c>
      <c r="M305" s="992">
        <f t="shared" si="43"/>
        <v>2160</v>
      </c>
      <c r="N305" s="1004">
        <f>(100/L305)*M305</f>
        <v>21.6</v>
      </c>
    </row>
    <row r="306" spans="1:14" ht="15">
      <c r="A306" s="169">
        <v>635006</v>
      </c>
      <c r="B306" s="75">
        <v>1</v>
      </c>
      <c r="C306" s="112">
        <v>41</v>
      </c>
      <c r="D306" s="515" t="s">
        <v>247</v>
      </c>
      <c r="E306" s="507" t="s">
        <v>482</v>
      </c>
      <c r="F306" s="170">
        <v>230</v>
      </c>
      <c r="G306" s="170">
        <v>1200</v>
      </c>
      <c r="H306" s="89">
        <v>1000</v>
      </c>
      <c r="I306" s="89">
        <v>1110</v>
      </c>
      <c r="J306" s="170">
        <v>500</v>
      </c>
      <c r="K306" s="169">
        <v>10000</v>
      </c>
      <c r="L306" s="6">
        <v>10000</v>
      </c>
      <c r="M306" s="996">
        <v>2160</v>
      </c>
      <c r="N306" s="980">
        <f>(100/L306)*M306</f>
        <v>21.6</v>
      </c>
    </row>
    <row r="307" spans="1:14" ht="15">
      <c r="A307" s="193">
        <v>637</v>
      </c>
      <c r="B307" s="72"/>
      <c r="C307" s="640"/>
      <c r="D307" s="510"/>
      <c r="E307" s="503" t="s">
        <v>136</v>
      </c>
      <c r="F307" s="165">
        <f aca="true" t="shared" si="44" ref="F307:M307">SUM(F309:F315)</f>
        <v>8369</v>
      </c>
      <c r="G307" s="165">
        <f>SUM(G308:G315)</f>
        <v>17818</v>
      </c>
      <c r="H307" s="5">
        <f t="shared" si="44"/>
        <v>9850</v>
      </c>
      <c r="I307" s="4">
        <f t="shared" si="44"/>
        <v>11670</v>
      </c>
      <c r="J307" s="165">
        <f t="shared" si="44"/>
        <v>9670</v>
      </c>
      <c r="K307" s="164">
        <f t="shared" si="44"/>
        <v>12650</v>
      </c>
      <c r="L307" s="4">
        <f t="shared" si="44"/>
        <v>13650</v>
      </c>
      <c r="M307" s="992">
        <f t="shared" si="44"/>
        <v>3787.55</v>
      </c>
      <c r="N307" s="1004">
        <f>(100/L307)*M307</f>
        <v>27.74761904761905</v>
      </c>
    </row>
    <row r="308" spans="1:14" ht="15">
      <c r="A308" s="180">
        <v>637005</v>
      </c>
      <c r="B308" s="22">
        <v>30</v>
      </c>
      <c r="C308" s="632">
        <v>41</v>
      </c>
      <c r="D308" s="522" t="s">
        <v>247</v>
      </c>
      <c r="E308" s="518" t="s">
        <v>253</v>
      </c>
      <c r="F308" s="181"/>
      <c r="G308" s="181">
        <v>3817</v>
      </c>
      <c r="H308" s="52"/>
      <c r="I308" s="21"/>
      <c r="J308" s="181"/>
      <c r="K308" s="180"/>
      <c r="L308" s="52"/>
      <c r="M308" s="977"/>
      <c r="N308" s="731"/>
    </row>
    <row r="309" spans="1:14" ht="15">
      <c r="A309" s="169">
        <v>637002</v>
      </c>
      <c r="B309" s="7">
        <v>1</v>
      </c>
      <c r="C309" s="642">
        <v>41</v>
      </c>
      <c r="D309" s="523" t="s">
        <v>247</v>
      </c>
      <c r="E309" s="505" t="s">
        <v>254</v>
      </c>
      <c r="F309" s="170">
        <v>1000</v>
      </c>
      <c r="G309" s="170">
        <v>1244</v>
      </c>
      <c r="H309" s="89">
        <v>1000</v>
      </c>
      <c r="I309" s="6">
        <v>1000</v>
      </c>
      <c r="J309" s="170">
        <v>1000</v>
      </c>
      <c r="K309" s="169">
        <v>1000</v>
      </c>
      <c r="L309" s="8">
        <v>1000</v>
      </c>
      <c r="M309" s="996">
        <v>0</v>
      </c>
      <c r="N309" s="974">
        <f aca="true" t="shared" si="45" ref="N309:N315">(100/L309)*M309</f>
        <v>0</v>
      </c>
    </row>
    <row r="310" spans="1:14" ht="15">
      <c r="A310" s="169">
        <v>637002</v>
      </c>
      <c r="B310" s="7">
        <v>2</v>
      </c>
      <c r="C310" s="642">
        <v>41</v>
      </c>
      <c r="D310" s="523" t="s">
        <v>247</v>
      </c>
      <c r="E310" s="505" t="s">
        <v>402</v>
      </c>
      <c r="F310" s="170">
        <v>5413</v>
      </c>
      <c r="G310" s="170">
        <v>5123</v>
      </c>
      <c r="H310" s="89">
        <v>6000</v>
      </c>
      <c r="I310" s="6">
        <v>6000</v>
      </c>
      <c r="J310" s="170">
        <v>4000</v>
      </c>
      <c r="K310" s="169">
        <v>6000</v>
      </c>
      <c r="L310" s="6">
        <v>6000</v>
      </c>
      <c r="M310" s="996">
        <v>0</v>
      </c>
      <c r="N310" s="974">
        <f t="shared" si="45"/>
        <v>0</v>
      </c>
    </row>
    <row r="311" spans="1:14" ht="15">
      <c r="A311" s="169">
        <v>637004</v>
      </c>
      <c r="B311" s="7"/>
      <c r="C311" s="642">
        <v>41</v>
      </c>
      <c r="D311" s="523" t="s">
        <v>247</v>
      </c>
      <c r="E311" s="505" t="s">
        <v>255</v>
      </c>
      <c r="F311" s="170">
        <v>21</v>
      </c>
      <c r="G311" s="170">
        <v>115</v>
      </c>
      <c r="H311" s="48">
        <v>200</v>
      </c>
      <c r="I311" s="8">
        <v>200</v>
      </c>
      <c r="J311" s="172">
        <v>200</v>
      </c>
      <c r="K311" s="171">
        <v>200</v>
      </c>
      <c r="L311" s="8">
        <v>200</v>
      </c>
      <c r="M311" s="993">
        <v>62.2</v>
      </c>
      <c r="N311" s="974">
        <f t="shared" si="45"/>
        <v>31.1</v>
      </c>
    </row>
    <row r="312" spans="1:14" ht="15">
      <c r="A312" s="171">
        <v>637004</v>
      </c>
      <c r="B312" s="9">
        <v>5</v>
      </c>
      <c r="C312" s="13">
        <v>41</v>
      </c>
      <c r="D312" s="513" t="s">
        <v>247</v>
      </c>
      <c r="E312" s="471" t="s">
        <v>140</v>
      </c>
      <c r="F312" s="170">
        <v>381</v>
      </c>
      <c r="G312" s="170">
        <v>730</v>
      </c>
      <c r="H312" s="48">
        <v>500</v>
      </c>
      <c r="I312" s="8">
        <v>1250</v>
      </c>
      <c r="J312" s="172">
        <v>1250</v>
      </c>
      <c r="K312" s="171">
        <v>1000</v>
      </c>
      <c r="L312" s="8">
        <v>1700</v>
      </c>
      <c r="M312" s="993">
        <v>1643.44</v>
      </c>
      <c r="N312" s="974">
        <f t="shared" si="45"/>
        <v>96.67294117647059</v>
      </c>
    </row>
    <row r="313" spans="1:14" ht="15">
      <c r="A313" s="169">
        <v>637013</v>
      </c>
      <c r="B313" s="7"/>
      <c r="C313" s="642">
        <v>41</v>
      </c>
      <c r="D313" s="513" t="s">
        <v>250</v>
      </c>
      <c r="E313" s="471" t="s">
        <v>256</v>
      </c>
      <c r="F313" s="172">
        <v>250</v>
      </c>
      <c r="G313" s="172">
        <v>470</v>
      </c>
      <c r="H313" s="89">
        <v>350</v>
      </c>
      <c r="I313" s="6">
        <v>350</v>
      </c>
      <c r="J313" s="170">
        <v>350</v>
      </c>
      <c r="K313" s="171">
        <v>350</v>
      </c>
      <c r="L313" s="8">
        <v>350</v>
      </c>
      <c r="M313" s="996">
        <v>0</v>
      </c>
      <c r="N313" s="972">
        <f t="shared" si="45"/>
        <v>0</v>
      </c>
    </row>
    <row r="314" spans="1:14" ht="15">
      <c r="A314" s="171">
        <v>637015</v>
      </c>
      <c r="B314" s="9"/>
      <c r="C314" s="13">
        <v>41</v>
      </c>
      <c r="D314" s="513" t="s">
        <v>74</v>
      </c>
      <c r="E314" s="471" t="s">
        <v>153</v>
      </c>
      <c r="F314" s="172"/>
      <c r="G314" s="172">
        <v>212</v>
      </c>
      <c r="H314" s="89">
        <v>500</v>
      </c>
      <c r="I314" s="6">
        <v>500</v>
      </c>
      <c r="J314" s="170">
        <v>500</v>
      </c>
      <c r="K314" s="169">
        <v>500</v>
      </c>
      <c r="L314" s="6">
        <v>800</v>
      </c>
      <c r="M314" s="996">
        <v>790.65</v>
      </c>
      <c r="N314" s="971">
        <f t="shared" si="45"/>
        <v>98.83125</v>
      </c>
    </row>
    <row r="315" spans="1:14" ht="15">
      <c r="A315" s="179">
        <v>637027</v>
      </c>
      <c r="B315" s="32"/>
      <c r="C315" s="130">
        <v>41</v>
      </c>
      <c r="D315" s="514" t="s">
        <v>247</v>
      </c>
      <c r="E315" s="516" t="s">
        <v>158</v>
      </c>
      <c r="F315" s="174">
        <v>1304</v>
      </c>
      <c r="G315" s="174">
        <v>6107</v>
      </c>
      <c r="H315" s="80">
        <v>1300</v>
      </c>
      <c r="I315" s="10">
        <v>2370</v>
      </c>
      <c r="J315" s="174">
        <v>2370</v>
      </c>
      <c r="K315" s="173">
        <v>3600</v>
      </c>
      <c r="L315" s="10">
        <v>3600</v>
      </c>
      <c r="M315" s="994">
        <v>1291.26</v>
      </c>
      <c r="N315" s="973">
        <f t="shared" si="45"/>
        <v>35.86833333333333</v>
      </c>
    </row>
    <row r="316" spans="1:14" ht="15.75" thickBot="1">
      <c r="A316" s="199"/>
      <c r="B316" s="27"/>
      <c r="C316" s="644"/>
      <c r="D316" s="538"/>
      <c r="E316" s="563"/>
      <c r="F316" s="321"/>
      <c r="G316" s="321"/>
      <c r="H316" s="101"/>
      <c r="I316" s="93"/>
      <c r="J316" s="226"/>
      <c r="K316" s="198"/>
      <c r="L316" s="93"/>
      <c r="M316" s="1040"/>
      <c r="N316" s="814"/>
    </row>
    <row r="317" spans="1:14" ht="15.75" thickBot="1">
      <c r="A317" s="186" t="s">
        <v>344</v>
      </c>
      <c r="B317" s="17"/>
      <c r="C317" s="639"/>
      <c r="D317" s="509"/>
      <c r="E317" s="502" t="s">
        <v>257</v>
      </c>
      <c r="F317" s="18">
        <f>SUM(F318+F326+F330)</f>
        <v>2219</v>
      </c>
      <c r="G317" s="18">
        <f>SUM(G318+G326+G330)</f>
        <v>1458</v>
      </c>
      <c r="H317" s="70">
        <f aca="true" t="shared" si="46" ref="H317:M317">H318+H326+H330</f>
        <v>1665</v>
      </c>
      <c r="I317" s="68">
        <f t="shared" si="46"/>
        <v>1665</v>
      </c>
      <c r="J317" s="18">
        <f t="shared" si="46"/>
        <v>1515</v>
      </c>
      <c r="K317" s="69">
        <f t="shared" si="46"/>
        <v>1685</v>
      </c>
      <c r="L317" s="68">
        <f t="shared" si="46"/>
        <v>1685</v>
      </c>
      <c r="M317" s="1016">
        <f t="shared" si="46"/>
        <v>605.99</v>
      </c>
      <c r="N317" s="1003">
        <f>(100/L317)*M317</f>
        <v>35.963798219584575</v>
      </c>
    </row>
    <row r="318" spans="1:14" ht="15">
      <c r="A318" s="164">
        <v>62</v>
      </c>
      <c r="B318" s="3"/>
      <c r="C318" s="141"/>
      <c r="D318" s="541"/>
      <c r="E318" s="533" t="s">
        <v>76</v>
      </c>
      <c r="F318" s="236">
        <f>SUM(F319:F325)</f>
        <v>519</v>
      </c>
      <c r="G318" s="236">
        <f aca="true" t="shared" si="47" ref="G318:M318">SUM(G319:G325)</f>
        <v>379</v>
      </c>
      <c r="H318" s="598">
        <f t="shared" si="47"/>
        <v>395</v>
      </c>
      <c r="I318" s="129">
        <f t="shared" si="47"/>
        <v>395</v>
      </c>
      <c r="J318" s="236">
        <f t="shared" si="47"/>
        <v>395</v>
      </c>
      <c r="K318" s="1073">
        <f t="shared" si="47"/>
        <v>395</v>
      </c>
      <c r="L318" s="129">
        <f t="shared" si="47"/>
        <v>395</v>
      </c>
      <c r="M318" s="1074">
        <f t="shared" si="47"/>
        <v>157.24999999999997</v>
      </c>
      <c r="N318" s="1004">
        <f>(100/L318)*M318</f>
        <v>39.81012658227848</v>
      </c>
    </row>
    <row r="319" spans="1:14" ht="15">
      <c r="A319" s="180">
        <v>621000</v>
      </c>
      <c r="B319" s="22">
        <v>1</v>
      </c>
      <c r="C319" s="632">
        <v>41</v>
      </c>
      <c r="D319" s="522" t="s">
        <v>247</v>
      </c>
      <c r="E319" s="534" t="s">
        <v>258</v>
      </c>
      <c r="F319" s="220">
        <v>130</v>
      </c>
      <c r="G319" s="220">
        <v>108</v>
      </c>
      <c r="H319" s="553">
        <v>110</v>
      </c>
      <c r="I319" s="107">
        <v>110</v>
      </c>
      <c r="J319" s="220">
        <v>110</v>
      </c>
      <c r="K319" s="553">
        <v>110</v>
      </c>
      <c r="L319" s="107">
        <v>110</v>
      </c>
      <c r="M319" s="1042">
        <v>45</v>
      </c>
      <c r="N319" s="1006">
        <f aca="true" t="shared" si="48" ref="N319:N331">(100/L319)*M319</f>
        <v>40.90909090909091</v>
      </c>
    </row>
    <row r="320" spans="1:14" ht="15">
      <c r="A320" s="171">
        <v>625001</v>
      </c>
      <c r="B320" s="9">
        <v>1</v>
      </c>
      <c r="C320" s="206">
        <v>41</v>
      </c>
      <c r="D320" s="511" t="s">
        <v>247</v>
      </c>
      <c r="E320" s="600" t="s">
        <v>79</v>
      </c>
      <c r="F320" s="176">
        <v>13</v>
      </c>
      <c r="G320" s="176">
        <v>15</v>
      </c>
      <c r="H320" s="525">
        <v>16</v>
      </c>
      <c r="I320" s="54">
        <v>16</v>
      </c>
      <c r="J320" s="176">
        <v>16</v>
      </c>
      <c r="K320" s="525">
        <v>16</v>
      </c>
      <c r="L320" s="54">
        <v>16</v>
      </c>
      <c r="M320" s="1043">
        <v>6.3</v>
      </c>
      <c r="N320" s="972">
        <f t="shared" si="48"/>
        <v>39.375</v>
      </c>
    </row>
    <row r="321" spans="1:14" ht="15">
      <c r="A321" s="169">
        <v>625002</v>
      </c>
      <c r="B321" s="7">
        <v>1</v>
      </c>
      <c r="C321" s="13">
        <v>41</v>
      </c>
      <c r="D321" s="513" t="s">
        <v>247</v>
      </c>
      <c r="E321" s="329" t="s">
        <v>80</v>
      </c>
      <c r="F321" s="176">
        <v>225</v>
      </c>
      <c r="G321" s="176">
        <v>151</v>
      </c>
      <c r="H321" s="525">
        <v>160</v>
      </c>
      <c r="I321" s="54">
        <v>160</v>
      </c>
      <c r="J321" s="176">
        <v>160</v>
      </c>
      <c r="K321" s="525">
        <v>160</v>
      </c>
      <c r="L321" s="54">
        <v>160</v>
      </c>
      <c r="M321" s="1043">
        <v>63</v>
      </c>
      <c r="N321" s="971">
        <f t="shared" si="48"/>
        <v>39.375</v>
      </c>
    </row>
    <row r="322" spans="1:14" ht="15">
      <c r="A322" s="171">
        <v>625003</v>
      </c>
      <c r="B322" s="9">
        <v>1</v>
      </c>
      <c r="C322" s="13">
        <v>41</v>
      </c>
      <c r="D322" s="513" t="s">
        <v>247</v>
      </c>
      <c r="E322" s="329" t="s">
        <v>81</v>
      </c>
      <c r="F322" s="176">
        <v>14</v>
      </c>
      <c r="G322" s="176">
        <v>9</v>
      </c>
      <c r="H322" s="525">
        <v>10</v>
      </c>
      <c r="I322" s="54">
        <v>10</v>
      </c>
      <c r="J322" s="176">
        <v>10</v>
      </c>
      <c r="K322" s="525">
        <v>10</v>
      </c>
      <c r="L322" s="54">
        <v>10</v>
      </c>
      <c r="M322" s="1043">
        <v>3.6</v>
      </c>
      <c r="N322" s="974">
        <f t="shared" si="48"/>
        <v>36</v>
      </c>
    </row>
    <row r="323" spans="1:14" ht="15">
      <c r="A323" s="171">
        <v>625004</v>
      </c>
      <c r="B323" s="33">
        <v>1</v>
      </c>
      <c r="C323" s="85">
        <v>41</v>
      </c>
      <c r="D323" s="513" t="s">
        <v>247</v>
      </c>
      <c r="E323" s="329" t="s">
        <v>82</v>
      </c>
      <c r="F323" s="172">
        <v>51</v>
      </c>
      <c r="G323" s="172">
        <v>33</v>
      </c>
      <c r="H323" s="48">
        <v>35</v>
      </c>
      <c r="I323" s="8">
        <v>35</v>
      </c>
      <c r="J323" s="172">
        <v>35</v>
      </c>
      <c r="K323" s="48">
        <v>35</v>
      </c>
      <c r="L323" s="8">
        <v>35</v>
      </c>
      <c r="M323" s="1044">
        <v>13.5</v>
      </c>
      <c r="N323" s="972">
        <f t="shared" si="48"/>
        <v>38.57142857142857</v>
      </c>
    </row>
    <row r="324" spans="1:14" ht="15">
      <c r="A324" s="171">
        <v>625005</v>
      </c>
      <c r="B324" s="33">
        <v>1</v>
      </c>
      <c r="C324" s="85">
        <v>41</v>
      </c>
      <c r="D324" s="513" t="s">
        <v>247</v>
      </c>
      <c r="E324" s="329" t="s">
        <v>83</v>
      </c>
      <c r="F324" s="172">
        <v>9</v>
      </c>
      <c r="G324" s="172">
        <v>10</v>
      </c>
      <c r="H324" s="48">
        <v>11</v>
      </c>
      <c r="I324" s="8">
        <v>11</v>
      </c>
      <c r="J324" s="172">
        <v>11</v>
      </c>
      <c r="K324" s="48">
        <v>11</v>
      </c>
      <c r="L324" s="8">
        <v>11</v>
      </c>
      <c r="M324" s="1044">
        <v>4.5</v>
      </c>
      <c r="N324" s="971">
        <f t="shared" si="48"/>
        <v>40.909090909090914</v>
      </c>
    </row>
    <row r="325" spans="1:14" ht="15">
      <c r="A325" s="173">
        <v>625007</v>
      </c>
      <c r="B325" s="11">
        <v>1</v>
      </c>
      <c r="C325" s="204">
        <v>41</v>
      </c>
      <c r="D325" s="514" t="s">
        <v>247</v>
      </c>
      <c r="E325" s="530" t="s">
        <v>259</v>
      </c>
      <c r="F325" s="221">
        <v>77</v>
      </c>
      <c r="G325" s="221">
        <v>53</v>
      </c>
      <c r="H325" s="532">
        <v>53</v>
      </c>
      <c r="I325" s="86">
        <v>53</v>
      </c>
      <c r="J325" s="221">
        <v>53</v>
      </c>
      <c r="K325" s="532">
        <v>53</v>
      </c>
      <c r="L325" s="86">
        <v>53</v>
      </c>
      <c r="M325" s="1023">
        <v>21.35</v>
      </c>
      <c r="N325" s="973">
        <f t="shared" si="48"/>
        <v>40.28301886792453</v>
      </c>
    </row>
    <row r="326" spans="1:14" ht="15">
      <c r="A326" s="164">
        <v>633</v>
      </c>
      <c r="B326" s="74"/>
      <c r="C326" s="83"/>
      <c r="D326" s="515"/>
      <c r="E326" s="533" t="s">
        <v>93</v>
      </c>
      <c r="F326" s="165">
        <f>SUM(F327:F329)</f>
        <v>0</v>
      </c>
      <c r="G326" s="165">
        <f>SUM(G327:G329)</f>
        <v>0</v>
      </c>
      <c r="H326" s="5">
        <v>170</v>
      </c>
      <c r="I326" s="4">
        <f>SUM(I327:I329)</f>
        <v>170</v>
      </c>
      <c r="J326" s="165">
        <f>SUM(J327:J329)</f>
        <v>20</v>
      </c>
      <c r="K326" s="5">
        <f>SUM(K327:K329)</f>
        <v>190</v>
      </c>
      <c r="L326" s="4">
        <f>SUM(L327:L329)</f>
        <v>190</v>
      </c>
      <c r="M326" s="1045">
        <f>SUM(M327:M329)</f>
        <v>0</v>
      </c>
      <c r="N326" s="1004">
        <f t="shared" si="48"/>
        <v>0</v>
      </c>
    </row>
    <row r="327" spans="1:14" ht="15">
      <c r="A327" s="169">
        <v>633009</v>
      </c>
      <c r="B327" s="51">
        <v>1</v>
      </c>
      <c r="C327" s="84">
        <v>41</v>
      </c>
      <c r="D327" s="523" t="s">
        <v>247</v>
      </c>
      <c r="E327" s="535" t="s">
        <v>169</v>
      </c>
      <c r="F327" s="170"/>
      <c r="G327" s="170"/>
      <c r="H327" s="89">
        <v>150</v>
      </c>
      <c r="I327" s="6">
        <v>150</v>
      </c>
      <c r="J327" s="170"/>
      <c r="K327" s="89">
        <v>150</v>
      </c>
      <c r="L327" s="6">
        <v>150</v>
      </c>
      <c r="M327" s="1046">
        <v>0</v>
      </c>
      <c r="N327" s="1006">
        <f t="shared" si="48"/>
        <v>0</v>
      </c>
    </row>
    <row r="328" spans="1:14" ht="15">
      <c r="A328" s="171">
        <v>633006</v>
      </c>
      <c r="B328" s="9">
        <v>1</v>
      </c>
      <c r="C328" s="13"/>
      <c r="D328" s="513" t="s">
        <v>247</v>
      </c>
      <c r="E328" s="329" t="s">
        <v>98</v>
      </c>
      <c r="F328" s="172"/>
      <c r="G328" s="172"/>
      <c r="H328" s="48"/>
      <c r="I328" s="8"/>
      <c r="J328" s="172"/>
      <c r="K328" s="48">
        <v>20</v>
      </c>
      <c r="L328" s="8">
        <v>20</v>
      </c>
      <c r="M328" s="1044">
        <v>0</v>
      </c>
      <c r="N328" s="974">
        <f t="shared" si="48"/>
        <v>0</v>
      </c>
    </row>
    <row r="329" spans="1:14" ht="15">
      <c r="A329" s="179">
        <v>633006</v>
      </c>
      <c r="B329" s="32">
        <v>4</v>
      </c>
      <c r="C329" s="204">
        <v>41</v>
      </c>
      <c r="D329" s="510" t="s">
        <v>247</v>
      </c>
      <c r="E329" s="545" t="s">
        <v>101</v>
      </c>
      <c r="F329" s="210"/>
      <c r="G329" s="210"/>
      <c r="H329" s="517">
        <v>20</v>
      </c>
      <c r="I329" s="23">
        <v>20</v>
      </c>
      <c r="J329" s="210">
        <v>20</v>
      </c>
      <c r="K329" s="517">
        <v>20</v>
      </c>
      <c r="L329" s="23">
        <v>20</v>
      </c>
      <c r="M329" s="1047">
        <v>0</v>
      </c>
      <c r="N329" s="973">
        <f t="shared" si="48"/>
        <v>0</v>
      </c>
    </row>
    <row r="330" spans="1:14" ht="15">
      <c r="A330" s="200">
        <v>637</v>
      </c>
      <c r="B330" s="72"/>
      <c r="C330" s="640"/>
      <c r="D330" s="515"/>
      <c r="E330" s="533" t="s">
        <v>136</v>
      </c>
      <c r="F330" s="165">
        <f>SUM(F331:F331)</f>
        <v>1700</v>
      </c>
      <c r="G330" s="165">
        <f>SUM(G331:G331)</f>
        <v>1079</v>
      </c>
      <c r="H330" s="73">
        <f aca="true" t="shared" si="49" ref="H330:M330">H331</f>
        <v>1100</v>
      </c>
      <c r="I330" s="71">
        <f t="shared" si="49"/>
        <v>1100</v>
      </c>
      <c r="J330" s="165">
        <f t="shared" si="49"/>
        <v>1100</v>
      </c>
      <c r="K330" s="73">
        <f t="shared" si="49"/>
        <v>1100</v>
      </c>
      <c r="L330" s="71">
        <f t="shared" si="49"/>
        <v>1100</v>
      </c>
      <c r="M330" s="1048">
        <f t="shared" si="49"/>
        <v>448.74</v>
      </c>
      <c r="N330" s="1004">
        <f t="shared" si="48"/>
        <v>40.79454545454546</v>
      </c>
    </row>
    <row r="331" spans="1:14" ht="15">
      <c r="A331" s="179">
        <v>637027</v>
      </c>
      <c r="B331" s="130">
        <v>1</v>
      </c>
      <c r="C331" s="130">
        <v>41</v>
      </c>
      <c r="D331" s="514" t="s">
        <v>247</v>
      </c>
      <c r="E331" s="545" t="s">
        <v>158</v>
      </c>
      <c r="F331" s="210">
        <v>1700</v>
      </c>
      <c r="G331" s="210">
        <v>1079</v>
      </c>
      <c r="H331" s="517">
        <v>1100</v>
      </c>
      <c r="I331" s="23">
        <v>1100</v>
      </c>
      <c r="J331" s="210">
        <v>1100</v>
      </c>
      <c r="K331" s="517">
        <v>1100</v>
      </c>
      <c r="L331" s="23">
        <v>1100</v>
      </c>
      <c r="M331" s="1047">
        <v>448.74</v>
      </c>
      <c r="N331" s="980">
        <f t="shared" si="48"/>
        <v>40.79454545454546</v>
      </c>
    </row>
    <row r="332" spans="1:14" ht="15.75" thickBot="1">
      <c r="A332" s="182"/>
      <c r="B332" s="206"/>
      <c r="C332" s="206"/>
      <c r="D332" s="511"/>
      <c r="E332" s="558"/>
      <c r="F332" s="183"/>
      <c r="G332" s="183"/>
      <c r="H332" s="36"/>
      <c r="I332" s="12"/>
      <c r="J332" s="183"/>
      <c r="K332" s="36"/>
      <c r="L332" s="12"/>
      <c r="M332" s="1049"/>
      <c r="N332" s="814"/>
    </row>
    <row r="333" spans="1:14" ht="15.75" thickBot="1">
      <c r="A333" s="69" t="s">
        <v>260</v>
      </c>
      <c r="B333" s="17"/>
      <c r="C333" s="639"/>
      <c r="D333" s="509"/>
      <c r="E333" s="57" t="s">
        <v>261</v>
      </c>
      <c r="F333" s="18">
        <f>SUM(F334+F338+F341+F347+F349+F354)</f>
        <v>6126</v>
      </c>
      <c r="G333" s="18">
        <f>SUM(G334+G338+G341+G347+G349+G354)</f>
        <v>8855</v>
      </c>
      <c r="H333" s="70">
        <f aca="true" t="shared" si="50" ref="H333:M333">H334+H338+H341+H347+H349+H354</f>
        <v>12344</v>
      </c>
      <c r="I333" s="68">
        <f t="shared" si="50"/>
        <v>12344</v>
      </c>
      <c r="J333" s="18">
        <f t="shared" si="50"/>
        <v>5345</v>
      </c>
      <c r="K333" s="70">
        <f t="shared" si="50"/>
        <v>11635</v>
      </c>
      <c r="L333" s="68">
        <f t="shared" si="50"/>
        <v>11635</v>
      </c>
      <c r="M333" s="1041">
        <f t="shared" si="50"/>
        <v>4163.66</v>
      </c>
      <c r="N333" s="1003">
        <f>(100/L333)*M333</f>
        <v>35.785646755479156</v>
      </c>
    </row>
    <row r="334" spans="1:14" ht="15">
      <c r="A334" s="261">
        <v>62</v>
      </c>
      <c r="B334" s="95"/>
      <c r="C334" s="140"/>
      <c r="D334" s="539"/>
      <c r="E334" s="540" t="s">
        <v>76</v>
      </c>
      <c r="F334" s="215">
        <f>SUM(F335+F336+F337)</f>
        <v>244</v>
      </c>
      <c r="G334" s="215">
        <f>SUM(G335+G336+G337)</f>
        <v>500</v>
      </c>
      <c r="H334" s="106">
        <f aca="true" t="shared" si="51" ref="H334:M334">SUM(H335:H337)</f>
        <v>379</v>
      </c>
      <c r="I334" s="98">
        <f t="shared" si="51"/>
        <v>349</v>
      </c>
      <c r="J334" s="215">
        <f t="shared" si="51"/>
        <v>35</v>
      </c>
      <c r="K334" s="106">
        <f t="shared" si="51"/>
        <v>20</v>
      </c>
      <c r="L334" s="98">
        <f t="shared" si="51"/>
        <v>20</v>
      </c>
      <c r="M334" s="1050">
        <f t="shared" si="51"/>
        <v>7.04</v>
      </c>
      <c r="N334" s="1004">
        <f>(100/L334)*M334</f>
        <v>35.2</v>
      </c>
    </row>
    <row r="335" spans="1:14" ht="15">
      <c r="A335" s="171">
        <v>625002</v>
      </c>
      <c r="B335" s="9"/>
      <c r="C335" s="9">
        <v>41</v>
      </c>
      <c r="D335" s="511" t="s">
        <v>262</v>
      </c>
      <c r="E335" s="329" t="s">
        <v>80</v>
      </c>
      <c r="F335" s="172">
        <v>175</v>
      </c>
      <c r="G335" s="172">
        <v>357</v>
      </c>
      <c r="H335" s="48">
        <v>270</v>
      </c>
      <c r="I335" s="8">
        <v>240</v>
      </c>
      <c r="J335" s="172">
        <v>10</v>
      </c>
      <c r="K335" s="48"/>
      <c r="L335" s="8"/>
      <c r="M335" s="1044"/>
      <c r="N335" s="731"/>
    </row>
    <row r="336" spans="1:14" ht="15">
      <c r="A336" s="169">
        <v>625003</v>
      </c>
      <c r="B336" s="7"/>
      <c r="C336" s="642">
        <v>41</v>
      </c>
      <c r="D336" s="513" t="s">
        <v>262</v>
      </c>
      <c r="E336" s="535" t="s">
        <v>81</v>
      </c>
      <c r="F336" s="170">
        <v>10</v>
      </c>
      <c r="G336" s="170">
        <v>22</v>
      </c>
      <c r="H336" s="48">
        <v>17</v>
      </c>
      <c r="I336" s="8">
        <v>17</v>
      </c>
      <c r="J336" s="172">
        <v>15</v>
      </c>
      <c r="K336" s="48">
        <v>20</v>
      </c>
      <c r="L336" s="8">
        <v>20</v>
      </c>
      <c r="M336" s="1044">
        <v>7.04</v>
      </c>
      <c r="N336" s="974">
        <f>(100/L336)*M336</f>
        <v>35.2</v>
      </c>
    </row>
    <row r="337" spans="1:14" ht="15">
      <c r="A337" s="171">
        <v>625007</v>
      </c>
      <c r="B337" s="32"/>
      <c r="C337" s="206">
        <v>41</v>
      </c>
      <c r="D337" s="511" t="s">
        <v>262</v>
      </c>
      <c r="E337" s="329" t="s">
        <v>84</v>
      </c>
      <c r="F337" s="172">
        <v>59</v>
      </c>
      <c r="G337" s="172">
        <v>121</v>
      </c>
      <c r="H337" s="48">
        <v>92</v>
      </c>
      <c r="I337" s="8">
        <v>92</v>
      </c>
      <c r="J337" s="172">
        <v>10</v>
      </c>
      <c r="K337" s="48"/>
      <c r="L337" s="8"/>
      <c r="M337" s="1044"/>
      <c r="N337" s="828"/>
    </row>
    <row r="338" spans="1:14" ht="15">
      <c r="A338" s="164">
        <v>632</v>
      </c>
      <c r="B338" s="3"/>
      <c r="C338" s="135"/>
      <c r="D338" s="515"/>
      <c r="E338" s="533" t="s">
        <v>86</v>
      </c>
      <c r="F338" s="165">
        <f>SUM(F339:F340)</f>
        <v>1486</v>
      </c>
      <c r="G338" s="165">
        <f>SUM(G339:G340)</f>
        <v>1440</v>
      </c>
      <c r="H338" s="5">
        <f aca="true" t="shared" si="52" ref="H338:M338">H339+H340</f>
        <v>2300</v>
      </c>
      <c r="I338" s="4">
        <f t="shared" si="52"/>
        <v>2300</v>
      </c>
      <c r="J338" s="165">
        <f t="shared" si="52"/>
        <v>1360</v>
      </c>
      <c r="K338" s="5">
        <f t="shared" si="52"/>
        <v>1900</v>
      </c>
      <c r="L338" s="4">
        <f t="shared" si="52"/>
        <v>2700</v>
      </c>
      <c r="M338" s="1045">
        <f t="shared" si="52"/>
        <v>1654.91</v>
      </c>
      <c r="N338" s="1007">
        <f>(100/L338)*M338</f>
        <v>61.29296296296296</v>
      </c>
    </row>
    <row r="339" spans="1:14" ht="15">
      <c r="A339" s="169">
        <v>632001</v>
      </c>
      <c r="B339" s="7">
        <v>1</v>
      </c>
      <c r="C339" s="642">
        <v>41</v>
      </c>
      <c r="D339" s="522" t="s">
        <v>262</v>
      </c>
      <c r="E339" s="534" t="s">
        <v>263</v>
      </c>
      <c r="F339" s="181">
        <v>285</v>
      </c>
      <c r="G339" s="181">
        <v>288</v>
      </c>
      <c r="H339" s="89">
        <v>300</v>
      </c>
      <c r="I339" s="6">
        <v>360</v>
      </c>
      <c r="J339" s="181">
        <v>360</v>
      </c>
      <c r="K339" s="89">
        <v>400</v>
      </c>
      <c r="L339" s="6">
        <v>1200</v>
      </c>
      <c r="M339" s="1046">
        <v>1194.91</v>
      </c>
      <c r="N339" s="978">
        <f>(100/L339)*M339</f>
        <v>99.57583333333334</v>
      </c>
    </row>
    <row r="340" spans="1:14" ht="15">
      <c r="A340" s="173">
        <v>632001</v>
      </c>
      <c r="B340" s="11">
        <v>2</v>
      </c>
      <c r="C340" s="206">
        <v>41</v>
      </c>
      <c r="D340" s="523" t="s">
        <v>262</v>
      </c>
      <c r="E340" s="530" t="s">
        <v>89</v>
      </c>
      <c r="F340" s="170">
        <v>1201</v>
      </c>
      <c r="G340" s="170">
        <v>1152</v>
      </c>
      <c r="H340" s="89">
        <v>2000</v>
      </c>
      <c r="I340" s="6">
        <v>1940</v>
      </c>
      <c r="J340" s="170">
        <v>1000</v>
      </c>
      <c r="K340" s="89">
        <v>1500</v>
      </c>
      <c r="L340" s="6">
        <v>1500</v>
      </c>
      <c r="M340" s="1046">
        <v>460</v>
      </c>
      <c r="N340" s="1008">
        <f>(100/L340)*M340</f>
        <v>30.666666666666668</v>
      </c>
    </row>
    <row r="341" spans="1:14" ht="15">
      <c r="A341" s="193">
        <v>633</v>
      </c>
      <c r="B341" s="3"/>
      <c r="C341" s="135"/>
      <c r="D341" s="515"/>
      <c r="E341" s="533" t="s">
        <v>93</v>
      </c>
      <c r="F341" s="165">
        <f aca="true" t="shared" si="53" ref="F341:M341">SUM(F342:F346)</f>
        <v>365</v>
      </c>
      <c r="G341" s="165">
        <f t="shared" si="53"/>
        <v>1285</v>
      </c>
      <c r="H341" s="5">
        <f t="shared" si="53"/>
        <v>5535</v>
      </c>
      <c r="I341" s="5">
        <f t="shared" si="53"/>
        <v>5445</v>
      </c>
      <c r="J341" s="165">
        <f t="shared" si="53"/>
        <v>180</v>
      </c>
      <c r="K341" s="5">
        <f t="shared" si="53"/>
        <v>5535</v>
      </c>
      <c r="L341" s="5">
        <f t="shared" si="53"/>
        <v>4735</v>
      </c>
      <c r="M341" s="992">
        <f t="shared" si="53"/>
        <v>184.53</v>
      </c>
      <c r="N341" s="1007">
        <f>(100/L341)*M341</f>
        <v>3.8971488912354806</v>
      </c>
    </row>
    <row r="342" spans="1:14" ht="15" hidden="1">
      <c r="A342" s="264">
        <v>633003</v>
      </c>
      <c r="B342" s="7"/>
      <c r="C342" s="642">
        <v>41</v>
      </c>
      <c r="D342" s="523" t="s">
        <v>262</v>
      </c>
      <c r="E342" s="600" t="s">
        <v>359</v>
      </c>
      <c r="F342" s="211"/>
      <c r="G342" s="211"/>
      <c r="H342" s="48"/>
      <c r="I342" s="24"/>
      <c r="J342" s="211"/>
      <c r="K342" s="48"/>
      <c r="L342" s="8"/>
      <c r="M342" s="1044"/>
      <c r="N342" s="814"/>
    </row>
    <row r="343" spans="1:14" ht="15">
      <c r="A343" s="264">
        <v>633006</v>
      </c>
      <c r="B343" s="7"/>
      <c r="C343" s="642">
        <v>41</v>
      </c>
      <c r="D343" s="523" t="s">
        <v>262</v>
      </c>
      <c r="E343" s="600" t="s">
        <v>388</v>
      </c>
      <c r="F343" s="211">
        <v>275</v>
      </c>
      <c r="G343" s="211"/>
      <c r="H343" s="283"/>
      <c r="I343" s="324"/>
      <c r="J343" s="211"/>
      <c r="K343" s="283"/>
      <c r="L343" s="88"/>
      <c r="M343" s="1049"/>
      <c r="N343" s="828"/>
    </row>
    <row r="344" spans="1:14" ht="15">
      <c r="A344" s="171">
        <v>633006</v>
      </c>
      <c r="B344" s="9">
        <v>7</v>
      </c>
      <c r="C344" s="642">
        <v>41</v>
      </c>
      <c r="D344" s="523" t="s">
        <v>262</v>
      </c>
      <c r="E344" s="329" t="s">
        <v>456</v>
      </c>
      <c r="F344" s="172">
        <v>77</v>
      </c>
      <c r="G344" s="172">
        <v>1285</v>
      </c>
      <c r="H344" s="599">
        <v>5500</v>
      </c>
      <c r="I344" s="131">
        <v>5410</v>
      </c>
      <c r="J344" s="172">
        <v>150</v>
      </c>
      <c r="K344" s="599">
        <v>5500</v>
      </c>
      <c r="L344" s="131">
        <v>4670</v>
      </c>
      <c r="M344" s="1044">
        <v>140.56</v>
      </c>
      <c r="N344" s="974">
        <f aca="true" t="shared" si="54" ref="N344:N350">(100/L344)*M344</f>
        <v>3.009850107066381</v>
      </c>
    </row>
    <row r="345" spans="1:14" ht="15">
      <c r="A345" s="169">
        <v>633006</v>
      </c>
      <c r="B345" s="7">
        <v>12</v>
      </c>
      <c r="C345" s="642">
        <v>41</v>
      </c>
      <c r="D345" s="523" t="s">
        <v>262</v>
      </c>
      <c r="E345" s="535" t="s">
        <v>548</v>
      </c>
      <c r="F345" s="170"/>
      <c r="G345" s="170"/>
      <c r="H345" s="162"/>
      <c r="I345" s="1162"/>
      <c r="J345" s="170"/>
      <c r="K345" s="162"/>
      <c r="L345" s="1162">
        <v>30</v>
      </c>
      <c r="M345" s="1046">
        <v>29</v>
      </c>
      <c r="N345" s="974">
        <f t="shared" si="54"/>
        <v>96.66666666666667</v>
      </c>
    </row>
    <row r="346" spans="1:14" ht="15">
      <c r="A346" s="169">
        <v>633006</v>
      </c>
      <c r="B346" s="7">
        <v>3</v>
      </c>
      <c r="C346" s="642">
        <v>41</v>
      </c>
      <c r="D346" s="523" t="s">
        <v>262</v>
      </c>
      <c r="E346" s="535" t="s">
        <v>100</v>
      </c>
      <c r="F346" s="170">
        <v>13</v>
      </c>
      <c r="G346" s="170"/>
      <c r="H346" s="89">
        <v>35</v>
      </c>
      <c r="I346" s="6">
        <v>35</v>
      </c>
      <c r="J346" s="170">
        <v>30</v>
      </c>
      <c r="K346" s="89">
        <v>35</v>
      </c>
      <c r="L346" s="6">
        <v>35</v>
      </c>
      <c r="M346" s="1046">
        <v>14.97</v>
      </c>
      <c r="N346" s="973">
        <f t="shared" si="54"/>
        <v>42.77142857142857</v>
      </c>
    </row>
    <row r="347" spans="1:14" ht="15">
      <c r="A347" s="193">
        <v>635</v>
      </c>
      <c r="B347" s="3"/>
      <c r="C347" s="135"/>
      <c r="D347" s="515"/>
      <c r="E347" s="533" t="s">
        <v>264</v>
      </c>
      <c r="F347" s="165"/>
      <c r="G347" s="165">
        <v>300</v>
      </c>
      <c r="H347" s="5">
        <v>200</v>
      </c>
      <c r="I347" s="4">
        <v>200</v>
      </c>
      <c r="J347" s="165">
        <v>50</v>
      </c>
      <c r="K347" s="5">
        <f>K348</f>
        <v>200</v>
      </c>
      <c r="L347" s="4">
        <f>L348</f>
        <v>150</v>
      </c>
      <c r="M347" s="1045">
        <f>M348</f>
        <v>0</v>
      </c>
      <c r="N347" s="1004">
        <f t="shared" si="54"/>
        <v>0</v>
      </c>
    </row>
    <row r="348" spans="1:14" ht="15">
      <c r="A348" s="166">
        <v>635006</v>
      </c>
      <c r="B348" s="75">
        <v>4</v>
      </c>
      <c r="C348" s="112">
        <v>41</v>
      </c>
      <c r="D348" s="515" t="s">
        <v>262</v>
      </c>
      <c r="E348" s="542" t="s">
        <v>265</v>
      </c>
      <c r="F348" s="167"/>
      <c r="G348" s="167">
        <v>300</v>
      </c>
      <c r="H348" s="77">
        <v>200</v>
      </c>
      <c r="I348" s="78">
        <v>200</v>
      </c>
      <c r="J348" s="167">
        <v>150</v>
      </c>
      <c r="K348" s="77">
        <v>200</v>
      </c>
      <c r="L348" s="78">
        <v>150</v>
      </c>
      <c r="M348" s="1051">
        <v>0</v>
      </c>
      <c r="N348" s="980">
        <f t="shared" si="54"/>
        <v>0</v>
      </c>
    </row>
    <row r="349" spans="1:14" ht="15">
      <c r="A349" s="164">
        <v>637</v>
      </c>
      <c r="B349" s="3"/>
      <c r="C349" s="135"/>
      <c r="D349" s="515"/>
      <c r="E349" s="533" t="s">
        <v>158</v>
      </c>
      <c r="F349" s="165">
        <f>SUM(F350:F353)</f>
        <v>1758</v>
      </c>
      <c r="G349" s="165">
        <f>SUM(G350:G353)</f>
        <v>2503</v>
      </c>
      <c r="H349" s="5">
        <v>2020</v>
      </c>
      <c r="I349" s="4">
        <v>2140</v>
      </c>
      <c r="J349" s="165">
        <f>SUM(J350:J351)</f>
        <v>1900</v>
      </c>
      <c r="K349" s="5">
        <f>SUM(K350:K353)</f>
        <v>2070</v>
      </c>
      <c r="L349" s="4">
        <f>SUM(L350:L353)</f>
        <v>2120</v>
      </c>
      <c r="M349" s="1045">
        <f>SUM(M350:M353)</f>
        <v>1208.6</v>
      </c>
      <c r="N349" s="1004">
        <f t="shared" si="54"/>
        <v>57.009433962264154</v>
      </c>
    </row>
    <row r="350" spans="1:14" ht="15">
      <c r="A350" s="179">
        <v>637027</v>
      </c>
      <c r="B350" s="130"/>
      <c r="C350" s="130">
        <v>41</v>
      </c>
      <c r="D350" s="514" t="s">
        <v>262</v>
      </c>
      <c r="E350" s="545" t="s">
        <v>158</v>
      </c>
      <c r="F350" s="210">
        <v>1247</v>
      </c>
      <c r="G350" s="210">
        <v>2328</v>
      </c>
      <c r="H350" s="517">
        <v>1900</v>
      </c>
      <c r="I350" s="23">
        <v>1900</v>
      </c>
      <c r="J350" s="210">
        <v>1900</v>
      </c>
      <c r="K350" s="517">
        <v>1900</v>
      </c>
      <c r="L350" s="78">
        <v>1900</v>
      </c>
      <c r="M350" s="998">
        <v>990</v>
      </c>
      <c r="N350" s="980">
        <f t="shared" si="54"/>
        <v>52.10526315789473</v>
      </c>
    </row>
    <row r="351" spans="1:14" ht="15">
      <c r="A351" s="180">
        <v>637004</v>
      </c>
      <c r="B351" s="22"/>
      <c r="C351" s="632">
        <v>41</v>
      </c>
      <c r="D351" s="522" t="s">
        <v>262</v>
      </c>
      <c r="E351" s="534" t="s">
        <v>266</v>
      </c>
      <c r="F351" s="181">
        <v>380</v>
      </c>
      <c r="G351" s="181"/>
      <c r="H351" s="52"/>
      <c r="I351" s="21"/>
      <c r="J351" s="181"/>
      <c r="K351" s="180"/>
      <c r="L351" s="21"/>
      <c r="M351" s="977"/>
      <c r="N351" s="731"/>
    </row>
    <row r="352" spans="1:14" ht="15">
      <c r="A352" s="171">
        <v>637004</v>
      </c>
      <c r="B352" s="9">
        <v>5</v>
      </c>
      <c r="C352" s="13">
        <v>41</v>
      </c>
      <c r="D352" s="513" t="s">
        <v>262</v>
      </c>
      <c r="E352" s="329" t="s">
        <v>192</v>
      </c>
      <c r="F352" s="172">
        <v>131</v>
      </c>
      <c r="G352" s="172">
        <v>56</v>
      </c>
      <c r="H352" s="48"/>
      <c r="I352" s="48">
        <v>90</v>
      </c>
      <c r="J352" s="172">
        <v>90</v>
      </c>
      <c r="K352" s="171">
        <v>50</v>
      </c>
      <c r="L352" s="8">
        <v>90</v>
      </c>
      <c r="M352" s="993">
        <v>90</v>
      </c>
      <c r="N352" s="972">
        <f aca="true" t="shared" si="55" ref="N352:N357">(100/L352)*M352</f>
        <v>100</v>
      </c>
    </row>
    <row r="353" spans="1:14" ht="15">
      <c r="A353" s="173">
        <v>637015</v>
      </c>
      <c r="B353" s="11"/>
      <c r="C353" s="204"/>
      <c r="D353" s="510" t="s">
        <v>74</v>
      </c>
      <c r="E353" s="530" t="s">
        <v>153</v>
      </c>
      <c r="F353" s="174"/>
      <c r="G353" s="174">
        <v>119</v>
      </c>
      <c r="H353" s="80">
        <v>120</v>
      </c>
      <c r="I353" s="10">
        <v>150</v>
      </c>
      <c r="J353" s="174">
        <v>150</v>
      </c>
      <c r="K353" s="173">
        <v>120</v>
      </c>
      <c r="L353" s="10">
        <v>130</v>
      </c>
      <c r="M353" s="994">
        <v>128.6</v>
      </c>
      <c r="N353" s="1008">
        <f t="shared" si="55"/>
        <v>98.92307692307692</v>
      </c>
    </row>
    <row r="354" spans="1:14" ht="15">
      <c r="A354" s="164">
        <v>642</v>
      </c>
      <c r="B354" s="3"/>
      <c r="C354" s="135"/>
      <c r="D354" s="515"/>
      <c r="E354" s="533" t="s">
        <v>267</v>
      </c>
      <c r="F354" s="165">
        <f>SUM(F355:F358)</f>
        <v>2273</v>
      </c>
      <c r="G354" s="165">
        <f aca="true" t="shared" si="56" ref="G354:M354">SUM(G355:G358)</f>
        <v>2827</v>
      </c>
      <c r="H354" s="5">
        <f t="shared" si="56"/>
        <v>1910</v>
      </c>
      <c r="I354" s="4">
        <f t="shared" si="56"/>
        <v>1910</v>
      </c>
      <c r="J354" s="165">
        <f t="shared" si="56"/>
        <v>1820</v>
      </c>
      <c r="K354" s="164">
        <f t="shared" si="56"/>
        <v>1910</v>
      </c>
      <c r="L354" s="4">
        <f t="shared" si="56"/>
        <v>1910</v>
      </c>
      <c r="M354" s="992">
        <f t="shared" si="56"/>
        <v>1108.58</v>
      </c>
      <c r="N354" s="1004">
        <f t="shared" si="55"/>
        <v>58.040837696335075</v>
      </c>
    </row>
    <row r="355" spans="1:14" ht="15">
      <c r="A355" s="180">
        <v>642002</v>
      </c>
      <c r="B355" s="22">
        <v>3</v>
      </c>
      <c r="C355" s="632">
        <v>41</v>
      </c>
      <c r="D355" s="522" t="s">
        <v>172</v>
      </c>
      <c r="E355" s="518" t="s">
        <v>268</v>
      </c>
      <c r="F355" s="183">
        <v>518</v>
      </c>
      <c r="G355" s="183">
        <v>777</v>
      </c>
      <c r="H355" s="36">
        <v>800</v>
      </c>
      <c r="I355" s="36">
        <v>800</v>
      </c>
      <c r="J355" s="183">
        <v>800</v>
      </c>
      <c r="K355" s="182">
        <v>800</v>
      </c>
      <c r="L355" s="12">
        <v>830</v>
      </c>
      <c r="M355" s="997">
        <v>828.58</v>
      </c>
      <c r="N355" s="1006">
        <f t="shared" si="55"/>
        <v>99.8289156626506</v>
      </c>
    </row>
    <row r="356" spans="1:14" ht="15">
      <c r="A356" s="171">
        <v>642006</v>
      </c>
      <c r="B356" s="9"/>
      <c r="C356" s="642">
        <v>41</v>
      </c>
      <c r="D356" s="523" t="s">
        <v>172</v>
      </c>
      <c r="E356" s="329" t="s">
        <v>269</v>
      </c>
      <c r="F356" s="172">
        <v>300</v>
      </c>
      <c r="G356" s="172">
        <v>700</v>
      </c>
      <c r="H356" s="48">
        <v>650</v>
      </c>
      <c r="I356" s="8">
        <v>650</v>
      </c>
      <c r="J356" s="172">
        <v>600</v>
      </c>
      <c r="K356" s="171">
        <v>650</v>
      </c>
      <c r="L356" s="8">
        <v>650</v>
      </c>
      <c r="M356" s="993">
        <v>0</v>
      </c>
      <c r="N356" s="972">
        <f t="shared" si="55"/>
        <v>0</v>
      </c>
    </row>
    <row r="357" spans="1:14" ht="15">
      <c r="A357" s="171">
        <v>642011</v>
      </c>
      <c r="B357" s="9"/>
      <c r="C357" s="642">
        <v>41</v>
      </c>
      <c r="D357" s="523" t="s">
        <v>172</v>
      </c>
      <c r="E357" s="329" t="s">
        <v>270</v>
      </c>
      <c r="F357" s="172">
        <v>455</v>
      </c>
      <c r="G357" s="172">
        <v>350</v>
      </c>
      <c r="H357" s="48">
        <v>460</v>
      </c>
      <c r="I357" s="8">
        <v>460</v>
      </c>
      <c r="J357" s="172">
        <v>420</v>
      </c>
      <c r="K357" s="171">
        <v>460</v>
      </c>
      <c r="L357" s="8">
        <v>430</v>
      </c>
      <c r="M357" s="993">
        <v>280</v>
      </c>
      <c r="N357" s="971">
        <f t="shared" si="55"/>
        <v>65.11627906976744</v>
      </c>
    </row>
    <row r="358" spans="1:14" ht="15">
      <c r="A358" s="182">
        <v>642007</v>
      </c>
      <c r="B358" s="15"/>
      <c r="C358" s="206">
        <v>41</v>
      </c>
      <c r="D358" s="523" t="s">
        <v>172</v>
      </c>
      <c r="E358" s="530" t="s">
        <v>271</v>
      </c>
      <c r="F358" s="210">
        <v>1000</v>
      </c>
      <c r="G358" s="210">
        <v>1000</v>
      </c>
      <c r="H358" s="36"/>
      <c r="I358" s="36"/>
      <c r="J358" s="183"/>
      <c r="K358" s="1052"/>
      <c r="L358" s="12"/>
      <c r="M358" s="997"/>
      <c r="N358" s="827"/>
    </row>
    <row r="359" spans="1:14" ht="15.75" thickBot="1">
      <c r="A359" s="258"/>
      <c r="B359" s="103"/>
      <c r="C359" s="660"/>
      <c r="D359" s="543"/>
      <c r="E359" s="556"/>
      <c r="F359" s="321"/>
      <c r="G359" s="321"/>
      <c r="H359" s="474"/>
      <c r="I359" s="132"/>
      <c r="J359" s="233"/>
      <c r="K359" s="1053"/>
      <c r="L359" s="109"/>
      <c r="M359" s="1022"/>
      <c r="N359" s="848"/>
    </row>
    <row r="360" spans="1:14" ht="15.75" thickBot="1">
      <c r="A360" s="69" t="s">
        <v>272</v>
      </c>
      <c r="B360" s="17"/>
      <c r="C360" s="639"/>
      <c r="D360" s="509"/>
      <c r="E360" s="57" t="s">
        <v>273</v>
      </c>
      <c r="F360" s="18">
        <f>SUM(F361+F363+F364)</f>
        <v>123</v>
      </c>
      <c r="G360" s="18">
        <f>SUM(G361+G363+G364+G366)</f>
        <v>7698</v>
      </c>
      <c r="H360" s="70">
        <f>H361+H363+H364</f>
        <v>575</v>
      </c>
      <c r="I360" s="68">
        <f>I361+I363+I364</f>
        <v>725</v>
      </c>
      <c r="J360" s="18">
        <f>J361+J363+J364</f>
        <v>721.8</v>
      </c>
      <c r="K360" s="69">
        <f aca="true" t="shared" si="57" ref="K360:M361">K361+K364</f>
        <v>725</v>
      </c>
      <c r="L360" s="68">
        <f t="shared" si="57"/>
        <v>725</v>
      </c>
      <c r="M360" s="1016">
        <f t="shared" si="57"/>
        <v>270.47</v>
      </c>
      <c r="N360" s="1003">
        <f>(100/L360)*M360</f>
        <v>37.30620689655173</v>
      </c>
    </row>
    <row r="361" spans="1:14" ht="15">
      <c r="A361" s="261">
        <v>632</v>
      </c>
      <c r="B361" s="95"/>
      <c r="C361" s="140"/>
      <c r="D361" s="539"/>
      <c r="E361" s="540" t="s">
        <v>227</v>
      </c>
      <c r="F361" s="215">
        <v>123</v>
      </c>
      <c r="G361" s="215">
        <v>248</v>
      </c>
      <c r="H361" s="106">
        <v>500</v>
      </c>
      <c r="I361" s="98">
        <v>650</v>
      </c>
      <c r="J361" s="215">
        <v>650</v>
      </c>
      <c r="K361" s="261">
        <v>650</v>
      </c>
      <c r="L361" s="106">
        <v>650</v>
      </c>
      <c r="M361" s="1017">
        <f t="shared" si="57"/>
        <v>270.47</v>
      </c>
      <c r="N361" s="1027">
        <f>(100/L361)*M361</f>
        <v>41.610769230769236</v>
      </c>
    </row>
    <row r="362" spans="1:14" ht="15">
      <c r="A362" s="173">
        <v>632001</v>
      </c>
      <c r="B362" s="11">
        <v>1</v>
      </c>
      <c r="C362" s="204">
        <v>41</v>
      </c>
      <c r="D362" s="515" t="s">
        <v>262</v>
      </c>
      <c r="E362" s="530" t="s">
        <v>88</v>
      </c>
      <c r="F362" s="174">
        <v>123</v>
      </c>
      <c r="G362" s="174">
        <v>248</v>
      </c>
      <c r="H362" s="80">
        <v>500</v>
      </c>
      <c r="I362" s="10">
        <v>650</v>
      </c>
      <c r="J362" s="174">
        <v>650</v>
      </c>
      <c r="K362" s="173">
        <v>650</v>
      </c>
      <c r="L362" s="80">
        <v>650</v>
      </c>
      <c r="M362" s="994">
        <v>270.47</v>
      </c>
      <c r="N362" s="980">
        <f>(100/L362)*M362</f>
        <v>41.610769230769236</v>
      </c>
    </row>
    <row r="363" spans="1:14" ht="15">
      <c r="A363" s="164">
        <v>635</v>
      </c>
      <c r="B363" s="3"/>
      <c r="C363" s="135"/>
      <c r="D363" s="515"/>
      <c r="E363" s="533" t="s">
        <v>274</v>
      </c>
      <c r="F363" s="165">
        <v>0</v>
      </c>
      <c r="G363" s="165">
        <v>0</v>
      </c>
      <c r="H363" s="5">
        <v>0</v>
      </c>
      <c r="I363" s="4">
        <v>0</v>
      </c>
      <c r="J363" s="165">
        <v>0</v>
      </c>
      <c r="K363" s="164"/>
      <c r="L363" s="5"/>
      <c r="M363" s="992"/>
      <c r="N363" s="848"/>
    </row>
    <row r="364" spans="1:14" ht="15">
      <c r="A364" s="193">
        <v>633</v>
      </c>
      <c r="B364" s="3"/>
      <c r="C364" s="135"/>
      <c r="D364" s="515"/>
      <c r="E364" s="533" t="s">
        <v>93</v>
      </c>
      <c r="F364" s="165"/>
      <c r="G364" s="165">
        <v>50</v>
      </c>
      <c r="H364" s="5">
        <v>75</v>
      </c>
      <c r="I364" s="5">
        <v>75</v>
      </c>
      <c r="J364" s="165">
        <v>71.8</v>
      </c>
      <c r="K364" s="164">
        <f>K365</f>
        <v>75</v>
      </c>
      <c r="L364" s="5">
        <f>L365</f>
        <v>75</v>
      </c>
      <c r="M364" s="992">
        <f>M365</f>
        <v>0</v>
      </c>
      <c r="N364" s="1007">
        <f>(100/L364)*M364</f>
        <v>0</v>
      </c>
    </row>
    <row r="365" spans="1:14" ht="15">
      <c r="A365" s="166">
        <v>633006</v>
      </c>
      <c r="B365" s="76">
        <v>7</v>
      </c>
      <c r="C365" s="75">
        <v>41</v>
      </c>
      <c r="D365" s="515" t="s">
        <v>262</v>
      </c>
      <c r="E365" s="542" t="s">
        <v>210</v>
      </c>
      <c r="F365" s="167"/>
      <c r="G365" s="167">
        <v>50</v>
      </c>
      <c r="H365" s="166">
        <v>75</v>
      </c>
      <c r="I365" s="77">
        <v>75</v>
      </c>
      <c r="J365" s="167">
        <v>72</v>
      </c>
      <c r="K365" s="166">
        <v>75</v>
      </c>
      <c r="L365" s="77">
        <v>75</v>
      </c>
      <c r="M365" s="995">
        <v>0</v>
      </c>
      <c r="N365" s="980">
        <f>(100/L365)*M365</f>
        <v>0</v>
      </c>
    </row>
    <row r="366" spans="1:14" ht="15">
      <c r="A366" s="200">
        <v>637</v>
      </c>
      <c r="B366" s="72"/>
      <c r="C366" s="640"/>
      <c r="D366" s="515"/>
      <c r="E366" s="533" t="s">
        <v>136</v>
      </c>
      <c r="F366" s="165"/>
      <c r="G366" s="165">
        <v>7400</v>
      </c>
      <c r="H366" s="73"/>
      <c r="I366" s="71"/>
      <c r="J366" s="165"/>
      <c r="K366" s="200"/>
      <c r="L366" s="73"/>
      <c r="M366" s="991"/>
      <c r="N366" s="848"/>
    </row>
    <row r="367" spans="1:14" ht="15">
      <c r="A367" s="180">
        <v>637005</v>
      </c>
      <c r="B367" s="47"/>
      <c r="C367" s="632">
        <v>41</v>
      </c>
      <c r="D367" s="522" t="s">
        <v>262</v>
      </c>
      <c r="E367" s="534" t="s">
        <v>486</v>
      </c>
      <c r="F367" s="181"/>
      <c r="G367" s="181">
        <v>2600</v>
      </c>
      <c r="H367" s="52"/>
      <c r="I367" s="52"/>
      <c r="J367" s="181"/>
      <c r="K367" s="180"/>
      <c r="L367" s="52"/>
      <c r="M367" s="977"/>
      <c r="N367" s="850"/>
    </row>
    <row r="368" spans="1:14" ht="15">
      <c r="A368" s="182">
        <v>637011</v>
      </c>
      <c r="B368" s="35"/>
      <c r="C368" s="206">
        <v>41</v>
      </c>
      <c r="D368" s="511" t="s">
        <v>262</v>
      </c>
      <c r="E368" s="558" t="s">
        <v>326</v>
      </c>
      <c r="F368" s="183"/>
      <c r="G368" s="183">
        <v>4800</v>
      </c>
      <c r="H368" s="36"/>
      <c r="I368" s="36"/>
      <c r="J368" s="183"/>
      <c r="K368" s="182"/>
      <c r="L368" s="53"/>
      <c r="M368" s="1001"/>
      <c r="N368" s="814"/>
    </row>
    <row r="369" spans="1:14" ht="15.75" thickBot="1">
      <c r="A369" s="265"/>
      <c r="B369" s="103"/>
      <c r="C369" s="660"/>
      <c r="D369" s="543"/>
      <c r="E369" s="556"/>
      <c r="F369" s="321"/>
      <c r="G369" s="321"/>
      <c r="H369" s="474"/>
      <c r="I369" s="133"/>
      <c r="J369" s="233"/>
      <c r="K369" s="265"/>
      <c r="L369" s="474"/>
      <c r="M369" s="1038"/>
      <c r="N369" s="861"/>
    </row>
    <row r="370" spans="1:14" ht="15.75" thickBot="1">
      <c r="A370" s="186" t="s">
        <v>385</v>
      </c>
      <c r="B370" s="94"/>
      <c r="C370" s="649"/>
      <c r="D370" s="538"/>
      <c r="E370" s="557" t="s">
        <v>331</v>
      </c>
      <c r="F370" s="227">
        <f>F371+F372+F383+F389+F411+F414+F426+F409+F381</f>
        <v>193909</v>
      </c>
      <c r="G370" s="227">
        <f>G371+G372+G383+G389+G411+G414+G426+G409+G381</f>
        <v>217625</v>
      </c>
      <c r="H370" s="865">
        <f>H371+H372+H383+H389+H409+H411+H414+H426+H381</f>
        <v>264730</v>
      </c>
      <c r="I370" s="866">
        <f>I371+I372+I383+I389+I409+I411+I414+I426+I381</f>
        <v>265780</v>
      </c>
      <c r="J370" s="227">
        <f>J371+J372+J383+J389+J409+J411+J414+J426</f>
        <v>235450</v>
      </c>
      <c r="K370" s="69">
        <f>K371+K372+K383+K381+K389+K409+K411+K414+K426</f>
        <v>273720</v>
      </c>
      <c r="L370" s="865">
        <f>L371+L372+L383+L389+L409+L411+L414+L426+L381</f>
        <v>273720</v>
      </c>
      <c r="M370" s="990">
        <f>M371+M372+M383+M389+M409+M411+M414+M426+M381</f>
        <v>119815.64</v>
      </c>
      <c r="N370" s="1003">
        <f>(100/L370)*M370</f>
        <v>43.7730673681134</v>
      </c>
    </row>
    <row r="371" spans="1:14" ht="15">
      <c r="A371" s="261">
        <v>611000</v>
      </c>
      <c r="B371" s="140"/>
      <c r="C371" s="140">
        <v>41</v>
      </c>
      <c r="D371" s="539" t="s">
        <v>275</v>
      </c>
      <c r="E371" s="540" t="s">
        <v>75</v>
      </c>
      <c r="F371" s="215">
        <v>97130</v>
      </c>
      <c r="G371" s="215">
        <v>125932</v>
      </c>
      <c r="H371" s="106">
        <v>139000</v>
      </c>
      <c r="I371" s="98">
        <v>139000</v>
      </c>
      <c r="J371" s="215">
        <v>139000</v>
      </c>
      <c r="K371" s="261">
        <v>163000</v>
      </c>
      <c r="L371" s="98">
        <v>163000</v>
      </c>
      <c r="M371" s="1017">
        <v>76686.67</v>
      </c>
      <c r="N371" s="1009">
        <f>(100/L371)*M371</f>
        <v>47.04703680981595</v>
      </c>
    </row>
    <row r="372" spans="1:14" ht="15">
      <c r="A372" s="200">
        <v>62</v>
      </c>
      <c r="B372" s="102"/>
      <c r="C372" s="144"/>
      <c r="D372" s="511"/>
      <c r="E372" s="555" t="s">
        <v>76</v>
      </c>
      <c r="F372" s="218">
        <f>SUM(F373:F380)</f>
        <v>35394</v>
      </c>
      <c r="G372" s="218">
        <f aca="true" t="shared" si="58" ref="G372:M372">SUM(G373:G380)</f>
        <v>43744</v>
      </c>
      <c r="H372" s="73">
        <f t="shared" si="58"/>
        <v>48800</v>
      </c>
      <c r="I372" s="73">
        <f t="shared" si="58"/>
        <v>48800</v>
      </c>
      <c r="J372" s="218">
        <f t="shared" si="58"/>
        <v>48800</v>
      </c>
      <c r="K372" s="200">
        <f t="shared" si="58"/>
        <v>56990</v>
      </c>
      <c r="L372" s="71">
        <f t="shared" si="58"/>
        <v>56990</v>
      </c>
      <c r="M372" s="991">
        <f t="shared" si="58"/>
        <v>23525.94</v>
      </c>
      <c r="N372" s="1004">
        <f>(100/L372)*M372</f>
        <v>41.280821196701176</v>
      </c>
    </row>
    <row r="373" spans="1:14" ht="15">
      <c r="A373" s="180">
        <v>621000</v>
      </c>
      <c r="B373" s="22"/>
      <c r="C373" s="632">
        <v>41</v>
      </c>
      <c r="D373" s="522" t="s">
        <v>275</v>
      </c>
      <c r="E373" s="534" t="s">
        <v>77</v>
      </c>
      <c r="F373" s="181">
        <v>3084</v>
      </c>
      <c r="G373" s="181">
        <v>3216</v>
      </c>
      <c r="H373" s="52">
        <v>2500</v>
      </c>
      <c r="I373" s="21">
        <v>2500</v>
      </c>
      <c r="J373" s="181">
        <v>2500</v>
      </c>
      <c r="K373" s="180">
        <v>6000</v>
      </c>
      <c r="L373" s="21">
        <v>6000</v>
      </c>
      <c r="M373" s="977">
        <v>1905.87</v>
      </c>
      <c r="N373" s="1006">
        <f aca="true" t="shared" si="59" ref="N373:N380">(100/L373)*M373</f>
        <v>31.764499999999998</v>
      </c>
    </row>
    <row r="374" spans="1:14" ht="15">
      <c r="A374" s="169">
        <v>623000</v>
      </c>
      <c r="B374" s="51"/>
      <c r="C374" s="84">
        <v>41</v>
      </c>
      <c r="D374" s="523" t="s">
        <v>275</v>
      </c>
      <c r="E374" s="535" t="s">
        <v>78</v>
      </c>
      <c r="F374" s="172">
        <v>6944</v>
      </c>
      <c r="G374" s="172">
        <v>9253</v>
      </c>
      <c r="H374" s="48">
        <v>11400</v>
      </c>
      <c r="I374" s="8">
        <v>11400</v>
      </c>
      <c r="J374" s="172">
        <v>11400</v>
      </c>
      <c r="K374" s="171">
        <v>10300</v>
      </c>
      <c r="L374" s="8">
        <v>10300</v>
      </c>
      <c r="M374" s="993">
        <v>5629.78</v>
      </c>
      <c r="N374" s="972">
        <f t="shared" si="59"/>
        <v>54.658058252427175</v>
      </c>
    </row>
    <row r="375" spans="1:14" ht="15">
      <c r="A375" s="171">
        <v>625001</v>
      </c>
      <c r="B375" s="9"/>
      <c r="C375" s="13">
        <v>41</v>
      </c>
      <c r="D375" s="513" t="s">
        <v>275</v>
      </c>
      <c r="E375" s="329" t="s">
        <v>79</v>
      </c>
      <c r="F375" s="172">
        <v>1421</v>
      </c>
      <c r="G375" s="172">
        <v>1765</v>
      </c>
      <c r="H375" s="36">
        <v>2000</v>
      </c>
      <c r="I375" s="12">
        <v>2000</v>
      </c>
      <c r="J375" s="183">
        <v>2000</v>
      </c>
      <c r="K375" s="182">
        <v>2290</v>
      </c>
      <c r="L375" s="12">
        <v>2290</v>
      </c>
      <c r="M375" s="997">
        <v>896.98</v>
      </c>
      <c r="N375" s="971">
        <f t="shared" si="59"/>
        <v>39.16943231441048</v>
      </c>
    </row>
    <row r="376" spans="1:14" ht="15">
      <c r="A376" s="171">
        <v>625002</v>
      </c>
      <c r="B376" s="9"/>
      <c r="C376" s="13">
        <v>41</v>
      </c>
      <c r="D376" s="513" t="s">
        <v>275</v>
      </c>
      <c r="E376" s="329" t="s">
        <v>80</v>
      </c>
      <c r="F376" s="183">
        <v>14298</v>
      </c>
      <c r="G376" s="183">
        <v>17654</v>
      </c>
      <c r="H376" s="53">
        <v>19500</v>
      </c>
      <c r="I376" s="24">
        <v>19500</v>
      </c>
      <c r="J376" s="211">
        <v>19500</v>
      </c>
      <c r="K376" s="201">
        <v>22820</v>
      </c>
      <c r="L376" s="24">
        <v>22820</v>
      </c>
      <c r="M376" s="1001">
        <v>8973.24</v>
      </c>
      <c r="N376" s="972">
        <f t="shared" si="59"/>
        <v>39.32182296231376</v>
      </c>
    </row>
    <row r="377" spans="1:14" ht="15">
      <c r="A377" s="171">
        <v>625003</v>
      </c>
      <c r="B377" s="9"/>
      <c r="C377" s="13">
        <v>41</v>
      </c>
      <c r="D377" s="513" t="s">
        <v>275</v>
      </c>
      <c r="E377" s="329" t="s">
        <v>81</v>
      </c>
      <c r="F377" s="172">
        <v>737</v>
      </c>
      <c r="G377" s="172">
        <v>1009</v>
      </c>
      <c r="H377" s="53">
        <v>1150</v>
      </c>
      <c r="I377" s="24">
        <v>1150</v>
      </c>
      <c r="J377" s="211">
        <v>1150</v>
      </c>
      <c r="K377" s="201">
        <v>1310</v>
      </c>
      <c r="L377" s="24">
        <v>1310</v>
      </c>
      <c r="M377" s="1001">
        <v>512.45</v>
      </c>
      <c r="N377" s="971">
        <f t="shared" si="59"/>
        <v>39.11832061068703</v>
      </c>
    </row>
    <row r="378" spans="1:14" ht="15">
      <c r="A378" s="171">
        <v>625004</v>
      </c>
      <c r="B378" s="9"/>
      <c r="C378" s="13">
        <v>41</v>
      </c>
      <c r="D378" s="513" t="s">
        <v>275</v>
      </c>
      <c r="E378" s="329" t="s">
        <v>82</v>
      </c>
      <c r="F378" s="172">
        <v>3045</v>
      </c>
      <c r="G378" s="172">
        <v>3644</v>
      </c>
      <c r="H378" s="53">
        <v>4200</v>
      </c>
      <c r="I378" s="24">
        <v>4200</v>
      </c>
      <c r="J378" s="211">
        <v>4200</v>
      </c>
      <c r="K378" s="201">
        <v>4890</v>
      </c>
      <c r="L378" s="24">
        <v>4890</v>
      </c>
      <c r="M378" s="1001">
        <v>1922.66</v>
      </c>
      <c r="N378" s="972">
        <f t="shared" si="59"/>
        <v>39.31820040899796</v>
      </c>
    </row>
    <row r="379" spans="1:14" ht="15">
      <c r="A379" s="171">
        <v>625005</v>
      </c>
      <c r="B379" s="9"/>
      <c r="C379" s="13">
        <v>41</v>
      </c>
      <c r="D379" s="513" t="s">
        <v>275</v>
      </c>
      <c r="E379" s="329" t="s">
        <v>83</v>
      </c>
      <c r="F379" s="172">
        <v>1015</v>
      </c>
      <c r="G379" s="172">
        <v>1214</v>
      </c>
      <c r="H379" s="48">
        <v>1400</v>
      </c>
      <c r="I379" s="8">
        <v>1400</v>
      </c>
      <c r="J379" s="172">
        <v>1400</v>
      </c>
      <c r="K379" s="171">
        <v>1630</v>
      </c>
      <c r="L379" s="8">
        <v>1630</v>
      </c>
      <c r="M379" s="993">
        <v>640.75</v>
      </c>
      <c r="N379" s="971">
        <f t="shared" si="59"/>
        <v>39.309815950920246</v>
      </c>
    </row>
    <row r="380" spans="1:14" ht="15">
      <c r="A380" s="179">
        <v>625007</v>
      </c>
      <c r="B380" s="11"/>
      <c r="C380" s="204">
        <v>41</v>
      </c>
      <c r="D380" s="514" t="s">
        <v>275</v>
      </c>
      <c r="E380" s="530" t="s">
        <v>84</v>
      </c>
      <c r="F380" s="183">
        <v>4850</v>
      </c>
      <c r="G380" s="183">
        <v>5989</v>
      </c>
      <c r="H380" s="36">
        <v>6650</v>
      </c>
      <c r="I380" s="12">
        <v>6650</v>
      </c>
      <c r="J380" s="183">
        <v>6650</v>
      </c>
      <c r="K380" s="182">
        <v>7750</v>
      </c>
      <c r="L380" s="12">
        <v>7750</v>
      </c>
      <c r="M380" s="997">
        <v>3044.21</v>
      </c>
      <c r="N380" s="973">
        <f t="shared" si="59"/>
        <v>39.28012903225807</v>
      </c>
    </row>
    <row r="381" spans="1:14" ht="15">
      <c r="A381" s="193">
        <v>631</v>
      </c>
      <c r="B381" s="74"/>
      <c r="C381" s="641"/>
      <c r="D381" s="510"/>
      <c r="E381" s="533" t="s">
        <v>339</v>
      </c>
      <c r="F381" s="165"/>
      <c r="G381" s="165">
        <v>23</v>
      </c>
      <c r="H381" s="5">
        <v>50</v>
      </c>
      <c r="I381" s="4">
        <v>50</v>
      </c>
      <c r="J381" s="165">
        <v>50</v>
      </c>
      <c r="K381" s="164">
        <f>K382</f>
        <v>50</v>
      </c>
      <c r="L381" s="4">
        <f>L382</f>
        <v>50</v>
      </c>
      <c r="M381" s="992">
        <f>M382</f>
        <v>0</v>
      </c>
      <c r="N381" s="1004">
        <f>(100/L381)*M381</f>
        <v>0</v>
      </c>
    </row>
    <row r="382" spans="1:14" ht="15">
      <c r="A382" s="166">
        <v>631001</v>
      </c>
      <c r="B382" s="76"/>
      <c r="C382" s="114">
        <v>41</v>
      </c>
      <c r="D382" s="510" t="s">
        <v>275</v>
      </c>
      <c r="E382" s="542" t="s">
        <v>340</v>
      </c>
      <c r="F382" s="167"/>
      <c r="G382" s="167">
        <v>23</v>
      </c>
      <c r="H382" s="77">
        <v>50</v>
      </c>
      <c r="I382" s="78">
        <v>50</v>
      </c>
      <c r="J382" s="167">
        <v>50</v>
      </c>
      <c r="K382" s="166">
        <v>50</v>
      </c>
      <c r="L382" s="78">
        <v>50</v>
      </c>
      <c r="M382" s="995">
        <v>0</v>
      </c>
      <c r="N382" s="980">
        <f>(100/L382)*M382</f>
        <v>0</v>
      </c>
    </row>
    <row r="383" spans="1:14" ht="15">
      <c r="A383" s="193">
        <v>632</v>
      </c>
      <c r="B383" s="74"/>
      <c r="C383" s="83"/>
      <c r="D383" s="515"/>
      <c r="E383" s="533" t="s">
        <v>86</v>
      </c>
      <c r="F383" s="165">
        <f>SUM(F384:F388)</f>
        <v>20378</v>
      </c>
      <c r="G383" s="165">
        <f aca="true" t="shared" si="60" ref="G383:M383">SUM(G384:G388)</f>
        <v>19844</v>
      </c>
      <c r="H383" s="5">
        <f t="shared" si="60"/>
        <v>24120</v>
      </c>
      <c r="I383" s="4">
        <f t="shared" si="60"/>
        <v>28120</v>
      </c>
      <c r="J383" s="165">
        <f t="shared" si="60"/>
        <v>28120</v>
      </c>
      <c r="K383" s="164">
        <f t="shared" si="60"/>
        <v>30020</v>
      </c>
      <c r="L383" s="4">
        <f t="shared" si="60"/>
        <v>29490</v>
      </c>
      <c r="M383" s="992">
        <f t="shared" si="60"/>
        <v>13301.95</v>
      </c>
      <c r="N383" s="848"/>
    </row>
    <row r="384" spans="1:14" ht="15">
      <c r="A384" s="180">
        <v>632001</v>
      </c>
      <c r="B384" s="22">
        <v>1</v>
      </c>
      <c r="C384" s="632">
        <v>41</v>
      </c>
      <c r="D384" s="523" t="s">
        <v>275</v>
      </c>
      <c r="E384" s="534" t="s">
        <v>88</v>
      </c>
      <c r="F384" s="181">
        <v>2589</v>
      </c>
      <c r="G384" s="181">
        <v>3723</v>
      </c>
      <c r="H384" s="110">
        <v>4000</v>
      </c>
      <c r="I384" s="90">
        <v>7600</v>
      </c>
      <c r="J384" s="216">
        <v>7600</v>
      </c>
      <c r="K384" s="202">
        <v>7500</v>
      </c>
      <c r="L384" s="21">
        <v>7500</v>
      </c>
      <c r="M384" s="1013">
        <v>2569.44</v>
      </c>
      <c r="N384" s="1006">
        <f aca="true" t="shared" si="61" ref="N384:N389">(100/L384)*M384</f>
        <v>34.2592</v>
      </c>
    </row>
    <row r="385" spans="1:14" ht="15">
      <c r="A385" s="171">
        <v>632001</v>
      </c>
      <c r="B385" s="9">
        <v>3</v>
      </c>
      <c r="C385" s="84">
        <v>41</v>
      </c>
      <c r="D385" s="513" t="s">
        <v>275</v>
      </c>
      <c r="E385" s="329" t="s">
        <v>190</v>
      </c>
      <c r="F385" s="172">
        <v>15910</v>
      </c>
      <c r="G385" s="172">
        <v>14352</v>
      </c>
      <c r="H385" s="53">
        <v>18000</v>
      </c>
      <c r="I385" s="24">
        <v>18000</v>
      </c>
      <c r="J385" s="211">
        <v>18000</v>
      </c>
      <c r="K385" s="171">
        <v>20000</v>
      </c>
      <c r="L385" s="8">
        <v>19470</v>
      </c>
      <c r="M385" s="1001">
        <v>9934.77</v>
      </c>
      <c r="N385" s="972">
        <f t="shared" si="61"/>
        <v>51.02604006163328</v>
      </c>
    </row>
    <row r="386" spans="1:14" ht="15">
      <c r="A386" s="171">
        <v>632002</v>
      </c>
      <c r="B386" s="9"/>
      <c r="C386" s="13">
        <v>41</v>
      </c>
      <c r="D386" s="513" t="s">
        <v>275</v>
      </c>
      <c r="E386" s="329" t="s">
        <v>276</v>
      </c>
      <c r="F386" s="170">
        <v>1641</v>
      </c>
      <c r="G386" s="170">
        <v>1567</v>
      </c>
      <c r="H386" s="48">
        <v>1600</v>
      </c>
      <c r="I386" s="8">
        <v>2000</v>
      </c>
      <c r="J386" s="172">
        <v>2000</v>
      </c>
      <c r="K386" s="171">
        <v>2000</v>
      </c>
      <c r="L386" s="48">
        <v>2000</v>
      </c>
      <c r="M386" s="1044">
        <v>704.8</v>
      </c>
      <c r="N386" s="972">
        <f t="shared" si="61"/>
        <v>35.24</v>
      </c>
    </row>
    <row r="387" spans="1:14" ht="15">
      <c r="A387" s="171">
        <v>632003</v>
      </c>
      <c r="B387" s="9">
        <v>2</v>
      </c>
      <c r="C387" s="13">
        <v>41</v>
      </c>
      <c r="D387" s="511" t="s">
        <v>275</v>
      </c>
      <c r="E387" s="329" t="s">
        <v>277</v>
      </c>
      <c r="F387" s="172">
        <v>15</v>
      </c>
      <c r="G387" s="172">
        <v>15</v>
      </c>
      <c r="H387" s="48">
        <v>20</v>
      </c>
      <c r="I387" s="8">
        <v>20</v>
      </c>
      <c r="J387" s="172">
        <v>20</v>
      </c>
      <c r="K387" s="171">
        <v>20</v>
      </c>
      <c r="L387" s="48">
        <v>20</v>
      </c>
      <c r="M387" s="1044">
        <v>0</v>
      </c>
      <c r="N387" s="972">
        <f t="shared" si="61"/>
        <v>0</v>
      </c>
    </row>
    <row r="388" spans="1:14" ht="15">
      <c r="A388" s="173">
        <v>632003</v>
      </c>
      <c r="B388" s="49">
        <v>1</v>
      </c>
      <c r="C388" s="130">
        <v>41</v>
      </c>
      <c r="D388" s="514" t="s">
        <v>275</v>
      </c>
      <c r="E388" s="545" t="s">
        <v>90</v>
      </c>
      <c r="F388" s="221">
        <v>223</v>
      </c>
      <c r="G388" s="221">
        <v>187</v>
      </c>
      <c r="H388" s="80">
        <v>500</v>
      </c>
      <c r="I388" s="80">
        <v>500</v>
      </c>
      <c r="J388" s="174">
        <v>500</v>
      </c>
      <c r="K388" s="173">
        <v>500</v>
      </c>
      <c r="L388" s="80">
        <v>500</v>
      </c>
      <c r="M388" s="994">
        <v>92.94</v>
      </c>
      <c r="N388" s="1008">
        <f t="shared" si="61"/>
        <v>18.588</v>
      </c>
    </row>
    <row r="389" spans="1:14" ht="15">
      <c r="A389" s="193">
        <v>633</v>
      </c>
      <c r="B389" s="74"/>
      <c r="C389" s="642"/>
      <c r="D389" s="511"/>
      <c r="E389" s="555" t="s">
        <v>93</v>
      </c>
      <c r="F389" s="222">
        <f aca="true" t="shared" si="62" ref="F389:M389">SUM(F390:F408)</f>
        <v>27732</v>
      </c>
      <c r="G389" s="222">
        <f t="shared" si="62"/>
        <v>9955</v>
      </c>
      <c r="H389" s="5">
        <f t="shared" si="62"/>
        <v>7640</v>
      </c>
      <c r="I389" s="4">
        <f t="shared" si="62"/>
        <v>11680</v>
      </c>
      <c r="J389" s="165">
        <f t="shared" si="62"/>
        <v>9590</v>
      </c>
      <c r="K389" s="164">
        <f t="shared" si="62"/>
        <v>5140</v>
      </c>
      <c r="L389" s="5">
        <f t="shared" si="62"/>
        <v>5800</v>
      </c>
      <c r="M389" s="1045">
        <f t="shared" si="62"/>
        <v>2992.73</v>
      </c>
      <c r="N389" s="1004">
        <f t="shared" si="61"/>
        <v>51.59879310344827</v>
      </c>
    </row>
    <row r="390" spans="1:14" ht="15">
      <c r="A390" s="180">
        <v>633001</v>
      </c>
      <c r="B390" s="22">
        <v>16</v>
      </c>
      <c r="C390" s="632">
        <v>41</v>
      </c>
      <c r="D390" s="522" t="s">
        <v>275</v>
      </c>
      <c r="E390" s="534" t="s">
        <v>278</v>
      </c>
      <c r="F390" s="181">
        <v>6312</v>
      </c>
      <c r="G390" s="181">
        <v>2690</v>
      </c>
      <c r="H390" s="52">
        <v>1000</v>
      </c>
      <c r="I390" s="21">
        <v>4300</v>
      </c>
      <c r="J390" s="181">
        <v>4300</v>
      </c>
      <c r="K390" s="180"/>
      <c r="L390" s="52"/>
      <c r="M390" s="1085"/>
      <c r="N390" s="731"/>
    </row>
    <row r="391" spans="1:14" ht="15">
      <c r="A391" s="169">
        <v>633002</v>
      </c>
      <c r="B391" s="7"/>
      <c r="C391" s="206">
        <v>41</v>
      </c>
      <c r="D391" s="511" t="s">
        <v>275</v>
      </c>
      <c r="E391" s="558" t="s">
        <v>445</v>
      </c>
      <c r="F391" s="170"/>
      <c r="G391" s="170">
        <v>692</v>
      </c>
      <c r="H391" s="89"/>
      <c r="I391" s="6">
        <v>380</v>
      </c>
      <c r="J391" s="170">
        <v>380</v>
      </c>
      <c r="K391" s="169"/>
      <c r="L391" s="89"/>
      <c r="M391" s="1046"/>
      <c r="N391" s="814"/>
    </row>
    <row r="392" spans="1:14" ht="15">
      <c r="A392" s="169">
        <v>633004</v>
      </c>
      <c r="B392" s="7">
        <v>2</v>
      </c>
      <c r="C392" s="13" t="s">
        <v>500</v>
      </c>
      <c r="D392" s="513" t="s">
        <v>275</v>
      </c>
      <c r="E392" s="329" t="s">
        <v>279</v>
      </c>
      <c r="F392" s="172">
        <v>146</v>
      </c>
      <c r="G392" s="172">
        <v>10</v>
      </c>
      <c r="H392" s="48">
        <v>200</v>
      </c>
      <c r="I392" s="8">
        <v>220</v>
      </c>
      <c r="J392" s="172">
        <v>220</v>
      </c>
      <c r="K392" s="171">
        <v>200</v>
      </c>
      <c r="L392" s="48">
        <v>500</v>
      </c>
      <c r="M392" s="1044">
        <v>449</v>
      </c>
      <c r="N392" s="974">
        <f aca="true" t="shared" si="63" ref="N392:N416">(100/L392)*M392</f>
        <v>89.80000000000001</v>
      </c>
    </row>
    <row r="393" spans="1:14" ht="15">
      <c r="A393" s="169">
        <v>633004</v>
      </c>
      <c r="B393" s="7">
        <v>3</v>
      </c>
      <c r="C393" s="84">
        <v>41</v>
      </c>
      <c r="D393" s="513" t="s">
        <v>275</v>
      </c>
      <c r="E393" s="329" t="s">
        <v>280</v>
      </c>
      <c r="F393" s="172"/>
      <c r="G393" s="172"/>
      <c r="H393" s="48">
        <v>150</v>
      </c>
      <c r="I393" s="8">
        <v>410</v>
      </c>
      <c r="J393" s="172">
        <v>410</v>
      </c>
      <c r="K393" s="171">
        <v>150</v>
      </c>
      <c r="L393" s="48">
        <v>150</v>
      </c>
      <c r="M393" s="1044">
        <v>0</v>
      </c>
      <c r="N393" s="974">
        <f t="shared" si="63"/>
        <v>0</v>
      </c>
    </row>
    <row r="394" spans="1:14" ht="15">
      <c r="A394" s="171">
        <v>633006</v>
      </c>
      <c r="B394" s="9">
        <v>1</v>
      </c>
      <c r="C394" s="13">
        <v>41</v>
      </c>
      <c r="D394" s="513" t="s">
        <v>275</v>
      </c>
      <c r="E394" s="329" t="s">
        <v>281</v>
      </c>
      <c r="F394" s="172">
        <v>316</v>
      </c>
      <c r="G394" s="172">
        <v>283</v>
      </c>
      <c r="H394" s="48">
        <v>300</v>
      </c>
      <c r="I394" s="8">
        <v>310</v>
      </c>
      <c r="J394" s="172">
        <v>310</v>
      </c>
      <c r="K394" s="171">
        <v>300</v>
      </c>
      <c r="L394" s="48">
        <v>500</v>
      </c>
      <c r="M394" s="1044">
        <v>491.59</v>
      </c>
      <c r="N394" s="974">
        <f t="shared" si="63"/>
        <v>98.318</v>
      </c>
    </row>
    <row r="395" spans="1:14" ht="15">
      <c r="A395" s="171">
        <v>633006</v>
      </c>
      <c r="B395" s="9">
        <v>2</v>
      </c>
      <c r="C395" s="13">
        <v>41</v>
      </c>
      <c r="D395" s="513" t="s">
        <v>275</v>
      </c>
      <c r="E395" s="329" t="s">
        <v>99</v>
      </c>
      <c r="F395" s="172">
        <v>4</v>
      </c>
      <c r="G395" s="172"/>
      <c r="H395" s="48">
        <v>30</v>
      </c>
      <c r="I395" s="8">
        <v>30</v>
      </c>
      <c r="J395" s="172">
        <v>20</v>
      </c>
      <c r="K395" s="171">
        <v>30</v>
      </c>
      <c r="L395" s="48">
        <v>30</v>
      </c>
      <c r="M395" s="1044">
        <v>0</v>
      </c>
      <c r="N395" s="974">
        <f t="shared" si="63"/>
        <v>0</v>
      </c>
    </row>
    <row r="396" spans="1:14" ht="15">
      <c r="A396" s="171">
        <v>633006</v>
      </c>
      <c r="B396" s="9">
        <v>3</v>
      </c>
      <c r="C396" s="13">
        <v>41</v>
      </c>
      <c r="D396" s="513" t="s">
        <v>275</v>
      </c>
      <c r="E396" s="329" t="s">
        <v>360</v>
      </c>
      <c r="F396" s="172">
        <v>719</v>
      </c>
      <c r="G396" s="172">
        <v>580</v>
      </c>
      <c r="H396" s="48">
        <v>1000</v>
      </c>
      <c r="I396" s="8">
        <v>1000</v>
      </c>
      <c r="J396" s="172">
        <v>500</v>
      </c>
      <c r="K396" s="171">
        <v>500</v>
      </c>
      <c r="L396" s="48">
        <v>500</v>
      </c>
      <c r="M396" s="1044">
        <v>492.62</v>
      </c>
      <c r="N396" s="972">
        <f t="shared" si="63"/>
        <v>98.524</v>
      </c>
    </row>
    <row r="397" spans="1:14" ht="15">
      <c r="A397" s="171">
        <v>633006</v>
      </c>
      <c r="B397" s="9">
        <v>4</v>
      </c>
      <c r="C397" s="13">
        <v>41</v>
      </c>
      <c r="D397" s="513" t="s">
        <v>275</v>
      </c>
      <c r="E397" s="329" t="s">
        <v>101</v>
      </c>
      <c r="F397" s="172">
        <v>88</v>
      </c>
      <c r="G397" s="172">
        <v>92</v>
      </c>
      <c r="H397" s="48">
        <v>50</v>
      </c>
      <c r="I397" s="8">
        <v>50</v>
      </c>
      <c r="J397" s="172">
        <v>50</v>
      </c>
      <c r="K397" s="171">
        <v>50</v>
      </c>
      <c r="L397" s="48">
        <v>50</v>
      </c>
      <c r="M397" s="1044">
        <v>0</v>
      </c>
      <c r="N397" s="972">
        <f t="shared" si="63"/>
        <v>0</v>
      </c>
    </row>
    <row r="398" spans="1:14" ht="15">
      <c r="A398" s="171">
        <v>633006</v>
      </c>
      <c r="B398" s="9">
        <v>5</v>
      </c>
      <c r="C398" s="13">
        <v>41</v>
      </c>
      <c r="D398" s="513" t="s">
        <v>275</v>
      </c>
      <c r="E398" s="329" t="s">
        <v>102</v>
      </c>
      <c r="F398" s="176">
        <v>24</v>
      </c>
      <c r="G398" s="176">
        <v>80</v>
      </c>
      <c r="H398" s="525">
        <v>50</v>
      </c>
      <c r="I398" s="54">
        <v>100</v>
      </c>
      <c r="J398" s="602"/>
      <c r="K398" s="175">
        <v>50</v>
      </c>
      <c r="L398" s="525">
        <v>50</v>
      </c>
      <c r="M398" s="1092">
        <v>0</v>
      </c>
      <c r="N398" s="972">
        <f t="shared" si="63"/>
        <v>0</v>
      </c>
    </row>
    <row r="399" spans="1:14" ht="15">
      <c r="A399" s="171">
        <v>633006</v>
      </c>
      <c r="B399" s="9">
        <v>7</v>
      </c>
      <c r="C399" s="13">
        <v>41</v>
      </c>
      <c r="D399" s="513" t="s">
        <v>275</v>
      </c>
      <c r="E399" s="329" t="s">
        <v>283</v>
      </c>
      <c r="F399" s="172">
        <v>16155</v>
      </c>
      <c r="G399" s="172">
        <v>893</v>
      </c>
      <c r="H399" s="525">
        <v>500</v>
      </c>
      <c r="I399" s="54">
        <v>600</v>
      </c>
      <c r="J399" s="176">
        <v>600</v>
      </c>
      <c r="K399" s="175">
        <v>500</v>
      </c>
      <c r="L399" s="525">
        <v>500</v>
      </c>
      <c r="M399" s="1043">
        <v>243.87</v>
      </c>
      <c r="N399" s="971">
        <f t="shared" si="63"/>
        <v>48.774</v>
      </c>
    </row>
    <row r="400" spans="1:14" ht="15">
      <c r="A400" s="171">
        <v>633006</v>
      </c>
      <c r="B400" s="9">
        <v>8</v>
      </c>
      <c r="C400" s="13">
        <v>41</v>
      </c>
      <c r="D400" s="513" t="s">
        <v>275</v>
      </c>
      <c r="E400" s="329" t="s">
        <v>352</v>
      </c>
      <c r="F400" s="172">
        <v>122</v>
      </c>
      <c r="G400" s="172">
        <v>160</v>
      </c>
      <c r="H400" s="525">
        <v>250</v>
      </c>
      <c r="I400" s="54">
        <v>250</v>
      </c>
      <c r="J400" s="176">
        <v>150</v>
      </c>
      <c r="K400" s="175">
        <v>250</v>
      </c>
      <c r="L400" s="525">
        <v>250</v>
      </c>
      <c r="M400" s="1043">
        <v>97.2</v>
      </c>
      <c r="N400" s="974">
        <f t="shared" si="63"/>
        <v>38.88</v>
      </c>
    </row>
    <row r="401" spans="1:14" ht="15">
      <c r="A401" s="171">
        <v>633006</v>
      </c>
      <c r="B401" s="9">
        <v>10</v>
      </c>
      <c r="C401" s="13">
        <v>41</v>
      </c>
      <c r="D401" s="513" t="s">
        <v>275</v>
      </c>
      <c r="E401" s="329" t="s">
        <v>361</v>
      </c>
      <c r="F401" s="172"/>
      <c r="G401" s="172">
        <v>60</v>
      </c>
      <c r="H401" s="525">
        <v>500</v>
      </c>
      <c r="I401" s="54">
        <v>500</v>
      </c>
      <c r="J401" s="176">
        <v>200</v>
      </c>
      <c r="K401" s="175">
        <v>500</v>
      </c>
      <c r="L401" s="525">
        <v>500</v>
      </c>
      <c r="M401" s="1043">
        <v>128.96</v>
      </c>
      <c r="N401" s="974">
        <f t="shared" si="63"/>
        <v>25.792</v>
      </c>
    </row>
    <row r="402" spans="1:14" ht="15">
      <c r="A402" s="171">
        <v>633009</v>
      </c>
      <c r="B402" s="9">
        <v>1</v>
      </c>
      <c r="C402" s="13">
        <v>111</v>
      </c>
      <c r="D402" s="513" t="s">
        <v>275</v>
      </c>
      <c r="E402" s="329" t="s">
        <v>284</v>
      </c>
      <c r="F402" s="172">
        <v>50</v>
      </c>
      <c r="G402" s="172">
        <v>280</v>
      </c>
      <c r="H402" s="48">
        <v>180</v>
      </c>
      <c r="I402" s="8">
        <v>180</v>
      </c>
      <c r="J402" s="172">
        <v>180</v>
      </c>
      <c r="K402" s="171">
        <v>180</v>
      </c>
      <c r="L402" s="48">
        <v>180</v>
      </c>
      <c r="M402" s="1044">
        <v>0</v>
      </c>
      <c r="N402" s="974">
        <f t="shared" si="63"/>
        <v>0</v>
      </c>
    </row>
    <row r="403" spans="1:14" ht="15">
      <c r="A403" s="171">
        <v>633009</v>
      </c>
      <c r="B403" s="9">
        <v>16</v>
      </c>
      <c r="C403" s="13">
        <v>111</v>
      </c>
      <c r="D403" s="513" t="s">
        <v>275</v>
      </c>
      <c r="E403" s="329" t="s">
        <v>285</v>
      </c>
      <c r="F403" s="172">
        <v>3539</v>
      </c>
      <c r="G403" s="172">
        <v>3984</v>
      </c>
      <c r="H403" s="48">
        <v>3000</v>
      </c>
      <c r="I403" s="8">
        <v>3000</v>
      </c>
      <c r="J403" s="172">
        <v>2000</v>
      </c>
      <c r="K403" s="171">
        <v>2000</v>
      </c>
      <c r="L403" s="48">
        <v>2050</v>
      </c>
      <c r="M403" s="1044">
        <v>997.99</v>
      </c>
      <c r="N403" s="972">
        <f t="shared" si="63"/>
        <v>48.68243902439025</v>
      </c>
    </row>
    <row r="404" spans="1:14" ht="15">
      <c r="A404" s="201">
        <v>633010</v>
      </c>
      <c r="B404" s="91">
        <v>16</v>
      </c>
      <c r="C404" s="323">
        <v>111</v>
      </c>
      <c r="D404" s="512" t="s">
        <v>275</v>
      </c>
      <c r="E404" s="600" t="s">
        <v>286</v>
      </c>
      <c r="F404" s="172">
        <v>257</v>
      </c>
      <c r="G404" s="172">
        <v>41</v>
      </c>
      <c r="H404" s="53">
        <v>300</v>
      </c>
      <c r="I404" s="24">
        <v>200</v>
      </c>
      <c r="J404" s="211">
        <v>200</v>
      </c>
      <c r="K404" s="201">
        <v>300</v>
      </c>
      <c r="L404" s="53">
        <v>300</v>
      </c>
      <c r="M404" s="1086">
        <v>0</v>
      </c>
      <c r="N404" s="971">
        <f t="shared" si="63"/>
        <v>0</v>
      </c>
    </row>
    <row r="405" spans="1:14" ht="15">
      <c r="A405" s="201">
        <v>633010</v>
      </c>
      <c r="B405" s="81"/>
      <c r="C405" s="658">
        <v>111</v>
      </c>
      <c r="D405" s="512" t="s">
        <v>275</v>
      </c>
      <c r="E405" s="600" t="s">
        <v>487</v>
      </c>
      <c r="F405" s="172"/>
      <c r="G405" s="172">
        <v>110</v>
      </c>
      <c r="H405" s="53"/>
      <c r="I405" s="24"/>
      <c r="J405" s="211"/>
      <c r="K405" s="201"/>
      <c r="L405" s="53">
        <v>90</v>
      </c>
      <c r="M405" s="1086">
        <v>78.5</v>
      </c>
      <c r="N405" s="974">
        <f t="shared" si="63"/>
        <v>87.22222222222223</v>
      </c>
    </row>
    <row r="406" spans="1:14" ht="15">
      <c r="A406" s="171">
        <v>633011</v>
      </c>
      <c r="B406" s="33"/>
      <c r="C406" s="85">
        <v>41</v>
      </c>
      <c r="D406" s="513" t="s">
        <v>275</v>
      </c>
      <c r="E406" s="329" t="s">
        <v>287</v>
      </c>
      <c r="F406" s="172"/>
      <c r="G406" s="172"/>
      <c r="H406" s="48">
        <v>50</v>
      </c>
      <c r="I406" s="8">
        <v>50</v>
      </c>
      <c r="J406" s="244">
        <v>50</v>
      </c>
      <c r="K406" s="171">
        <v>50</v>
      </c>
      <c r="L406" s="48">
        <v>50</v>
      </c>
      <c r="M406" s="1087">
        <v>0</v>
      </c>
      <c r="N406" s="974">
        <f t="shared" si="63"/>
        <v>0</v>
      </c>
    </row>
    <row r="407" spans="1:14" ht="15">
      <c r="A407" s="171">
        <v>633013</v>
      </c>
      <c r="B407" s="33"/>
      <c r="C407" s="658">
        <v>41</v>
      </c>
      <c r="D407" s="512" t="s">
        <v>275</v>
      </c>
      <c r="E407" s="329" t="s">
        <v>544</v>
      </c>
      <c r="F407" s="172"/>
      <c r="G407" s="172"/>
      <c r="H407" s="48"/>
      <c r="I407" s="8"/>
      <c r="J407" s="244"/>
      <c r="K407" s="201"/>
      <c r="L407" s="48">
        <v>20</v>
      </c>
      <c r="M407" s="1087">
        <v>13</v>
      </c>
      <c r="N407" s="974">
        <f t="shared" si="63"/>
        <v>65</v>
      </c>
    </row>
    <row r="408" spans="1:14" ht="15">
      <c r="A408" s="171">
        <v>633015</v>
      </c>
      <c r="B408" s="33"/>
      <c r="C408" s="130">
        <v>41</v>
      </c>
      <c r="D408" s="514" t="s">
        <v>275</v>
      </c>
      <c r="E408" s="329" t="s">
        <v>288</v>
      </c>
      <c r="F408" s="172"/>
      <c r="G408" s="172"/>
      <c r="H408" s="48">
        <v>80</v>
      </c>
      <c r="I408" s="8">
        <v>100</v>
      </c>
      <c r="J408" s="172">
        <v>20</v>
      </c>
      <c r="K408" s="179">
        <v>80</v>
      </c>
      <c r="L408" s="48">
        <v>80</v>
      </c>
      <c r="M408" s="1044">
        <v>0</v>
      </c>
      <c r="N408" s="973">
        <f t="shared" si="63"/>
        <v>0</v>
      </c>
    </row>
    <row r="409" spans="1:14" ht="15">
      <c r="A409" s="193">
        <v>634</v>
      </c>
      <c r="B409" s="3"/>
      <c r="C409" s="640"/>
      <c r="D409" s="510"/>
      <c r="E409" s="533" t="s">
        <v>289</v>
      </c>
      <c r="F409" s="165"/>
      <c r="G409" s="165"/>
      <c r="H409" s="5">
        <v>10</v>
      </c>
      <c r="I409" s="4">
        <v>10</v>
      </c>
      <c r="J409" s="165">
        <v>10</v>
      </c>
      <c r="K409" s="5">
        <f>K410</f>
        <v>10</v>
      </c>
      <c r="L409" s="4">
        <f>L410</f>
        <v>10</v>
      </c>
      <c r="M409" s="1045">
        <f>M410</f>
        <v>0</v>
      </c>
      <c r="N409" s="1004">
        <f t="shared" si="63"/>
        <v>0</v>
      </c>
    </row>
    <row r="410" spans="1:14" ht="15">
      <c r="A410" s="166">
        <v>634005</v>
      </c>
      <c r="B410" s="75">
        <v>16</v>
      </c>
      <c r="C410" s="112">
        <v>41</v>
      </c>
      <c r="D410" s="515" t="s">
        <v>275</v>
      </c>
      <c r="E410" s="542" t="s">
        <v>290</v>
      </c>
      <c r="F410" s="167"/>
      <c r="G410" s="167"/>
      <c r="H410" s="77">
        <v>10</v>
      </c>
      <c r="I410" s="77">
        <v>10</v>
      </c>
      <c r="J410" s="167">
        <v>10</v>
      </c>
      <c r="K410" s="77">
        <v>10</v>
      </c>
      <c r="L410" s="77">
        <v>10</v>
      </c>
      <c r="M410" s="995">
        <v>0</v>
      </c>
      <c r="N410" s="980">
        <f t="shared" si="63"/>
        <v>0</v>
      </c>
    </row>
    <row r="411" spans="1:14" ht="15">
      <c r="A411" s="193">
        <v>635</v>
      </c>
      <c r="B411" s="3"/>
      <c r="C411" s="135"/>
      <c r="D411" s="515"/>
      <c r="E411" s="533" t="s">
        <v>125</v>
      </c>
      <c r="F411" s="165">
        <f>SUM(F413:F413)</f>
        <v>254</v>
      </c>
      <c r="G411" s="165">
        <f>SUM(G413:G413)</f>
        <v>3443</v>
      </c>
      <c r="H411" s="5">
        <f>SUM(H413:H413)</f>
        <v>35000</v>
      </c>
      <c r="I411" s="5">
        <f>SUM(I413:I413)</f>
        <v>29510</v>
      </c>
      <c r="J411" s="165">
        <v>1600</v>
      </c>
      <c r="K411" s="5">
        <f>SUM(K413:K413)</f>
        <v>10000</v>
      </c>
      <c r="L411" s="5">
        <f>SUM(L412:L413)</f>
        <v>9790</v>
      </c>
      <c r="M411" s="992">
        <f>SUM(M412:M413)</f>
        <v>675</v>
      </c>
      <c r="N411" s="1004">
        <f t="shared" si="63"/>
        <v>6.894790602655771</v>
      </c>
    </row>
    <row r="412" spans="1:14" ht="15">
      <c r="A412" s="169">
        <v>635004</v>
      </c>
      <c r="B412" s="7"/>
      <c r="C412" s="642">
        <v>41</v>
      </c>
      <c r="D412" s="523" t="s">
        <v>275</v>
      </c>
      <c r="E412" s="535" t="s">
        <v>547</v>
      </c>
      <c r="F412" s="170"/>
      <c r="G412" s="170"/>
      <c r="H412" s="89"/>
      <c r="I412" s="89"/>
      <c r="J412" s="170"/>
      <c r="K412" s="89"/>
      <c r="L412" s="89">
        <v>90</v>
      </c>
      <c r="M412" s="996">
        <v>85</v>
      </c>
      <c r="N412" s="1163">
        <f t="shared" si="63"/>
        <v>94.44444444444444</v>
      </c>
    </row>
    <row r="413" spans="1:14" ht="15">
      <c r="A413" s="173">
        <v>635006</v>
      </c>
      <c r="B413" s="11">
        <v>3</v>
      </c>
      <c r="C413" s="204">
        <v>41</v>
      </c>
      <c r="D413" s="510" t="s">
        <v>275</v>
      </c>
      <c r="E413" s="530" t="s">
        <v>291</v>
      </c>
      <c r="F413" s="174">
        <v>254</v>
      </c>
      <c r="G413" s="174">
        <v>3443</v>
      </c>
      <c r="H413" s="80">
        <v>35000</v>
      </c>
      <c r="I413" s="10">
        <v>29510</v>
      </c>
      <c r="J413" s="170">
        <v>10000</v>
      </c>
      <c r="K413" s="80">
        <v>10000</v>
      </c>
      <c r="L413" s="10">
        <v>9700</v>
      </c>
      <c r="M413" s="1046">
        <v>590</v>
      </c>
      <c r="N413" s="1008">
        <f t="shared" si="63"/>
        <v>6.082474226804123</v>
      </c>
    </row>
    <row r="414" spans="1:14" ht="15">
      <c r="A414" s="193">
        <v>637</v>
      </c>
      <c r="B414" s="3"/>
      <c r="C414" s="141"/>
      <c r="D414" s="541"/>
      <c r="E414" s="677" t="s">
        <v>136</v>
      </c>
      <c r="F414" s="165">
        <f aca="true" t="shared" si="64" ref="F414:M414">SUM(F415:F425)</f>
        <v>12741</v>
      </c>
      <c r="G414" s="165">
        <f t="shared" si="64"/>
        <v>14334</v>
      </c>
      <c r="H414" s="5">
        <f t="shared" si="64"/>
        <v>9760</v>
      </c>
      <c r="I414" s="4">
        <f t="shared" si="64"/>
        <v>8210</v>
      </c>
      <c r="J414" s="165">
        <f t="shared" si="64"/>
        <v>7930</v>
      </c>
      <c r="K414" s="5">
        <f t="shared" si="64"/>
        <v>8120</v>
      </c>
      <c r="L414" s="4">
        <f t="shared" si="64"/>
        <v>8170</v>
      </c>
      <c r="M414" s="1045">
        <f t="shared" si="64"/>
        <v>2213.35</v>
      </c>
      <c r="N414" s="1004">
        <f t="shared" si="63"/>
        <v>27.091187270501838</v>
      </c>
    </row>
    <row r="415" spans="1:14" ht="15">
      <c r="A415" s="169">
        <v>637002</v>
      </c>
      <c r="B415" s="7">
        <v>16</v>
      </c>
      <c r="C415" s="632">
        <v>111</v>
      </c>
      <c r="D415" s="522" t="s">
        <v>275</v>
      </c>
      <c r="E415" s="534" t="s">
        <v>292</v>
      </c>
      <c r="F415" s="170">
        <v>475</v>
      </c>
      <c r="G415" s="170">
        <v>533</v>
      </c>
      <c r="H415" s="52">
        <v>600</v>
      </c>
      <c r="I415" s="21">
        <v>700</v>
      </c>
      <c r="J415" s="181">
        <v>700</v>
      </c>
      <c r="K415" s="52">
        <v>600</v>
      </c>
      <c r="L415" s="21">
        <v>600</v>
      </c>
      <c r="M415" s="1085">
        <v>200</v>
      </c>
      <c r="N415" s="1006">
        <f t="shared" si="63"/>
        <v>33.33333333333333</v>
      </c>
    </row>
    <row r="416" spans="1:14" ht="15">
      <c r="A416" s="169">
        <v>637002</v>
      </c>
      <c r="B416" s="7"/>
      <c r="C416" s="642">
        <v>41</v>
      </c>
      <c r="D416" s="513" t="s">
        <v>275</v>
      </c>
      <c r="E416" s="535" t="s">
        <v>293</v>
      </c>
      <c r="F416" s="170">
        <v>257</v>
      </c>
      <c r="G416" s="170">
        <v>335</v>
      </c>
      <c r="H416" s="48">
        <v>300</v>
      </c>
      <c r="I416" s="8">
        <v>280</v>
      </c>
      <c r="J416" s="172">
        <v>150</v>
      </c>
      <c r="K416" s="48">
        <v>300</v>
      </c>
      <c r="L416" s="8">
        <v>300</v>
      </c>
      <c r="M416" s="1044">
        <v>0</v>
      </c>
      <c r="N416" s="974">
        <f t="shared" si="63"/>
        <v>0</v>
      </c>
    </row>
    <row r="417" spans="1:14" ht="15">
      <c r="A417" s="169">
        <v>637002</v>
      </c>
      <c r="B417" s="7"/>
      <c r="C417" s="642">
        <v>41</v>
      </c>
      <c r="D417" s="513" t="s">
        <v>275</v>
      </c>
      <c r="E417" s="535" t="s">
        <v>432</v>
      </c>
      <c r="F417" s="170">
        <v>309</v>
      </c>
      <c r="G417" s="170"/>
      <c r="H417" s="48"/>
      <c r="I417" s="8">
        <v>500</v>
      </c>
      <c r="J417" s="172">
        <v>500</v>
      </c>
      <c r="K417" s="48"/>
      <c r="L417" s="8"/>
      <c r="M417" s="1044"/>
      <c r="N417" s="828"/>
    </row>
    <row r="418" spans="1:14" ht="15">
      <c r="A418" s="169">
        <v>637001</v>
      </c>
      <c r="B418" s="7"/>
      <c r="C418" s="642">
        <v>41</v>
      </c>
      <c r="D418" s="513" t="s">
        <v>275</v>
      </c>
      <c r="E418" s="535" t="s">
        <v>294</v>
      </c>
      <c r="F418" s="170">
        <v>315</v>
      </c>
      <c r="G418" s="170">
        <v>160</v>
      </c>
      <c r="H418" s="48">
        <v>20</v>
      </c>
      <c r="I418" s="8">
        <v>20</v>
      </c>
      <c r="J418" s="172">
        <v>20</v>
      </c>
      <c r="K418" s="48">
        <v>20</v>
      </c>
      <c r="L418" s="8">
        <v>20</v>
      </c>
      <c r="M418" s="993">
        <v>0</v>
      </c>
      <c r="N418" s="974">
        <f aca="true" t="shared" si="65" ref="N418:N423">(100/L418)*M418</f>
        <v>0</v>
      </c>
    </row>
    <row r="419" spans="1:14" ht="15">
      <c r="A419" s="171">
        <v>637004</v>
      </c>
      <c r="B419" s="9">
        <v>1</v>
      </c>
      <c r="C419" s="206">
        <v>41</v>
      </c>
      <c r="D419" s="512" t="s">
        <v>275</v>
      </c>
      <c r="E419" s="471" t="s">
        <v>295</v>
      </c>
      <c r="F419" s="170"/>
      <c r="G419" s="170"/>
      <c r="H419" s="89">
        <v>400</v>
      </c>
      <c r="I419" s="6">
        <v>400</v>
      </c>
      <c r="J419" s="170">
        <v>300</v>
      </c>
      <c r="K419" s="89">
        <v>400</v>
      </c>
      <c r="L419" s="6">
        <v>400</v>
      </c>
      <c r="M419" s="996">
        <v>0</v>
      </c>
      <c r="N419" s="974">
        <f t="shared" si="65"/>
        <v>0</v>
      </c>
    </row>
    <row r="420" spans="1:14" ht="15">
      <c r="A420" s="171">
        <v>637004</v>
      </c>
      <c r="B420" s="9">
        <v>3</v>
      </c>
      <c r="C420" s="85">
        <v>41</v>
      </c>
      <c r="D420" s="513" t="s">
        <v>275</v>
      </c>
      <c r="E420" s="471" t="s">
        <v>470</v>
      </c>
      <c r="F420" s="170"/>
      <c r="G420" s="170"/>
      <c r="H420" s="36"/>
      <c r="I420" s="12">
        <v>1060</v>
      </c>
      <c r="J420" s="183">
        <v>1060</v>
      </c>
      <c r="K420" s="201">
        <v>1100</v>
      </c>
      <c r="L420" s="53">
        <v>1100</v>
      </c>
      <c r="M420" s="997">
        <v>0</v>
      </c>
      <c r="N420" s="972">
        <f t="shared" si="65"/>
        <v>0</v>
      </c>
    </row>
    <row r="421" spans="1:14" ht="15">
      <c r="A421" s="171">
        <v>637004</v>
      </c>
      <c r="B421" s="9">
        <v>5</v>
      </c>
      <c r="C421" s="85">
        <v>41</v>
      </c>
      <c r="D421" s="513" t="s">
        <v>152</v>
      </c>
      <c r="E421" s="471" t="s">
        <v>140</v>
      </c>
      <c r="F421" s="172">
        <v>1089</v>
      </c>
      <c r="G421" s="172">
        <v>272</v>
      </c>
      <c r="H421" s="53"/>
      <c r="I421" s="24">
        <v>625</v>
      </c>
      <c r="J421" s="211">
        <v>625</v>
      </c>
      <c r="K421" s="201">
        <v>900</v>
      </c>
      <c r="L421" s="53">
        <v>900</v>
      </c>
      <c r="M421" s="1001">
        <v>42.96</v>
      </c>
      <c r="N421" s="971">
        <f t="shared" si="65"/>
        <v>4.773333333333333</v>
      </c>
    </row>
    <row r="422" spans="1:14" ht="15">
      <c r="A422" s="171">
        <v>637014</v>
      </c>
      <c r="B422" s="9"/>
      <c r="C422" s="13">
        <v>41</v>
      </c>
      <c r="D422" s="513" t="s">
        <v>275</v>
      </c>
      <c r="E422" s="471" t="s">
        <v>151</v>
      </c>
      <c r="F422" s="172">
        <v>9104</v>
      </c>
      <c r="G422" s="172">
        <v>11081</v>
      </c>
      <c r="H422" s="53">
        <v>6000</v>
      </c>
      <c r="I422" s="24">
        <v>2135</v>
      </c>
      <c r="J422" s="211">
        <v>2135</v>
      </c>
      <c r="K422" s="201">
        <v>2000</v>
      </c>
      <c r="L422" s="53">
        <v>2000</v>
      </c>
      <c r="M422" s="1001">
        <v>844.25</v>
      </c>
      <c r="N422" s="974">
        <f t="shared" si="65"/>
        <v>42.212500000000006</v>
      </c>
    </row>
    <row r="423" spans="1:14" ht="15">
      <c r="A423" s="171">
        <v>637015</v>
      </c>
      <c r="B423" s="9"/>
      <c r="C423" s="13">
        <v>41</v>
      </c>
      <c r="D423" s="513" t="s">
        <v>275</v>
      </c>
      <c r="E423" s="329" t="s">
        <v>153</v>
      </c>
      <c r="F423" s="172">
        <v>14</v>
      </c>
      <c r="G423" s="172">
        <v>372</v>
      </c>
      <c r="H423" s="48">
        <v>350</v>
      </c>
      <c r="I423" s="8">
        <v>400</v>
      </c>
      <c r="J423" s="172">
        <v>350</v>
      </c>
      <c r="K423" s="171">
        <v>350</v>
      </c>
      <c r="L423" s="48">
        <v>400</v>
      </c>
      <c r="M423" s="993">
        <v>391.62</v>
      </c>
      <c r="N423" s="974">
        <f t="shared" si="65"/>
        <v>97.905</v>
      </c>
    </row>
    <row r="424" spans="1:14" ht="15">
      <c r="A424" s="171">
        <v>637006</v>
      </c>
      <c r="B424" s="9"/>
      <c r="C424" s="13">
        <v>41</v>
      </c>
      <c r="D424" s="513" t="s">
        <v>275</v>
      </c>
      <c r="E424" s="329" t="s">
        <v>488</v>
      </c>
      <c r="F424" s="172"/>
      <c r="G424" s="172">
        <v>55</v>
      </c>
      <c r="H424" s="48"/>
      <c r="I424" s="8"/>
      <c r="J424" s="172"/>
      <c r="K424" s="171"/>
      <c r="L424" s="48"/>
      <c r="M424" s="993"/>
      <c r="N424" s="828"/>
    </row>
    <row r="425" spans="1:14" ht="15">
      <c r="A425" s="171">
        <v>637016</v>
      </c>
      <c r="B425" s="9"/>
      <c r="C425" s="13">
        <v>41</v>
      </c>
      <c r="D425" s="513" t="s">
        <v>275</v>
      </c>
      <c r="E425" s="329" t="s">
        <v>154</v>
      </c>
      <c r="F425" s="172">
        <v>1178</v>
      </c>
      <c r="G425" s="172">
        <v>1526</v>
      </c>
      <c r="H425" s="48">
        <v>2090</v>
      </c>
      <c r="I425" s="12">
        <v>2090</v>
      </c>
      <c r="J425" s="475">
        <v>2090</v>
      </c>
      <c r="K425" s="169">
        <v>2450</v>
      </c>
      <c r="L425" s="36">
        <v>2450</v>
      </c>
      <c r="M425" s="1000">
        <v>734.52</v>
      </c>
      <c r="N425" s="973">
        <f>(100/L425)*M425</f>
        <v>29.980408163265302</v>
      </c>
    </row>
    <row r="426" spans="1:14" ht="15">
      <c r="A426" s="164">
        <v>642</v>
      </c>
      <c r="B426" s="3"/>
      <c r="C426" s="135"/>
      <c r="D426" s="515"/>
      <c r="E426" s="533" t="s">
        <v>267</v>
      </c>
      <c r="F426" s="165">
        <v>280</v>
      </c>
      <c r="G426" s="165">
        <v>350</v>
      </c>
      <c r="H426" s="596">
        <v>350</v>
      </c>
      <c r="I426" s="125">
        <v>400</v>
      </c>
      <c r="J426" s="241">
        <v>400</v>
      </c>
      <c r="K426" s="1075">
        <f>K427</f>
        <v>390</v>
      </c>
      <c r="L426" s="596">
        <f>L427</f>
        <v>420</v>
      </c>
      <c r="M426" s="1088">
        <f>M427</f>
        <v>420</v>
      </c>
      <c r="N426" s="1005">
        <f>(100/L426)*M426</f>
        <v>100</v>
      </c>
    </row>
    <row r="427" spans="1:14" ht="15">
      <c r="A427" s="202">
        <v>642011</v>
      </c>
      <c r="B427" s="99"/>
      <c r="C427" s="645">
        <v>41</v>
      </c>
      <c r="D427" s="515" t="s">
        <v>275</v>
      </c>
      <c r="E427" s="545" t="s">
        <v>270</v>
      </c>
      <c r="F427" s="167">
        <v>280</v>
      </c>
      <c r="G427" s="825">
        <v>350</v>
      </c>
      <c r="H427" s="604">
        <v>350</v>
      </c>
      <c r="I427" s="14">
        <v>400</v>
      </c>
      <c r="J427" s="250">
        <v>400</v>
      </c>
      <c r="K427" s="1052">
        <v>390</v>
      </c>
      <c r="L427" s="187">
        <v>420</v>
      </c>
      <c r="M427" s="1089">
        <v>420</v>
      </c>
      <c r="N427" s="980">
        <f>(100/L427)*M427</f>
        <v>100</v>
      </c>
    </row>
    <row r="428" spans="1:14" ht="15.75" thickBot="1">
      <c r="A428" s="198"/>
      <c r="B428" s="92"/>
      <c r="C428" s="647"/>
      <c r="D428" s="543"/>
      <c r="E428" s="546"/>
      <c r="F428" s="321"/>
      <c r="G428" s="322"/>
      <c r="H428" s="121"/>
      <c r="I428" s="133"/>
      <c r="J428" s="243"/>
      <c r="K428" s="265"/>
      <c r="L428" s="474"/>
      <c r="M428" s="1090"/>
      <c r="N428" s="1029"/>
    </row>
    <row r="429" spans="1:14" ht="15.75" thickBot="1">
      <c r="A429" s="186" t="s">
        <v>375</v>
      </c>
      <c r="B429" s="17"/>
      <c r="C429" s="639"/>
      <c r="D429" s="509"/>
      <c r="E429" s="57" t="s">
        <v>332</v>
      </c>
      <c r="F429" s="18">
        <f aca="true" t="shared" si="66" ref="F429:M429">F430+F431+F440+F450+F453+F459</f>
        <v>25517</v>
      </c>
      <c r="G429" s="18">
        <f t="shared" si="66"/>
        <v>53453</v>
      </c>
      <c r="H429" s="70">
        <f t="shared" si="66"/>
        <v>65773</v>
      </c>
      <c r="I429" s="70">
        <f t="shared" si="66"/>
        <v>65773</v>
      </c>
      <c r="J429" s="18">
        <f t="shared" si="66"/>
        <v>43365</v>
      </c>
      <c r="K429" s="69">
        <f t="shared" si="66"/>
        <v>68105</v>
      </c>
      <c r="L429" s="70">
        <f t="shared" si="66"/>
        <v>68105</v>
      </c>
      <c r="M429" s="1016">
        <f t="shared" si="66"/>
        <v>25968.05</v>
      </c>
      <c r="N429" s="1003">
        <f>(100/L429)*M429</f>
        <v>38.12943249394318</v>
      </c>
    </row>
    <row r="430" spans="1:14" ht="15">
      <c r="A430" s="200">
        <v>611000</v>
      </c>
      <c r="B430" s="72"/>
      <c r="C430" s="640"/>
      <c r="D430" s="510" t="s">
        <v>296</v>
      </c>
      <c r="E430" s="555" t="s">
        <v>75</v>
      </c>
      <c r="F430" s="218">
        <v>16845</v>
      </c>
      <c r="G430" s="218">
        <v>22287</v>
      </c>
      <c r="H430" s="73">
        <v>29000</v>
      </c>
      <c r="I430" s="71">
        <v>29000</v>
      </c>
      <c r="J430" s="218">
        <v>29000</v>
      </c>
      <c r="K430" s="200">
        <v>31200</v>
      </c>
      <c r="L430" s="98">
        <v>31200</v>
      </c>
      <c r="M430" s="991">
        <v>14873.43</v>
      </c>
      <c r="N430" s="1004">
        <f>(100/L430)*M430</f>
        <v>47.67125</v>
      </c>
    </row>
    <row r="431" spans="1:14" ht="15">
      <c r="A431" s="193">
        <v>62</v>
      </c>
      <c r="B431" s="3"/>
      <c r="C431" s="135"/>
      <c r="D431" s="515"/>
      <c r="E431" s="533" t="s">
        <v>76</v>
      </c>
      <c r="F431" s="165">
        <f>SUM(F432:F439)</f>
        <v>5847</v>
      </c>
      <c r="G431" s="165">
        <f aca="true" t="shared" si="67" ref="G431:M431">SUM(G432:G439)</f>
        <v>7781</v>
      </c>
      <c r="H431" s="5">
        <f t="shared" si="67"/>
        <v>10440</v>
      </c>
      <c r="I431" s="5">
        <f t="shared" si="67"/>
        <v>10440</v>
      </c>
      <c r="J431" s="165">
        <f>SUM(J432:J439)</f>
        <v>10440</v>
      </c>
      <c r="K431" s="164">
        <f t="shared" si="67"/>
        <v>11000</v>
      </c>
      <c r="L431" s="4">
        <f t="shared" si="67"/>
        <v>11000</v>
      </c>
      <c r="M431" s="992">
        <f t="shared" si="67"/>
        <v>4559.299999999999</v>
      </c>
      <c r="N431" s="1005">
        <f>(100/L431)*M431</f>
        <v>41.44818181818181</v>
      </c>
    </row>
    <row r="432" spans="1:14" ht="15">
      <c r="A432" s="180">
        <v>621000</v>
      </c>
      <c r="B432" s="22"/>
      <c r="C432" s="632">
        <v>41</v>
      </c>
      <c r="D432" s="522" t="s">
        <v>296</v>
      </c>
      <c r="E432" s="518" t="s">
        <v>77</v>
      </c>
      <c r="F432" s="181">
        <v>529</v>
      </c>
      <c r="G432" s="181">
        <v>1068</v>
      </c>
      <c r="H432" s="110">
        <v>1450</v>
      </c>
      <c r="I432" s="90">
        <v>1450</v>
      </c>
      <c r="J432" s="181">
        <v>1450</v>
      </c>
      <c r="K432" s="180">
        <v>1560</v>
      </c>
      <c r="L432" s="90">
        <v>1560</v>
      </c>
      <c r="M432" s="1013">
        <v>679.97</v>
      </c>
      <c r="N432" s="1006">
        <f aca="true" t="shared" si="68" ref="N432:N449">(100/L432)*M432</f>
        <v>43.587820512820514</v>
      </c>
    </row>
    <row r="433" spans="1:14" ht="15">
      <c r="A433" s="169">
        <v>623000</v>
      </c>
      <c r="B433" s="7"/>
      <c r="C433" s="206">
        <v>41</v>
      </c>
      <c r="D433" s="512" t="s">
        <v>296</v>
      </c>
      <c r="E433" s="329" t="s">
        <v>78</v>
      </c>
      <c r="F433" s="172">
        <v>1147</v>
      </c>
      <c r="G433" s="172">
        <v>1159</v>
      </c>
      <c r="H433" s="53">
        <v>1700</v>
      </c>
      <c r="I433" s="24">
        <v>1700</v>
      </c>
      <c r="J433" s="211">
        <v>1700</v>
      </c>
      <c r="K433" s="201">
        <v>1560</v>
      </c>
      <c r="L433" s="24">
        <v>1560</v>
      </c>
      <c r="M433" s="1001">
        <v>839.13</v>
      </c>
      <c r="N433" s="974">
        <f t="shared" si="68"/>
        <v>53.79038461538461</v>
      </c>
    </row>
    <row r="434" spans="1:14" ht="15">
      <c r="A434" s="171">
        <v>625001</v>
      </c>
      <c r="B434" s="9"/>
      <c r="C434" s="13">
        <v>41</v>
      </c>
      <c r="D434" s="513" t="s">
        <v>296</v>
      </c>
      <c r="E434" s="329" t="s">
        <v>79</v>
      </c>
      <c r="F434" s="605">
        <v>235</v>
      </c>
      <c r="G434" s="605">
        <v>312</v>
      </c>
      <c r="H434" s="53">
        <v>410</v>
      </c>
      <c r="I434" s="24">
        <v>410</v>
      </c>
      <c r="J434" s="211">
        <v>410</v>
      </c>
      <c r="K434" s="201">
        <v>450</v>
      </c>
      <c r="L434" s="24">
        <v>450</v>
      </c>
      <c r="M434" s="1001">
        <v>170.56</v>
      </c>
      <c r="N434" s="974">
        <f t="shared" si="68"/>
        <v>37.90222222222222</v>
      </c>
    </row>
    <row r="435" spans="1:14" ht="15">
      <c r="A435" s="169">
        <v>625002</v>
      </c>
      <c r="B435" s="7"/>
      <c r="C435" s="642">
        <v>41</v>
      </c>
      <c r="D435" s="523" t="s">
        <v>296</v>
      </c>
      <c r="E435" s="329" t="s">
        <v>80</v>
      </c>
      <c r="F435" s="172">
        <v>2347</v>
      </c>
      <c r="G435" s="172">
        <v>3118</v>
      </c>
      <c r="H435" s="48">
        <v>4100</v>
      </c>
      <c r="I435" s="8">
        <v>4100</v>
      </c>
      <c r="J435" s="172">
        <v>4100</v>
      </c>
      <c r="K435" s="171">
        <v>4400</v>
      </c>
      <c r="L435" s="8">
        <v>4400</v>
      </c>
      <c r="M435" s="993">
        <v>1706.07</v>
      </c>
      <c r="N435" s="972">
        <f t="shared" si="68"/>
        <v>38.77431818181818</v>
      </c>
    </row>
    <row r="436" spans="1:14" ht="15">
      <c r="A436" s="171">
        <v>625003</v>
      </c>
      <c r="B436" s="33"/>
      <c r="C436" s="658">
        <v>41</v>
      </c>
      <c r="D436" s="512" t="s">
        <v>296</v>
      </c>
      <c r="E436" s="329" t="s">
        <v>81</v>
      </c>
      <c r="F436" s="211">
        <v>123</v>
      </c>
      <c r="G436" s="211">
        <v>178</v>
      </c>
      <c r="H436" s="48">
        <v>240</v>
      </c>
      <c r="I436" s="8">
        <v>240</v>
      </c>
      <c r="J436" s="172">
        <v>240</v>
      </c>
      <c r="K436" s="171">
        <v>250</v>
      </c>
      <c r="L436" s="8">
        <v>250</v>
      </c>
      <c r="M436" s="993">
        <v>97.45</v>
      </c>
      <c r="N436" s="972">
        <f t="shared" si="68"/>
        <v>38.980000000000004</v>
      </c>
    </row>
    <row r="437" spans="1:14" ht="15">
      <c r="A437" s="171">
        <v>625004</v>
      </c>
      <c r="B437" s="33"/>
      <c r="C437" s="85">
        <v>41</v>
      </c>
      <c r="D437" s="513" t="s">
        <v>296</v>
      </c>
      <c r="E437" s="329" t="s">
        <v>82</v>
      </c>
      <c r="F437" s="172">
        <v>502</v>
      </c>
      <c r="G437" s="172">
        <v>668</v>
      </c>
      <c r="H437" s="48">
        <v>870</v>
      </c>
      <c r="I437" s="8">
        <v>870</v>
      </c>
      <c r="J437" s="172">
        <v>870</v>
      </c>
      <c r="K437" s="171">
        <v>950</v>
      </c>
      <c r="L437" s="8">
        <v>950</v>
      </c>
      <c r="M437" s="993">
        <v>365.53</v>
      </c>
      <c r="N437" s="972">
        <f t="shared" si="68"/>
        <v>38.47684210526315</v>
      </c>
    </row>
    <row r="438" spans="1:14" ht="15">
      <c r="A438" s="169">
        <v>625005</v>
      </c>
      <c r="B438" s="51"/>
      <c r="C438" s="39">
        <v>41</v>
      </c>
      <c r="D438" s="511" t="s">
        <v>296</v>
      </c>
      <c r="E438" s="535" t="s">
        <v>83</v>
      </c>
      <c r="F438" s="183">
        <v>168</v>
      </c>
      <c r="G438" s="183">
        <v>220</v>
      </c>
      <c r="H438" s="36">
        <v>290</v>
      </c>
      <c r="I438" s="12">
        <v>290</v>
      </c>
      <c r="J438" s="183">
        <v>290</v>
      </c>
      <c r="K438" s="182">
        <v>330</v>
      </c>
      <c r="L438" s="12">
        <v>330</v>
      </c>
      <c r="M438" s="997">
        <v>121.8</v>
      </c>
      <c r="N438" s="972">
        <f t="shared" si="68"/>
        <v>36.90909090909091</v>
      </c>
    </row>
    <row r="439" spans="1:14" ht="15">
      <c r="A439" s="179">
        <v>625007</v>
      </c>
      <c r="B439" s="32"/>
      <c r="C439" s="130">
        <v>41</v>
      </c>
      <c r="D439" s="514" t="s">
        <v>296</v>
      </c>
      <c r="E439" s="600" t="s">
        <v>84</v>
      </c>
      <c r="F439" s="210">
        <v>796</v>
      </c>
      <c r="G439" s="210">
        <v>1058</v>
      </c>
      <c r="H439" s="517">
        <v>1380</v>
      </c>
      <c r="I439" s="23">
        <v>1380</v>
      </c>
      <c r="J439" s="210">
        <v>1380</v>
      </c>
      <c r="K439" s="179">
        <v>1500</v>
      </c>
      <c r="L439" s="23">
        <v>1500</v>
      </c>
      <c r="M439" s="998">
        <v>578.79</v>
      </c>
      <c r="N439" s="1008">
        <f t="shared" si="68"/>
        <v>38.586</v>
      </c>
    </row>
    <row r="440" spans="1:14" ht="15">
      <c r="A440" s="164">
        <v>633</v>
      </c>
      <c r="B440" s="135"/>
      <c r="C440" s="135"/>
      <c r="D440" s="515"/>
      <c r="E440" s="533" t="s">
        <v>93</v>
      </c>
      <c r="F440" s="165">
        <f>SUM(F441:F448)</f>
        <v>1465</v>
      </c>
      <c r="G440" s="165">
        <f>SUM(G441:G449)</f>
        <v>20719</v>
      </c>
      <c r="H440" s="5">
        <f>SUM(H441:H449)</f>
        <v>23535</v>
      </c>
      <c r="I440" s="4">
        <f>SUM(I441:I449)</f>
        <v>23535</v>
      </c>
      <c r="J440" s="165">
        <f>SUM(J442:J450)</f>
        <v>2710</v>
      </c>
      <c r="K440" s="164">
        <f>SUM(K441:K449)</f>
        <v>23445</v>
      </c>
      <c r="L440" s="4">
        <f>SUM(L441:L449)</f>
        <v>23445</v>
      </c>
      <c r="M440" s="992">
        <f>SUM(M441:M449)</f>
        <v>5903.68</v>
      </c>
      <c r="N440" s="980">
        <f t="shared" si="68"/>
        <v>25.18097675410535</v>
      </c>
    </row>
    <row r="441" spans="1:14" ht="15">
      <c r="A441" s="202">
        <v>633001</v>
      </c>
      <c r="B441" s="632"/>
      <c r="C441" s="632">
        <v>41</v>
      </c>
      <c r="D441" s="522" t="s">
        <v>296</v>
      </c>
      <c r="E441" s="534" t="s">
        <v>403</v>
      </c>
      <c r="F441" s="181">
        <v>1009</v>
      </c>
      <c r="G441" s="181"/>
      <c r="H441" s="36">
        <v>6000</v>
      </c>
      <c r="I441" s="12">
        <v>6000</v>
      </c>
      <c r="J441" s="216">
        <v>6000</v>
      </c>
      <c r="K441" s="182">
        <v>6000</v>
      </c>
      <c r="L441" s="12">
        <v>6000</v>
      </c>
      <c r="M441" s="1013">
        <v>169</v>
      </c>
      <c r="N441" s="1006">
        <f t="shared" si="68"/>
        <v>2.8166666666666664</v>
      </c>
    </row>
    <row r="442" spans="1:14" ht="15">
      <c r="A442" s="171">
        <v>633003</v>
      </c>
      <c r="B442" s="7">
        <v>1</v>
      </c>
      <c r="C442" s="642">
        <v>41</v>
      </c>
      <c r="D442" s="523" t="s">
        <v>296</v>
      </c>
      <c r="E442" s="535" t="s">
        <v>297</v>
      </c>
      <c r="F442" s="170"/>
      <c r="G442" s="170">
        <v>221</v>
      </c>
      <c r="H442" s="171">
        <v>120</v>
      </c>
      <c r="I442" s="8">
        <v>120</v>
      </c>
      <c r="J442" s="244">
        <v>50</v>
      </c>
      <c r="K442" s="171">
        <v>50</v>
      </c>
      <c r="L442" s="8">
        <v>50</v>
      </c>
      <c r="M442" s="1091">
        <v>0</v>
      </c>
      <c r="N442" s="974">
        <f t="shared" si="68"/>
        <v>0</v>
      </c>
    </row>
    <row r="443" spans="1:14" ht="15">
      <c r="A443" s="169">
        <v>633006</v>
      </c>
      <c r="B443" s="9">
        <v>1</v>
      </c>
      <c r="C443" s="13">
        <v>41</v>
      </c>
      <c r="D443" s="513" t="s">
        <v>296</v>
      </c>
      <c r="E443" s="329" t="s">
        <v>281</v>
      </c>
      <c r="F443" s="172">
        <v>19</v>
      </c>
      <c r="G443" s="172"/>
      <c r="H443" s="48">
        <v>50</v>
      </c>
      <c r="I443" s="8">
        <v>50</v>
      </c>
      <c r="J443" s="172">
        <v>50</v>
      </c>
      <c r="K443" s="171">
        <v>50</v>
      </c>
      <c r="L443" s="8">
        <v>50</v>
      </c>
      <c r="M443" s="993">
        <v>0</v>
      </c>
      <c r="N443" s="974">
        <f t="shared" si="68"/>
        <v>0</v>
      </c>
    </row>
    <row r="444" spans="1:14" ht="15">
      <c r="A444" s="171">
        <v>633006</v>
      </c>
      <c r="B444" s="9">
        <v>3</v>
      </c>
      <c r="C444" s="642">
        <v>41</v>
      </c>
      <c r="D444" s="523" t="s">
        <v>296</v>
      </c>
      <c r="E444" s="329" t="s">
        <v>282</v>
      </c>
      <c r="F444" s="172">
        <v>217</v>
      </c>
      <c r="G444" s="172">
        <v>297</v>
      </c>
      <c r="H444" s="48">
        <v>160</v>
      </c>
      <c r="I444" s="8">
        <v>160</v>
      </c>
      <c r="J444" s="172">
        <v>150</v>
      </c>
      <c r="K444" s="171">
        <v>160</v>
      </c>
      <c r="L444" s="8">
        <v>160</v>
      </c>
      <c r="M444" s="993">
        <v>154.38</v>
      </c>
      <c r="N444" s="974">
        <f t="shared" si="68"/>
        <v>96.4875</v>
      </c>
    </row>
    <row r="445" spans="1:14" ht="15">
      <c r="A445" s="171">
        <v>633006</v>
      </c>
      <c r="B445" s="9">
        <v>4</v>
      </c>
      <c r="C445" s="13">
        <v>41</v>
      </c>
      <c r="D445" s="513" t="s">
        <v>296</v>
      </c>
      <c r="E445" s="535" t="s">
        <v>101</v>
      </c>
      <c r="F445" s="172">
        <v>27</v>
      </c>
      <c r="G445" s="172">
        <v>26</v>
      </c>
      <c r="H445" s="48">
        <v>40</v>
      </c>
      <c r="I445" s="8">
        <v>40</v>
      </c>
      <c r="J445" s="602">
        <v>20</v>
      </c>
      <c r="K445" s="171">
        <v>20</v>
      </c>
      <c r="L445" s="8">
        <v>20</v>
      </c>
      <c r="M445" s="1091">
        <v>13.67</v>
      </c>
      <c r="N445" s="974">
        <f t="shared" si="68"/>
        <v>68.35</v>
      </c>
    </row>
    <row r="446" spans="1:14" ht="15">
      <c r="A446" s="171">
        <v>633006</v>
      </c>
      <c r="B446" s="9">
        <v>7</v>
      </c>
      <c r="C446" s="13">
        <v>41</v>
      </c>
      <c r="D446" s="513" t="s">
        <v>296</v>
      </c>
      <c r="E446" s="535" t="s">
        <v>471</v>
      </c>
      <c r="F446" s="172"/>
      <c r="G446" s="172"/>
      <c r="H446" s="48">
        <v>50</v>
      </c>
      <c r="I446" s="8">
        <v>50</v>
      </c>
      <c r="J446" s="172">
        <v>20</v>
      </c>
      <c r="K446" s="171">
        <v>50</v>
      </c>
      <c r="L446" s="8">
        <v>50</v>
      </c>
      <c r="M446" s="993">
        <v>0</v>
      </c>
      <c r="N446" s="974">
        <f t="shared" si="68"/>
        <v>0</v>
      </c>
    </row>
    <row r="447" spans="1:14" ht="15">
      <c r="A447" s="171">
        <v>633006</v>
      </c>
      <c r="B447" s="9">
        <v>10</v>
      </c>
      <c r="C447" s="13">
        <v>41</v>
      </c>
      <c r="D447" s="513" t="s">
        <v>296</v>
      </c>
      <c r="E447" s="329" t="s">
        <v>298</v>
      </c>
      <c r="F447" s="172"/>
      <c r="G447" s="172"/>
      <c r="H447" s="48">
        <v>50</v>
      </c>
      <c r="I447" s="8">
        <v>50</v>
      </c>
      <c r="J447" s="172">
        <v>70</v>
      </c>
      <c r="K447" s="171">
        <v>50</v>
      </c>
      <c r="L447" s="8">
        <v>50</v>
      </c>
      <c r="M447" s="993">
        <v>0</v>
      </c>
      <c r="N447" s="974">
        <f t="shared" si="68"/>
        <v>0</v>
      </c>
    </row>
    <row r="448" spans="1:14" ht="15">
      <c r="A448" s="171">
        <v>633010</v>
      </c>
      <c r="B448" s="9"/>
      <c r="C448" s="13">
        <v>41</v>
      </c>
      <c r="D448" s="513" t="s">
        <v>296</v>
      </c>
      <c r="E448" s="329" t="s">
        <v>299</v>
      </c>
      <c r="F448" s="172">
        <v>193</v>
      </c>
      <c r="G448" s="172">
        <v>325</v>
      </c>
      <c r="H448" s="48">
        <v>65</v>
      </c>
      <c r="I448" s="8">
        <v>65</v>
      </c>
      <c r="J448" s="176">
        <v>50</v>
      </c>
      <c r="K448" s="171">
        <v>65</v>
      </c>
      <c r="L448" s="8">
        <v>65</v>
      </c>
      <c r="M448" s="1091">
        <v>0</v>
      </c>
      <c r="N448" s="974">
        <f t="shared" si="68"/>
        <v>0</v>
      </c>
    </row>
    <row r="449" spans="1:14" ht="15">
      <c r="A449" s="173">
        <v>633011</v>
      </c>
      <c r="B449" s="11"/>
      <c r="C449" s="708" t="s">
        <v>426</v>
      </c>
      <c r="D449" s="510"/>
      <c r="E449" s="530" t="s">
        <v>419</v>
      </c>
      <c r="F449" s="174">
        <v>15812</v>
      </c>
      <c r="G449" s="174">
        <v>19850</v>
      </c>
      <c r="H449" s="80">
        <v>17000</v>
      </c>
      <c r="I449" s="10">
        <v>17000</v>
      </c>
      <c r="J449" s="221">
        <v>1700</v>
      </c>
      <c r="K449" s="173">
        <v>17000</v>
      </c>
      <c r="L449" s="10">
        <v>17000</v>
      </c>
      <c r="M449" s="1092">
        <v>5566.63</v>
      </c>
      <c r="N449" s="973">
        <f t="shared" si="68"/>
        <v>32.744882352941175</v>
      </c>
    </row>
    <row r="450" spans="1:14" ht="15">
      <c r="A450" s="164">
        <v>635</v>
      </c>
      <c r="B450" s="3"/>
      <c r="C450" s="135"/>
      <c r="D450" s="515"/>
      <c r="E450" s="533" t="s">
        <v>125</v>
      </c>
      <c r="F450" s="165">
        <f>SUM(F451:F452)</f>
        <v>617</v>
      </c>
      <c r="G450" s="165">
        <f>SUM(G451:G452)</f>
        <v>1507</v>
      </c>
      <c r="H450" s="5">
        <f>H451+H452</f>
        <v>600</v>
      </c>
      <c r="I450" s="4">
        <f>I451+I452</f>
        <v>600</v>
      </c>
      <c r="J450" s="165">
        <f>J452+J451</f>
        <v>600</v>
      </c>
      <c r="K450" s="164">
        <f>K451+K452</f>
        <v>600</v>
      </c>
      <c r="L450" s="4">
        <f>L451+L452</f>
        <v>600</v>
      </c>
      <c r="M450" s="992">
        <f>M452+M451</f>
        <v>0</v>
      </c>
      <c r="N450" s="1004">
        <f>(100/L450)*M450</f>
        <v>0</v>
      </c>
    </row>
    <row r="451" spans="1:14" ht="15">
      <c r="A451" s="180">
        <v>635004</v>
      </c>
      <c r="B451" s="22">
        <v>5</v>
      </c>
      <c r="C451" s="632">
        <v>41</v>
      </c>
      <c r="D451" s="522" t="s">
        <v>296</v>
      </c>
      <c r="E451" s="534" t="s">
        <v>300</v>
      </c>
      <c r="F451" s="181">
        <v>617</v>
      </c>
      <c r="G451" s="181">
        <v>498</v>
      </c>
      <c r="H451" s="52">
        <v>250</v>
      </c>
      <c r="I451" s="21">
        <v>250</v>
      </c>
      <c r="J451" s="602">
        <v>250</v>
      </c>
      <c r="K451" s="180">
        <v>250</v>
      </c>
      <c r="L451" s="21">
        <v>250</v>
      </c>
      <c r="M451" s="1093">
        <v>0</v>
      </c>
      <c r="N451" s="1006">
        <f>(100/L451)*M451</f>
        <v>0</v>
      </c>
    </row>
    <row r="452" spans="1:14" ht="15">
      <c r="A452" s="173">
        <v>635004</v>
      </c>
      <c r="B452" s="11">
        <v>6</v>
      </c>
      <c r="C452" s="204">
        <v>41</v>
      </c>
      <c r="D452" s="510" t="s">
        <v>296</v>
      </c>
      <c r="E452" s="530" t="s">
        <v>301</v>
      </c>
      <c r="F452" s="174"/>
      <c r="G452" s="174">
        <v>1009</v>
      </c>
      <c r="H452" s="80">
        <v>350</v>
      </c>
      <c r="I452" s="10">
        <v>350</v>
      </c>
      <c r="J452" s="210">
        <v>350</v>
      </c>
      <c r="K452" s="173">
        <v>350</v>
      </c>
      <c r="L452" s="10">
        <v>350</v>
      </c>
      <c r="M452" s="998">
        <v>0</v>
      </c>
      <c r="N452" s="973">
        <f>(100/L452)*M452</f>
        <v>0</v>
      </c>
    </row>
    <row r="453" spans="1:14" ht="15">
      <c r="A453" s="193">
        <v>637</v>
      </c>
      <c r="B453" s="3"/>
      <c r="C453" s="135"/>
      <c r="D453" s="515"/>
      <c r="E453" s="533" t="s">
        <v>136</v>
      </c>
      <c r="F453" s="165">
        <f>SUM(F454:F458)</f>
        <v>655</v>
      </c>
      <c r="G453" s="165">
        <f>SUM(G454:G458)</f>
        <v>1106</v>
      </c>
      <c r="H453" s="5">
        <f>SUM(H454:H458)</f>
        <v>2110</v>
      </c>
      <c r="I453" s="4">
        <f>SUM(I454:I458)</f>
        <v>2110</v>
      </c>
      <c r="J453" s="165">
        <f>SUM(J458:J459)</f>
        <v>527.5</v>
      </c>
      <c r="K453" s="164">
        <f>SUM(K454:K458)</f>
        <v>1800</v>
      </c>
      <c r="L453" s="4">
        <f>SUM(L454:L458)</f>
        <v>1800</v>
      </c>
      <c r="M453" s="992">
        <f>SUM(M454:M458)</f>
        <v>579.14</v>
      </c>
      <c r="N453" s="1005">
        <f>(100/L453)*M453</f>
        <v>32.17444444444444</v>
      </c>
    </row>
    <row r="454" spans="1:14" ht="15">
      <c r="A454" s="171">
        <v>637004</v>
      </c>
      <c r="B454" s="9"/>
      <c r="C454" s="13">
        <v>41</v>
      </c>
      <c r="D454" s="513" t="s">
        <v>296</v>
      </c>
      <c r="E454" s="329" t="s">
        <v>302</v>
      </c>
      <c r="F454" s="172">
        <v>317</v>
      </c>
      <c r="G454" s="172">
        <v>529</v>
      </c>
      <c r="H454" s="48">
        <v>500</v>
      </c>
      <c r="I454" s="8">
        <v>500</v>
      </c>
      <c r="J454" s="172">
        <v>500</v>
      </c>
      <c r="K454" s="171">
        <v>500</v>
      </c>
      <c r="L454" s="8">
        <v>500</v>
      </c>
      <c r="M454" s="993">
        <v>132</v>
      </c>
      <c r="N454" s="1006">
        <f>(100/L454)*M454</f>
        <v>26.400000000000002</v>
      </c>
    </row>
    <row r="455" spans="1:14" ht="15">
      <c r="A455" s="171">
        <v>637006</v>
      </c>
      <c r="B455" s="9"/>
      <c r="C455" s="13">
        <v>41</v>
      </c>
      <c r="D455" s="513" t="s">
        <v>296</v>
      </c>
      <c r="E455" s="329" t="s">
        <v>433</v>
      </c>
      <c r="F455" s="172">
        <v>20</v>
      </c>
      <c r="G455" s="172">
        <v>60</v>
      </c>
      <c r="H455" s="48"/>
      <c r="I455" s="8"/>
      <c r="J455" s="172"/>
      <c r="K455" s="171"/>
      <c r="L455" s="8"/>
      <c r="M455" s="993"/>
      <c r="N455" s="828"/>
    </row>
    <row r="456" spans="1:14" ht="15">
      <c r="A456" s="171">
        <v>637012</v>
      </c>
      <c r="B456" s="15"/>
      <c r="C456" s="13">
        <v>41</v>
      </c>
      <c r="D456" s="513" t="s">
        <v>296</v>
      </c>
      <c r="E456" s="329" t="s">
        <v>238</v>
      </c>
      <c r="F456" s="172">
        <v>50</v>
      </c>
      <c r="G456" s="172"/>
      <c r="H456" s="171"/>
      <c r="I456" s="8"/>
      <c r="J456" s="183"/>
      <c r="K456" s="169"/>
      <c r="L456" s="12"/>
      <c r="M456" s="997"/>
      <c r="N456" s="828"/>
    </row>
    <row r="457" spans="1:14" ht="15">
      <c r="A457" s="182">
        <v>637014</v>
      </c>
      <c r="B457" s="9"/>
      <c r="C457" s="642">
        <v>41</v>
      </c>
      <c r="D457" s="523" t="s">
        <v>296</v>
      </c>
      <c r="E457" s="535" t="s">
        <v>151</v>
      </c>
      <c r="F457" s="183">
        <v>62</v>
      </c>
      <c r="G457" s="183">
        <v>252</v>
      </c>
      <c r="H457" s="36">
        <v>1170</v>
      </c>
      <c r="I457" s="6">
        <v>1170</v>
      </c>
      <c r="J457" s="606">
        <v>1170</v>
      </c>
      <c r="K457" s="201">
        <v>800</v>
      </c>
      <c r="L457" s="24">
        <v>800</v>
      </c>
      <c r="M457" s="1103">
        <v>278.2</v>
      </c>
      <c r="N457" s="974">
        <f>(100/L457)*M457</f>
        <v>34.775</v>
      </c>
    </row>
    <row r="458" spans="1:14" ht="15">
      <c r="A458" s="179">
        <v>637016</v>
      </c>
      <c r="B458" s="7"/>
      <c r="C458" s="204">
        <v>41</v>
      </c>
      <c r="D458" s="510" t="s">
        <v>296</v>
      </c>
      <c r="E458" s="530" t="s">
        <v>154</v>
      </c>
      <c r="F458" s="210">
        <v>206</v>
      </c>
      <c r="G458" s="210">
        <v>265</v>
      </c>
      <c r="H458" s="517">
        <v>440</v>
      </c>
      <c r="I458" s="6">
        <v>440</v>
      </c>
      <c r="J458" s="210">
        <v>440</v>
      </c>
      <c r="K458" s="179">
        <v>500</v>
      </c>
      <c r="L458" s="23">
        <v>500</v>
      </c>
      <c r="M458" s="998">
        <v>168.94</v>
      </c>
      <c r="N458" s="973">
        <f>(100/L458)*M458</f>
        <v>33.788000000000004</v>
      </c>
    </row>
    <row r="459" spans="1:14" ht="15">
      <c r="A459" s="193">
        <v>642</v>
      </c>
      <c r="B459" s="3"/>
      <c r="C459" s="640"/>
      <c r="D459" s="510"/>
      <c r="E459" s="555" t="s">
        <v>267</v>
      </c>
      <c r="F459" s="165">
        <v>88</v>
      </c>
      <c r="G459" s="165">
        <v>53</v>
      </c>
      <c r="H459" s="5">
        <v>88</v>
      </c>
      <c r="I459" s="4">
        <v>88</v>
      </c>
      <c r="J459" s="165">
        <v>87.5</v>
      </c>
      <c r="K459" s="164">
        <f>K460</f>
        <v>60</v>
      </c>
      <c r="L459" s="4">
        <v>60</v>
      </c>
      <c r="M459" s="992">
        <v>52.5</v>
      </c>
      <c r="N459" s="1007">
        <f>(100/L459)*M459</f>
        <v>87.5</v>
      </c>
    </row>
    <row r="460" spans="1:14" ht="15">
      <c r="A460" s="202">
        <v>642011</v>
      </c>
      <c r="B460" s="99"/>
      <c r="C460" s="645">
        <v>41</v>
      </c>
      <c r="D460" s="541" t="s">
        <v>296</v>
      </c>
      <c r="E460" s="329" t="s">
        <v>270</v>
      </c>
      <c r="F460" s="167">
        <v>88</v>
      </c>
      <c r="G460" s="167">
        <v>53</v>
      </c>
      <c r="H460" s="110">
        <v>88</v>
      </c>
      <c r="I460" s="90">
        <v>88</v>
      </c>
      <c r="J460" s="183">
        <v>87.5</v>
      </c>
      <c r="K460" s="202">
        <v>60</v>
      </c>
      <c r="L460" s="90">
        <v>60</v>
      </c>
      <c r="M460" s="997">
        <v>52.5</v>
      </c>
      <c r="N460" s="980">
        <f>(100/L460)*M460</f>
        <v>87.5</v>
      </c>
    </row>
    <row r="461" spans="1:14" ht="15.75" thickBot="1">
      <c r="A461" s="198"/>
      <c r="B461" s="92"/>
      <c r="C461" s="647"/>
      <c r="D461" s="543"/>
      <c r="E461" s="546"/>
      <c r="F461" s="321"/>
      <c r="G461" s="321"/>
      <c r="H461" s="101"/>
      <c r="I461" s="93"/>
      <c r="J461" s="243"/>
      <c r="K461" s="198"/>
      <c r="L461" s="93"/>
      <c r="M461" s="1090"/>
      <c r="N461" s="1029"/>
    </row>
    <row r="462" spans="1:14" ht="15.75" thickBot="1">
      <c r="A462" s="69" t="s">
        <v>303</v>
      </c>
      <c r="B462" s="17"/>
      <c r="C462" s="639"/>
      <c r="D462" s="509"/>
      <c r="E462" s="57" t="s">
        <v>345</v>
      </c>
      <c r="F462" s="18">
        <f>F463+F465</f>
        <v>56538</v>
      </c>
      <c r="G462" s="18">
        <f>G463+G465</f>
        <v>38639</v>
      </c>
      <c r="H462" s="70">
        <v>81500</v>
      </c>
      <c r="I462" s="68">
        <v>81500</v>
      </c>
      <c r="J462" s="18">
        <v>81500</v>
      </c>
      <c r="K462" s="69">
        <f>K463+K465</f>
        <v>77900</v>
      </c>
      <c r="L462" s="68">
        <f>L463+L465</f>
        <v>77900</v>
      </c>
      <c r="M462" s="1016">
        <f>M463+M465</f>
        <v>37999.6</v>
      </c>
      <c r="N462" s="1003">
        <f aca="true" t="shared" si="69" ref="N462:N467">(100/L462)*M462</f>
        <v>48.77997432605905</v>
      </c>
    </row>
    <row r="463" spans="1:14" ht="15">
      <c r="A463" s="261">
        <v>637</v>
      </c>
      <c r="B463" s="95"/>
      <c r="C463" s="140"/>
      <c r="D463" s="539"/>
      <c r="E463" s="540" t="s">
        <v>136</v>
      </c>
      <c r="F463" s="215">
        <v>1355</v>
      </c>
      <c r="G463" s="215">
        <v>1198</v>
      </c>
      <c r="H463" s="106">
        <v>1300</v>
      </c>
      <c r="I463" s="98">
        <v>1300</v>
      </c>
      <c r="J463" s="215">
        <v>1300</v>
      </c>
      <c r="K463" s="261">
        <f>K464</f>
        <v>1300</v>
      </c>
      <c r="L463" s="106">
        <f>L464</f>
        <v>1300</v>
      </c>
      <c r="M463" s="1017">
        <f>M464</f>
        <v>1003.6</v>
      </c>
      <c r="N463" s="1004">
        <f t="shared" si="69"/>
        <v>77.2</v>
      </c>
    </row>
    <row r="464" spans="1:14" ht="15">
      <c r="A464" s="166">
        <v>637001</v>
      </c>
      <c r="B464" s="75"/>
      <c r="C464" s="112">
        <v>41</v>
      </c>
      <c r="D464" s="515" t="s">
        <v>304</v>
      </c>
      <c r="E464" s="542" t="s">
        <v>305</v>
      </c>
      <c r="F464" s="167">
        <v>1355</v>
      </c>
      <c r="G464" s="167">
        <v>1198</v>
      </c>
      <c r="H464" s="77">
        <v>1300</v>
      </c>
      <c r="I464" s="78">
        <v>1300</v>
      </c>
      <c r="J464" s="183">
        <v>1300</v>
      </c>
      <c r="K464" s="166">
        <v>1300</v>
      </c>
      <c r="L464" s="110">
        <v>1300</v>
      </c>
      <c r="M464" s="995">
        <v>1003.6</v>
      </c>
      <c r="N464" s="1005">
        <f t="shared" si="69"/>
        <v>77.2</v>
      </c>
    </row>
    <row r="465" spans="1:14" ht="15">
      <c r="A465" s="193">
        <v>642</v>
      </c>
      <c r="B465" s="3"/>
      <c r="C465" s="640"/>
      <c r="D465" s="510"/>
      <c r="E465" s="533" t="s">
        <v>376</v>
      </c>
      <c r="F465" s="165">
        <f>SUM(F466:F467)</f>
        <v>55183</v>
      </c>
      <c r="G465" s="165">
        <f>SUM(G466:G467)</f>
        <v>37441</v>
      </c>
      <c r="H465" s="5">
        <v>80200</v>
      </c>
      <c r="I465" s="4">
        <v>80200</v>
      </c>
      <c r="J465" s="165">
        <v>80200</v>
      </c>
      <c r="K465" s="164">
        <f>K466+K467</f>
        <v>76600</v>
      </c>
      <c r="L465" s="5">
        <f>L466+L467</f>
        <v>76600</v>
      </c>
      <c r="M465" s="992">
        <f>M466</f>
        <v>36996</v>
      </c>
      <c r="N465" s="1005">
        <f t="shared" si="69"/>
        <v>48.297650130548305</v>
      </c>
    </row>
    <row r="466" spans="1:14" ht="15">
      <c r="A466" s="180">
        <v>642002</v>
      </c>
      <c r="B466" s="22"/>
      <c r="C466" s="206">
        <v>41</v>
      </c>
      <c r="D466" s="511" t="s">
        <v>377</v>
      </c>
      <c r="E466" s="558" t="s">
        <v>378</v>
      </c>
      <c r="F466" s="183">
        <v>54853</v>
      </c>
      <c r="G466" s="183">
        <v>36484</v>
      </c>
      <c r="H466" s="36">
        <v>78900</v>
      </c>
      <c r="I466" s="12">
        <v>78900</v>
      </c>
      <c r="J466" s="183">
        <v>78900</v>
      </c>
      <c r="K466" s="182">
        <v>76000</v>
      </c>
      <c r="L466" s="52">
        <v>76000</v>
      </c>
      <c r="M466" s="977">
        <v>36996</v>
      </c>
      <c r="N466" s="1006">
        <f t="shared" si="69"/>
        <v>48.67894736842105</v>
      </c>
    </row>
    <row r="467" spans="1:14" ht="15">
      <c r="A467" s="182">
        <v>642005</v>
      </c>
      <c r="B467" s="32"/>
      <c r="C467" s="130">
        <v>41</v>
      </c>
      <c r="D467" s="514" t="s">
        <v>377</v>
      </c>
      <c r="E467" s="545" t="s">
        <v>379</v>
      </c>
      <c r="F467" s="211">
        <v>330</v>
      </c>
      <c r="G467" s="211">
        <v>957</v>
      </c>
      <c r="H467" s="517">
        <v>1300</v>
      </c>
      <c r="I467" s="24">
        <v>1300</v>
      </c>
      <c r="J467" s="210">
        <v>1300</v>
      </c>
      <c r="K467" s="201">
        <v>600</v>
      </c>
      <c r="L467" s="36">
        <v>600</v>
      </c>
      <c r="M467" s="997">
        <v>0</v>
      </c>
      <c r="N467" s="973">
        <f t="shared" si="69"/>
        <v>0</v>
      </c>
    </row>
    <row r="468" spans="1:14" ht="15.75" thickBot="1">
      <c r="A468" s="198"/>
      <c r="B468" s="27"/>
      <c r="C468" s="644"/>
      <c r="D468" s="538"/>
      <c r="E468" s="576"/>
      <c r="F468" s="226"/>
      <c r="G468" s="226"/>
      <c r="H468" s="28"/>
      <c r="I468" s="93"/>
      <c r="J468" s="243"/>
      <c r="K468" s="198"/>
      <c r="L468" s="101"/>
      <c r="M468" s="1090"/>
      <c r="N468" s="980"/>
    </row>
    <row r="469" spans="1:14" ht="15.75" thickBot="1">
      <c r="A469" s="186" t="s">
        <v>346</v>
      </c>
      <c r="B469" s="17"/>
      <c r="C469" s="639"/>
      <c r="D469" s="509"/>
      <c r="E469" s="57" t="s">
        <v>306</v>
      </c>
      <c r="F469" s="245">
        <f>F471+F482+F485+F470+F480</f>
        <v>55233</v>
      </c>
      <c r="G469" s="245">
        <f>G471+G482+G485+G470+G480</f>
        <v>36672</v>
      </c>
      <c r="H469" s="607">
        <f aca="true" t="shared" si="70" ref="H469:M469">H470+H471+H480+H482+H485</f>
        <v>36610</v>
      </c>
      <c r="I469" s="136">
        <f t="shared" si="70"/>
        <v>30610</v>
      </c>
      <c r="J469" s="245">
        <f t="shared" si="70"/>
        <v>35410</v>
      </c>
      <c r="K469" s="1076">
        <f t="shared" si="70"/>
        <v>25730</v>
      </c>
      <c r="L469" s="607">
        <f t="shared" si="70"/>
        <v>25730</v>
      </c>
      <c r="M469" s="1094">
        <f t="shared" si="70"/>
        <v>12009.16</v>
      </c>
      <c r="N469" s="1003">
        <f>(100/L469)*M469</f>
        <v>46.67376603186941</v>
      </c>
    </row>
    <row r="470" spans="1:14" ht="15">
      <c r="A470" s="261">
        <v>611000</v>
      </c>
      <c r="B470" s="95"/>
      <c r="C470" s="140">
        <v>41</v>
      </c>
      <c r="D470" s="669">
        <v>42777</v>
      </c>
      <c r="E470" s="540" t="s">
        <v>75</v>
      </c>
      <c r="F470" s="215">
        <v>35549</v>
      </c>
      <c r="G470" s="215">
        <v>23470</v>
      </c>
      <c r="H470" s="106">
        <v>24000</v>
      </c>
      <c r="I470" s="98">
        <v>18000</v>
      </c>
      <c r="J470" s="215">
        <v>18000</v>
      </c>
      <c r="K470" s="261">
        <v>16000</v>
      </c>
      <c r="L470" s="106">
        <v>16000</v>
      </c>
      <c r="M470" s="1017">
        <v>8436.77</v>
      </c>
      <c r="N470" s="1004">
        <f>(100/L470)*M470</f>
        <v>52.72981250000001</v>
      </c>
    </row>
    <row r="471" spans="1:14" ht="15">
      <c r="A471" s="200">
        <v>62</v>
      </c>
      <c r="B471" s="72"/>
      <c r="C471" s="640"/>
      <c r="D471" s="515"/>
      <c r="E471" s="533" t="s">
        <v>76</v>
      </c>
      <c r="F471" s="218">
        <f>SUM(F472:F479)</f>
        <v>11780</v>
      </c>
      <c r="G471" s="218">
        <f aca="true" t="shared" si="71" ref="G471:M471">SUM(G472:G479)</f>
        <v>8075</v>
      </c>
      <c r="H471" s="73">
        <f t="shared" si="71"/>
        <v>8410</v>
      </c>
      <c r="I471" s="73">
        <f t="shared" si="71"/>
        <v>8410</v>
      </c>
      <c r="J471" s="218">
        <f t="shared" si="71"/>
        <v>8410</v>
      </c>
      <c r="K471" s="200">
        <f t="shared" si="71"/>
        <v>5630</v>
      </c>
      <c r="L471" s="73">
        <f t="shared" si="71"/>
        <v>5630</v>
      </c>
      <c r="M471" s="991">
        <f t="shared" si="71"/>
        <v>2546.32</v>
      </c>
      <c r="N471" s="1007">
        <f>(100/L471)*M471</f>
        <v>45.22770870337478</v>
      </c>
    </row>
    <row r="472" spans="1:14" ht="15">
      <c r="A472" s="180">
        <v>621000</v>
      </c>
      <c r="B472" s="22"/>
      <c r="C472" s="632">
        <v>41</v>
      </c>
      <c r="D472" s="522" t="s">
        <v>307</v>
      </c>
      <c r="E472" s="535" t="s">
        <v>77</v>
      </c>
      <c r="F472" s="181">
        <v>1744</v>
      </c>
      <c r="G472" s="181">
        <v>1260</v>
      </c>
      <c r="H472" s="110">
        <v>800</v>
      </c>
      <c r="I472" s="90">
        <v>800</v>
      </c>
      <c r="J472" s="181">
        <v>800</v>
      </c>
      <c r="K472" s="202">
        <v>780</v>
      </c>
      <c r="L472" s="110">
        <v>780</v>
      </c>
      <c r="M472" s="1013">
        <v>378</v>
      </c>
      <c r="N472" s="1006">
        <f aca="true" t="shared" si="72" ref="N472:N486">(100/L472)*M472</f>
        <v>48.46153846153846</v>
      </c>
    </row>
    <row r="473" spans="1:14" ht="15">
      <c r="A473" s="171">
        <v>623000</v>
      </c>
      <c r="B473" s="9"/>
      <c r="C473" s="13">
        <v>41</v>
      </c>
      <c r="D473" s="513" t="s">
        <v>307</v>
      </c>
      <c r="E473" s="329" t="s">
        <v>78</v>
      </c>
      <c r="F473" s="211">
        <v>1573</v>
      </c>
      <c r="G473" s="211">
        <v>954</v>
      </c>
      <c r="H473" s="48">
        <v>1600</v>
      </c>
      <c r="I473" s="8">
        <v>1600</v>
      </c>
      <c r="J473" s="172">
        <v>1600</v>
      </c>
      <c r="K473" s="171">
        <v>780</v>
      </c>
      <c r="L473" s="48">
        <v>780</v>
      </c>
      <c r="M473" s="993">
        <v>442.19</v>
      </c>
      <c r="N473" s="974">
        <f t="shared" si="72"/>
        <v>56.69102564102563</v>
      </c>
    </row>
    <row r="474" spans="1:14" ht="15">
      <c r="A474" s="171">
        <v>625001</v>
      </c>
      <c r="B474" s="9"/>
      <c r="C474" s="642">
        <v>41</v>
      </c>
      <c r="D474" s="523" t="s">
        <v>307</v>
      </c>
      <c r="E474" s="329" t="s">
        <v>79</v>
      </c>
      <c r="F474" s="211">
        <v>489</v>
      </c>
      <c r="G474" s="211">
        <v>332</v>
      </c>
      <c r="H474" s="36">
        <v>340</v>
      </c>
      <c r="I474" s="12">
        <v>340</v>
      </c>
      <c r="J474" s="183">
        <v>340</v>
      </c>
      <c r="K474" s="201">
        <v>220</v>
      </c>
      <c r="L474" s="36">
        <v>220</v>
      </c>
      <c r="M474" s="997">
        <v>96.83</v>
      </c>
      <c r="N474" s="974">
        <f t="shared" si="72"/>
        <v>44.01363636363636</v>
      </c>
    </row>
    <row r="475" spans="1:14" ht="15">
      <c r="A475" s="171">
        <v>625002</v>
      </c>
      <c r="B475" s="9"/>
      <c r="C475" s="13">
        <v>41</v>
      </c>
      <c r="D475" s="513" t="s">
        <v>307</v>
      </c>
      <c r="E475" s="329" t="s">
        <v>80</v>
      </c>
      <c r="F475" s="211">
        <v>4896</v>
      </c>
      <c r="G475" s="211">
        <v>3320</v>
      </c>
      <c r="H475" s="53">
        <v>3360</v>
      </c>
      <c r="I475" s="24">
        <v>3360</v>
      </c>
      <c r="J475" s="211">
        <v>3360</v>
      </c>
      <c r="K475" s="201">
        <v>2200</v>
      </c>
      <c r="L475" s="48">
        <v>2200</v>
      </c>
      <c r="M475" s="1001">
        <v>968.66</v>
      </c>
      <c r="N475" s="974">
        <f t="shared" si="72"/>
        <v>44.03</v>
      </c>
    </row>
    <row r="476" spans="1:14" ht="15">
      <c r="A476" s="169">
        <v>625003</v>
      </c>
      <c r="B476" s="7"/>
      <c r="C476" s="642">
        <v>41</v>
      </c>
      <c r="D476" s="523" t="s">
        <v>307</v>
      </c>
      <c r="E476" s="535" t="s">
        <v>81</v>
      </c>
      <c r="F476" s="211">
        <v>257</v>
      </c>
      <c r="G476" s="211">
        <v>190</v>
      </c>
      <c r="H476" s="53">
        <v>200</v>
      </c>
      <c r="I476" s="24">
        <v>200</v>
      </c>
      <c r="J476" s="211">
        <v>200</v>
      </c>
      <c r="K476" s="201">
        <v>150</v>
      </c>
      <c r="L476" s="24">
        <v>150</v>
      </c>
      <c r="M476" s="1001">
        <v>55.29</v>
      </c>
      <c r="N476" s="974">
        <f t="shared" si="72"/>
        <v>36.86</v>
      </c>
    </row>
    <row r="477" spans="1:14" ht="15">
      <c r="A477" s="171">
        <v>625004</v>
      </c>
      <c r="B477" s="9"/>
      <c r="C477" s="13">
        <v>41</v>
      </c>
      <c r="D477" s="513" t="s">
        <v>307</v>
      </c>
      <c r="E477" s="329" t="s">
        <v>82</v>
      </c>
      <c r="F477" s="172">
        <v>928</v>
      </c>
      <c r="G477" s="172">
        <v>669</v>
      </c>
      <c r="H477" s="48">
        <v>720</v>
      </c>
      <c r="I477" s="8">
        <v>720</v>
      </c>
      <c r="J477" s="172">
        <v>720</v>
      </c>
      <c r="K477" s="171">
        <v>500</v>
      </c>
      <c r="L477" s="8">
        <v>500</v>
      </c>
      <c r="M477" s="993">
        <v>207.57</v>
      </c>
      <c r="N477" s="974">
        <f t="shared" si="72"/>
        <v>41.514</v>
      </c>
    </row>
    <row r="478" spans="1:14" ht="15">
      <c r="A478" s="171">
        <v>625005</v>
      </c>
      <c r="B478" s="9"/>
      <c r="C478" s="13">
        <v>41</v>
      </c>
      <c r="D478" s="513" t="s">
        <v>307</v>
      </c>
      <c r="E478" s="329" t="s">
        <v>83</v>
      </c>
      <c r="F478" s="172">
        <v>297</v>
      </c>
      <c r="G478" s="172">
        <v>223</v>
      </c>
      <c r="H478" s="89">
        <v>240</v>
      </c>
      <c r="I478" s="6">
        <v>240</v>
      </c>
      <c r="J478" s="170">
        <v>240</v>
      </c>
      <c r="K478" s="169">
        <v>200</v>
      </c>
      <c r="L478" s="6">
        <v>200</v>
      </c>
      <c r="M478" s="996">
        <v>69.19</v>
      </c>
      <c r="N478" s="974">
        <f t="shared" si="72"/>
        <v>34.595</v>
      </c>
    </row>
    <row r="479" spans="1:14" ht="15">
      <c r="A479" s="179">
        <v>625007</v>
      </c>
      <c r="B479" s="32"/>
      <c r="C479" s="204">
        <v>41</v>
      </c>
      <c r="D479" s="510" t="s">
        <v>307</v>
      </c>
      <c r="E479" s="600" t="s">
        <v>84</v>
      </c>
      <c r="F479" s="183">
        <v>1596</v>
      </c>
      <c r="G479" s="183">
        <v>1127</v>
      </c>
      <c r="H479" s="517">
        <v>1150</v>
      </c>
      <c r="I479" s="23">
        <v>1150</v>
      </c>
      <c r="J479" s="210">
        <v>1150</v>
      </c>
      <c r="K479" s="179">
        <v>800</v>
      </c>
      <c r="L479" s="23">
        <v>800</v>
      </c>
      <c r="M479" s="998">
        <v>328.59</v>
      </c>
      <c r="N479" s="973">
        <f t="shared" si="72"/>
        <v>41.07375</v>
      </c>
    </row>
    <row r="480" spans="1:14" ht="15">
      <c r="A480" s="164">
        <v>633</v>
      </c>
      <c r="B480" s="135"/>
      <c r="C480" s="135"/>
      <c r="D480" s="515"/>
      <c r="E480" s="533" t="s">
        <v>93</v>
      </c>
      <c r="F480" s="165">
        <v>85</v>
      </c>
      <c r="G480" s="165"/>
      <c r="H480" s="5">
        <v>200</v>
      </c>
      <c r="I480" s="4">
        <v>200</v>
      </c>
      <c r="J480" s="165">
        <v>100</v>
      </c>
      <c r="K480" s="164">
        <f>K481</f>
        <v>200</v>
      </c>
      <c r="L480" s="4">
        <f>L481</f>
        <v>200</v>
      </c>
      <c r="M480" s="992">
        <f>M481</f>
        <v>0</v>
      </c>
      <c r="N480" s="1005">
        <f t="shared" si="72"/>
        <v>0</v>
      </c>
    </row>
    <row r="481" spans="1:14" ht="15">
      <c r="A481" s="166">
        <v>633006</v>
      </c>
      <c r="B481" s="112">
        <v>3</v>
      </c>
      <c r="C481" s="112">
        <v>41</v>
      </c>
      <c r="D481" s="515" t="s">
        <v>307</v>
      </c>
      <c r="E481" s="542" t="s">
        <v>308</v>
      </c>
      <c r="F481" s="167">
        <v>85</v>
      </c>
      <c r="G481" s="167"/>
      <c r="H481" s="77">
        <v>200</v>
      </c>
      <c r="I481" s="78">
        <v>200</v>
      </c>
      <c r="J481" s="167">
        <v>100</v>
      </c>
      <c r="K481" s="166">
        <v>200</v>
      </c>
      <c r="L481" s="78">
        <v>200</v>
      </c>
      <c r="M481" s="995">
        <v>0</v>
      </c>
      <c r="N481" s="980">
        <f t="shared" si="72"/>
        <v>0</v>
      </c>
    </row>
    <row r="482" spans="1:14" ht="15">
      <c r="A482" s="164">
        <v>637</v>
      </c>
      <c r="B482" s="3"/>
      <c r="C482" s="135"/>
      <c r="D482" s="515"/>
      <c r="E482" s="533" t="s">
        <v>136</v>
      </c>
      <c r="F482" s="241">
        <f>SUM(F483:F484)</f>
        <v>7026</v>
      </c>
      <c r="G482" s="241">
        <f>SUM(G483:G484)</f>
        <v>4324</v>
      </c>
      <c r="H482" s="5">
        <f>SUM(H483:H484)</f>
        <v>2200</v>
      </c>
      <c r="I482" s="4">
        <f>SUM(I483:I484)</f>
        <v>2200</v>
      </c>
      <c r="J482" s="165">
        <f>SUM(J483:J485)</f>
        <v>7100</v>
      </c>
      <c r="K482" s="164">
        <f>SUM(K483:K484)</f>
        <v>2100</v>
      </c>
      <c r="L482" s="4">
        <f>SUM(L483:L484)</f>
        <v>2100</v>
      </c>
      <c r="M482" s="992">
        <f>SUM(M483:M484)</f>
        <v>1026.07</v>
      </c>
      <c r="N482" s="1007">
        <f t="shared" si="72"/>
        <v>48.860476190476184</v>
      </c>
    </row>
    <row r="483" spans="1:14" ht="15">
      <c r="A483" s="171">
        <v>637014</v>
      </c>
      <c r="B483" s="9"/>
      <c r="C483" s="642">
        <v>41</v>
      </c>
      <c r="D483" s="522" t="s">
        <v>307</v>
      </c>
      <c r="E483" s="329" t="s">
        <v>151</v>
      </c>
      <c r="F483" s="172">
        <v>6612</v>
      </c>
      <c r="G483" s="172">
        <v>4064</v>
      </c>
      <c r="H483" s="48">
        <v>1800</v>
      </c>
      <c r="I483" s="6">
        <v>1800</v>
      </c>
      <c r="J483" s="172">
        <v>5000</v>
      </c>
      <c r="K483" s="171">
        <v>1800</v>
      </c>
      <c r="L483" s="6">
        <v>1800</v>
      </c>
      <c r="M483" s="993">
        <v>918</v>
      </c>
      <c r="N483" s="978">
        <f t="shared" si="72"/>
        <v>51</v>
      </c>
    </row>
    <row r="484" spans="1:14" ht="15">
      <c r="A484" s="173">
        <v>637016</v>
      </c>
      <c r="B484" s="11"/>
      <c r="C484" s="204">
        <v>41</v>
      </c>
      <c r="D484" s="514" t="s">
        <v>307</v>
      </c>
      <c r="E484" s="558" t="s">
        <v>154</v>
      </c>
      <c r="F484" s="609">
        <v>414</v>
      </c>
      <c r="G484" s="609">
        <v>260</v>
      </c>
      <c r="H484" s="80">
        <v>400</v>
      </c>
      <c r="I484" s="80">
        <v>400</v>
      </c>
      <c r="J484" s="246">
        <v>300</v>
      </c>
      <c r="K484" s="173">
        <v>300</v>
      </c>
      <c r="L484" s="10">
        <v>300</v>
      </c>
      <c r="M484" s="1089">
        <v>108.07</v>
      </c>
      <c r="N484" s="973">
        <f t="shared" si="72"/>
        <v>36.023333333333326</v>
      </c>
    </row>
    <row r="485" spans="1:14" ht="15">
      <c r="A485" s="164">
        <v>641</v>
      </c>
      <c r="B485" s="3"/>
      <c r="C485" s="135"/>
      <c r="D485" s="515"/>
      <c r="E485" s="533" t="s">
        <v>159</v>
      </c>
      <c r="F485" s="165">
        <v>793</v>
      </c>
      <c r="G485" s="165">
        <v>803</v>
      </c>
      <c r="H485" s="5">
        <v>1800</v>
      </c>
      <c r="I485" s="4">
        <v>1800</v>
      </c>
      <c r="J485" s="165">
        <v>1800</v>
      </c>
      <c r="K485" s="164">
        <f>K486</f>
        <v>1800</v>
      </c>
      <c r="L485" s="4">
        <f>L486</f>
        <v>1800</v>
      </c>
      <c r="M485" s="992">
        <f>M486</f>
        <v>0</v>
      </c>
      <c r="N485" s="1005">
        <f t="shared" si="72"/>
        <v>0</v>
      </c>
    </row>
    <row r="486" spans="1:14" ht="15">
      <c r="A486" s="166">
        <v>641012</v>
      </c>
      <c r="B486" s="15"/>
      <c r="C486" s="112">
        <v>41</v>
      </c>
      <c r="D486" s="515" t="s">
        <v>307</v>
      </c>
      <c r="E486" s="542" t="s">
        <v>309</v>
      </c>
      <c r="F486" s="167">
        <v>793</v>
      </c>
      <c r="G486" s="167">
        <v>803</v>
      </c>
      <c r="H486" s="36">
        <v>1800</v>
      </c>
      <c r="I486" s="78">
        <v>1800</v>
      </c>
      <c r="J486" s="167">
        <v>1800</v>
      </c>
      <c r="K486" s="166">
        <v>1800</v>
      </c>
      <c r="L486" s="90">
        <v>1800</v>
      </c>
      <c r="M486" s="995">
        <v>0</v>
      </c>
      <c r="N486" s="980">
        <f t="shared" si="72"/>
        <v>0</v>
      </c>
    </row>
    <row r="487" spans="1:14" ht="15.75" thickBot="1">
      <c r="A487" s="199"/>
      <c r="B487" s="92"/>
      <c r="C487" s="644"/>
      <c r="D487" s="538"/>
      <c r="E487" s="576"/>
      <c r="F487" s="610"/>
      <c r="G487" s="610"/>
      <c r="H487" s="101"/>
      <c r="I487" s="12"/>
      <c r="J487" s="278"/>
      <c r="K487" s="182"/>
      <c r="L487" s="93"/>
      <c r="M487" s="1095"/>
      <c r="N487" s="1071"/>
    </row>
    <row r="488" spans="1:14" ht="15.75" thickBot="1">
      <c r="A488" s="186" t="s">
        <v>347</v>
      </c>
      <c r="B488" s="17"/>
      <c r="C488" s="639"/>
      <c r="D488" s="509"/>
      <c r="E488" s="57" t="s">
        <v>310</v>
      </c>
      <c r="F488" s="18">
        <v>353</v>
      </c>
      <c r="G488" s="18">
        <v>213</v>
      </c>
      <c r="H488" s="70">
        <f>H489</f>
        <v>300</v>
      </c>
      <c r="I488" s="68">
        <f>I489</f>
        <v>300</v>
      </c>
      <c r="J488" s="18"/>
      <c r="K488" s="69">
        <v>200</v>
      </c>
      <c r="L488" s="68">
        <v>200</v>
      </c>
      <c r="M488" s="1016">
        <v>0</v>
      </c>
      <c r="N488" s="1003">
        <f>(100/L488)*M488</f>
        <v>0</v>
      </c>
    </row>
    <row r="489" spans="1:14" ht="15">
      <c r="A489" s="177">
        <v>642</v>
      </c>
      <c r="B489" s="19"/>
      <c r="C489" s="654"/>
      <c r="D489" s="528"/>
      <c r="E489" s="533" t="s">
        <v>267</v>
      </c>
      <c r="F489" s="178">
        <v>353</v>
      </c>
      <c r="G489" s="178">
        <v>213</v>
      </c>
      <c r="H489" s="121">
        <v>300</v>
      </c>
      <c r="I489" s="20">
        <v>300</v>
      </c>
      <c r="J489" s="178"/>
      <c r="K489" s="1077">
        <v>200</v>
      </c>
      <c r="L489" s="1082">
        <v>200</v>
      </c>
      <c r="M489" s="1025">
        <v>0</v>
      </c>
      <c r="N489" s="1004">
        <f>(100/L489)*M489</f>
        <v>0</v>
      </c>
    </row>
    <row r="490" spans="1:14" ht="15">
      <c r="A490" s="166">
        <v>642014</v>
      </c>
      <c r="B490" s="22"/>
      <c r="C490" s="645">
        <v>111</v>
      </c>
      <c r="D490" s="608" t="s">
        <v>311</v>
      </c>
      <c r="E490" s="558" t="s">
        <v>312</v>
      </c>
      <c r="F490" s="181">
        <v>353</v>
      </c>
      <c r="G490" s="181">
        <v>213</v>
      </c>
      <c r="H490" s="52">
        <v>300</v>
      </c>
      <c r="I490" s="90">
        <v>300</v>
      </c>
      <c r="J490" s="181"/>
      <c r="K490" s="180">
        <v>200</v>
      </c>
      <c r="L490" s="21">
        <v>200</v>
      </c>
      <c r="M490" s="1013">
        <v>0</v>
      </c>
      <c r="N490" s="850"/>
    </row>
    <row r="491" spans="1:14" ht="15.75" thickBot="1">
      <c r="A491" s="199"/>
      <c r="B491" s="92"/>
      <c r="C491" s="647"/>
      <c r="D491" s="543"/>
      <c r="E491" s="546"/>
      <c r="F491" s="321"/>
      <c r="G491" s="321"/>
      <c r="H491" s="101"/>
      <c r="I491" s="93"/>
      <c r="J491" s="243"/>
      <c r="K491" s="198"/>
      <c r="L491" s="93"/>
      <c r="M491" s="1096"/>
      <c r="N491" s="1071"/>
    </row>
    <row r="492" spans="1:14" ht="15.75" thickBot="1">
      <c r="A492" s="186" t="s">
        <v>348</v>
      </c>
      <c r="B492" s="94"/>
      <c r="C492" s="55"/>
      <c r="D492" s="509"/>
      <c r="E492" s="57" t="s">
        <v>313</v>
      </c>
      <c r="F492" s="18">
        <f aca="true" t="shared" si="73" ref="F492:L492">F493</f>
        <v>116</v>
      </c>
      <c r="G492" s="18">
        <f t="shared" si="73"/>
        <v>286</v>
      </c>
      <c r="H492" s="70">
        <f t="shared" si="73"/>
        <v>1500</v>
      </c>
      <c r="I492" s="68">
        <f t="shared" si="73"/>
        <v>4500</v>
      </c>
      <c r="J492" s="18">
        <f t="shared" si="73"/>
        <v>4430</v>
      </c>
      <c r="K492" s="69">
        <f t="shared" si="73"/>
        <v>8550</v>
      </c>
      <c r="L492" s="68">
        <f t="shared" si="73"/>
        <v>8550</v>
      </c>
      <c r="M492" s="1016">
        <f>M493</f>
        <v>1148.8000000000002</v>
      </c>
      <c r="N492" s="1003">
        <f>(100/L492)*M492</f>
        <v>13.436257309941523</v>
      </c>
    </row>
    <row r="493" spans="1:14" ht="15">
      <c r="A493" s="261">
        <v>642</v>
      </c>
      <c r="B493" s="95"/>
      <c r="C493" s="140"/>
      <c r="D493" s="539"/>
      <c r="E493" s="540" t="s">
        <v>267</v>
      </c>
      <c r="F493" s="215">
        <f>SUM(F494:F496)</f>
        <v>116</v>
      </c>
      <c r="G493" s="215">
        <f>SUM(G494:G496)</f>
        <v>286</v>
      </c>
      <c r="H493" s="106">
        <f>H494+H495+H496</f>
        <v>1500</v>
      </c>
      <c r="I493" s="98">
        <f>I494+I495+I496</f>
        <v>4500</v>
      </c>
      <c r="J493" s="215">
        <f>J494+J495+J497</f>
        <v>4430</v>
      </c>
      <c r="K493" s="261">
        <f>SUM(K494:K496)</f>
        <v>8550</v>
      </c>
      <c r="L493" s="98">
        <f>SUM(L494:L496)</f>
        <v>8550</v>
      </c>
      <c r="M493" s="1017">
        <f>SUM(M494:M496)</f>
        <v>1148.8000000000002</v>
      </c>
      <c r="N493" s="1004">
        <f>(100/L493)*M493</f>
        <v>13.436257309941523</v>
      </c>
    </row>
    <row r="494" spans="1:14" ht="15">
      <c r="A494" s="171">
        <v>642026</v>
      </c>
      <c r="B494" s="9">
        <v>2</v>
      </c>
      <c r="C494" s="13">
        <v>111</v>
      </c>
      <c r="D494" s="513" t="s">
        <v>311</v>
      </c>
      <c r="E494" s="329" t="s">
        <v>63</v>
      </c>
      <c r="F494" s="172"/>
      <c r="G494" s="172">
        <v>153</v>
      </c>
      <c r="H494" s="525">
        <v>1300</v>
      </c>
      <c r="I494" s="54">
        <v>4300</v>
      </c>
      <c r="J494" s="176">
        <v>4300</v>
      </c>
      <c r="K494" s="175">
        <v>7800</v>
      </c>
      <c r="L494" s="54">
        <v>7800</v>
      </c>
      <c r="M494" s="999">
        <v>1032</v>
      </c>
      <c r="N494" s="1006">
        <f>(100/L494)*M494</f>
        <v>13.23076923076923</v>
      </c>
    </row>
    <row r="495" spans="1:14" ht="15">
      <c r="A495" s="171">
        <v>642026</v>
      </c>
      <c r="B495" s="9">
        <v>3</v>
      </c>
      <c r="C495" s="9">
        <v>111</v>
      </c>
      <c r="D495" s="513" t="s">
        <v>311</v>
      </c>
      <c r="E495" s="600" t="s">
        <v>285</v>
      </c>
      <c r="F495" s="211">
        <v>116</v>
      </c>
      <c r="G495" s="211">
        <v>133</v>
      </c>
      <c r="H495" s="594">
        <v>200</v>
      </c>
      <c r="I495" s="124">
        <v>200</v>
      </c>
      <c r="J495" s="232">
        <v>130</v>
      </c>
      <c r="K495" s="1078">
        <v>200</v>
      </c>
      <c r="L495" s="124">
        <v>200</v>
      </c>
      <c r="M495" s="1097">
        <v>66.4</v>
      </c>
      <c r="N495" s="974">
        <f>(100/L495)*M495</f>
        <v>33.2</v>
      </c>
    </row>
    <row r="496" spans="1:14" ht="15">
      <c r="A496" s="173">
        <v>642026</v>
      </c>
      <c r="B496" s="11"/>
      <c r="C496" s="206">
        <v>111</v>
      </c>
      <c r="D496" s="511" t="s">
        <v>311</v>
      </c>
      <c r="E496" s="545" t="s">
        <v>314</v>
      </c>
      <c r="F496" s="210"/>
      <c r="G496" s="210"/>
      <c r="H496" s="554"/>
      <c r="I496" s="108"/>
      <c r="J496" s="247"/>
      <c r="K496" s="196">
        <v>550</v>
      </c>
      <c r="L496" s="108">
        <v>550</v>
      </c>
      <c r="M496" s="1098">
        <v>50.4</v>
      </c>
      <c r="N496" s="973">
        <f>(100/L496)*M496</f>
        <v>9.163636363636364</v>
      </c>
    </row>
    <row r="497" spans="1:14" ht="15.75" thickBot="1">
      <c r="A497" s="199"/>
      <c r="B497" s="92"/>
      <c r="C497" s="647"/>
      <c r="D497" s="543"/>
      <c r="E497" s="546"/>
      <c r="F497" s="227"/>
      <c r="G497" s="227"/>
      <c r="H497" s="36"/>
      <c r="I497" s="93"/>
      <c r="J497" s="248"/>
      <c r="K497" s="198"/>
      <c r="L497" s="93"/>
      <c r="M497" s="1099"/>
      <c r="N497" s="1072"/>
    </row>
    <row r="498" spans="1:14" ht="15.75" thickBot="1">
      <c r="A498" s="186" t="s">
        <v>348</v>
      </c>
      <c r="B498" s="17"/>
      <c r="C498" s="639"/>
      <c r="D498" s="509"/>
      <c r="E498" s="57" t="s">
        <v>315</v>
      </c>
      <c r="F498" s="18">
        <v>397</v>
      </c>
      <c r="G498" s="18">
        <v>313</v>
      </c>
      <c r="H498" s="70">
        <f aca="true" t="shared" si="74" ref="H498:M498">H499</f>
        <v>2000</v>
      </c>
      <c r="I498" s="68">
        <f t="shared" si="74"/>
        <v>2000</v>
      </c>
      <c r="J498" s="18">
        <f t="shared" si="74"/>
        <v>500</v>
      </c>
      <c r="K498" s="69">
        <f t="shared" si="74"/>
        <v>2000</v>
      </c>
      <c r="L498" s="68">
        <f t="shared" si="74"/>
        <v>2000</v>
      </c>
      <c r="M498" s="1016">
        <f t="shared" si="74"/>
        <v>0</v>
      </c>
      <c r="N498" s="1003">
        <f>(100/L498)*M498</f>
        <v>0</v>
      </c>
    </row>
    <row r="499" spans="1:14" ht="15">
      <c r="A499" s="256">
        <v>642</v>
      </c>
      <c r="B499" s="95"/>
      <c r="C499" s="140"/>
      <c r="D499" s="539"/>
      <c r="E499" s="611" t="s">
        <v>267</v>
      </c>
      <c r="F499" s="548">
        <v>397</v>
      </c>
      <c r="G499" s="548">
        <v>313</v>
      </c>
      <c r="H499" s="106">
        <v>2000</v>
      </c>
      <c r="I499" s="98">
        <v>2000</v>
      </c>
      <c r="J499" s="215">
        <v>500</v>
      </c>
      <c r="K499" s="261">
        <f>K500</f>
        <v>2000</v>
      </c>
      <c r="L499" s="98">
        <f>L500</f>
        <v>2000</v>
      </c>
      <c r="M499" s="1017">
        <f>M500</f>
        <v>0</v>
      </c>
      <c r="N499" s="1004">
        <f>(100/L499)*M499</f>
        <v>0</v>
      </c>
    </row>
    <row r="500" spans="1:14" ht="15">
      <c r="A500" s="166">
        <v>642026</v>
      </c>
      <c r="B500" s="75"/>
      <c r="C500" s="112">
        <v>41</v>
      </c>
      <c r="D500" s="515" t="s">
        <v>311</v>
      </c>
      <c r="E500" s="542" t="s">
        <v>267</v>
      </c>
      <c r="F500" s="167">
        <v>397</v>
      </c>
      <c r="G500" s="167">
        <v>313</v>
      </c>
      <c r="H500" s="36">
        <v>2000</v>
      </c>
      <c r="I500" s="12">
        <v>2000</v>
      </c>
      <c r="J500" s="183">
        <v>500</v>
      </c>
      <c r="K500" s="182">
        <v>2000</v>
      </c>
      <c r="L500" s="78">
        <v>2000</v>
      </c>
      <c r="M500" s="997">
        <v>0</v>
      </c>
      <c r="N500" s="980">
        <f>(100/L500)*M500</f>
        <v>0</v>
      </c>
    </row>
    <row r="501" spans="1:14" ht="17.25" thickBot="1">
      <c r="A501" s="266"/>
      <c r="B501" s="137"/>
      <c r="C501" s="661"/>
      <c r="D501" s="538"/>
      <c r="E501" s="612"/>
      <c r="F501" s="615"/>
      <c r="G501" s="615"/>
      <c r="H501" s="614"/>
      <c r="I501" s="138"/>
      <c r="J501" s="243"/>
      <c r="K501" s="1079"/>
      <c r="L501" s="1083"/>
      <c r="M501" s="1090"/>
      <c r="N501" s="240"/>
    </row>
    <row r="502" spans="1:14" ht="15.75" thickBot="1">
      <c r="A502" s="186" t="s">
        <v>394</v>
      </c>
      <c r="B502" s="17"/>
      <c r="C502" s="639"/>
      <c r="D502" s="509"/>
      <c r="E502" s="613" t="s">
        <v>333</v>
      </c>
      <c r="F502" s="18">
        <f>SUM(F503:F505)</f>
        <v>617</v>
      </c>
      <c r="G502" s="18">
        <f>SUM(G503:G505)</f>
        <v>719</v>
      </c>
      <c r="H502" s="70">
        <f aca="true" t="shared" si="75" ref="H502:M502">H503+H504+H505</f>
        <v>11500</v>
      </c>
      <c r="I502" s="68">
        <f t="shared" si="75"/>
        <v>29100</v>
      </c>
      <c r="J502" s="616">
        <f t="shared" si="75"/>
        <v>19100</v>
      </c>
      <c r="K502" s="69">
        <f t="shared" si="75"/>
        <v>64940</v>
      </c>
      <c r="L502" s="68">
        <f t="shared" si="75"/>
        <v>64940</v>
      </c>
      <c r="M502" s="1016">
        <f t="shared" si="75"/>
        <v>7072.5599999999995</v>
      </c>
      <c r="N502" s="1003">
        <f>(100/L502)*M502</f>
        <v>10.890914690483523</v>
      </c>
    </row>
    <row r="503" spans="1:14" ht="15">
      <c r="A503" s="200">
        <v>633006</v>
      </c>
      <c r="B503" s="670">
        <v>7</v>
      </c>
      <c r="C503" s="670">
        <v>41</v>
      </c>
      <c r="D503" s="671" t="s">
        <v>316</v>
      </c>
      <c r="E503" s="540" t="s">
        <v>494</v>
      </c>
      <c r="F503" s="241"/>
      <c r="G503" s="241"/>
      <c r="H503" s="596">
        <v>10000</v>
      </c>
      <c r="I503" s="125">
        <v>10000</v>
      </c>
      <c r="J503" s="234"/>
      <c r="K503" s="1075">
        <v>17790</v>
      </c>
      <c r="L503" s="125">
        <v>17740</v>
      </c>
      <c r="M503" s="1088">
        <v>0</v>
      </c>
      <c r="N503" s="1004">
        <f>(100/L503)*M503</f>
        <v>0</v>
      </c>
    </row>
    <row r="504" spans="1:14" ht="15">
      <c r="A504" s="193">
        <v>637015</v>
      </c>
      <c r="B504" s="135"/>
      <c r="C504" s="135">
        <v>41</v>
      </c>
      <c r="D504" s="672" t="s">
        <v>316</v>
      </c>
      <c r="E504" s="533" t="s">
        <v>136</v>
      </c>
      <c r="F504" s="165"/>
      <c r="G504" s="165"/>
      <c r="H504" s="5">
        <v>500</v>
      </c>
      <c r="I504" s="4">
        <v>540</v>
      </c>
      <c r="J504" s="165">
        <v>540</v>
      </c>
      <c r="K504" s="164">
        <v>500</v>
      </c>
      <c r="L504" s="4">
        <v>550</v>
      </c>
      <c r="M504" s="992">
        <v>536.16</v>
      </c>
      <c r="N504" s="1005">
        <f>(100/L504)*M504</f>
        <v>97.48363636363636</v>
      </c>
    </row>
    <row r="505" spans="1:14" ht="15">
      <c r="A505" s="267">
        <v>641006</v>
      </c>
      <c r="B505" s="141"/>
      <c r="C505" s="141">
        <v>111</v>
      </c>
      <c r="D505" s="672" t="s">
        <v>316</v>
      </c>
      <c r="E505" s="533" t="s">
        <v>317</v>
      </c>
      <c r="F505" s="165">
        <v>617</v>
      </c>
      <c r="G505" s="165">
        <v>719</v>
      </c>
      <c r="H505" s="5">
        <v>1000</v>
      </c>
      <c r="I505" s="4">
        <v>18560</v>
      </c>
      <c r="J505" s="168">
        <v>18560</v>
      </c>
      <c r="K505" s="164">
        <v>46650</v>
      </c>
      <c r="L505" s="4">
        <v>46650</v>
      </c>
      <c r="M505" s="992">
        <v>6536.4</v>
      </c>
      <c r="N505" s="1007">
        <f>(100/L505)*M505</f>
        <v>14.011575562700964</v>
      </c>
    </row>
    <row r="506" spans="1:14" ht="15.75" thickBot="1">
      <c r="A506" s="307"/>
      <c r="B506" s="302"/>
      <c r="C506" s="662"/>
      <c r="D506" s="543"/>
      <c r="E506" s="617" t="s">
        <v>318</v>
      </c>
      <c r="F506" s="620">
        <v>528258</v>
      </c>
      <c r="G506" s="620">
        <v>512521</v>
      </c>
      <c r="H506" s="618">
        <v>494200</v>
      </c>
      <c r="I506" s="303">
        <v>551188</v>
      </c>
      <c r="J506" s="630">
        <v>551188</v>
      </c>
      <c r="K506" s="1080">
        <v>599640</v>
      </c>
      <c r="L506" s="303">
        <v>656960.91</v>
      </c>
      <c r="M506" s="1100">
        <v>0</v>
      </c>
      <c r="N506" s="1160">
        <v>97.7</v>
      </c>
    </row>
    <row r="507" spans="1:14" ht="15.75" thickBot="1">
      <c r="A507" s="37"/>
      <c r="B507" s="39"/>
      <c r="C507" s="39"/>
      <c r="D507" s="308"/>
      <c r="E507" s="45" t="s">
        <v>319</v>
      </c>
      <c r="F507" s="46">
        <v>929776</v>
      </c>
      <c r="G507" s="46">
        <v>1022450</v>
      </c>
      <c r="H507" s="619">
        <v>1400248</v>
      </c>
      <c r="I507" s="46">
        <v>1455402</v>
      </c>
      <c r="J507" s="619">
        <v>1455402</v>
      </c>
      <c r="K507" s="46">
        <f>K4+K101+K118+K137+K140+K156+K178+K182+K191+K210+K222+K230+K247+K275+K283+K317+K333+K360+K370+K429+K462+K469+K488+K492+K498+K502</f>
        <v>1407278</v>
      </c>
      <c r="L507" s="619">
        <v>1349957</v>
      </c>
      <c r="M507" s="1101">
        <f>M4+M101+M118+M137+M140+M156+M178+M182+M191+M210+M222+M230+M247+M275+M283+M317+M333+M360+M370+M429+M462+M469+M488+M492+M498+M502</f>
        <v>584152.0100000001</v>
      </c>
      <c r="N507" s="1004">
        <f>(100/L507)*M507</f>
        <v>43.27189754932936</v>
      </c>
    </row>
    <row r="508" spans="1:14" ht="15.75" thickBot="1">
      <c r="A508" s="63"/>
      <c r="B508" s="63"/>
      <c r="C508" s="63"/>
      <c r="D508" s="156"/>
      <c r="E508" s="142" t="s">
        <v>320</v>
      </c>
      <c r="F508" s="143">
        <v>528258</v>
      </c>
      <c r="G508" s="143">
        <v>512521</v>
      </c>
      <c r="H508" s="304">
        <f>H506</f>
        <v>494200</v>
      </c>
      <c r="I508" s="304">
        <v>551188</v>
      </c>
      <c r="J508" s="631">
        <f>J506</f>
        <v>551188</v>
      </c>
      <c r="K508" s="304">
        <v>599640</v>
      </c>
      <c r="L508" s="60">
        <f>L506</f>
        <v>656960.91</v>
      </c>
      <c r="M508" s="1102">
        <v>272740.66</v>
      </c>
      <c r="N508" s="983">
        <v>97.7</v>
      </c>
    </row>
    <row r="509" spans="1:14" ht="15.75" thickBot="1">
      <c r="A509" s="144"/>
      <c r="B509" s="144"/>
      <c r="C509" s="144"/>
      <c r="D509" s="156"/>
      <c r="E509" s="145" t="s">
        <v>321</v>
      </c>
      <c r="F509" s="42">
        <v>1458215</v>
      </c>
      <c r="G509" s="42">
        <v>1534971</v>
      </c>
      <c r="H509" s="42">
        <f aca="true" t="shared" si="76" ref="H509:M509">H507+H508</f>
        <v>1894448</v>
      </c>
      <c r="I509" s="42">
        <f t="shared" si="76"/>
        <v>2006590</v>
      </c>
      <c r="J509" s="42">
        <f t="shared" si="76"/>
        <v>2006590</v>
      </c>
      <c r="K509" s="1134">
        <f t="shared" si="76"/>
        <v>2006918</v>
      </c>
      <c r="L509" s="42">
        <f t="shared" si="76"/>
        <v>2006917.9100000001</v>
      </c>
      <c r="M509" s="1133">
        <f t="shared" si="76"/>
        <v>856892.6700000002</v>
      </c>
      <c r="N509" s="966">
        <f>(100/L509)*M509</f>
        <v>42.696946682786844</v>
      </c>
    </row>
    <row r="510" spans="1:14" ht="15.75" thickBot="1">
      <c r="A510" s="144"/>
      <c r="B510" s="144"/>
      <c r="C510" s="144"/>
      <c r="D510" s="118"/>
      <c r="E510" s="40"/>
      <c r="H510" s="146"/>
      <c r="I510" s="146"/>
      <c r="J510" s="134"/>
      <c r="K510" s="146"/>
      <c r="L510" s="146"/>
      <c r="M510" s="205"/>
      <c r="N510" s="1159"/>
    </row>
    <row r="511" spans="1:14" ht="15.75" thickBot="1">
      <c r="A511" s="268"/>
      <c r="B511" s="147"/>
      <c r="C511" s="43"/>
      <c r="D511" s="309"/>
      <c r="E511" s="61" t="s">
        <v>322</v>
      </c>
      <c r="H511" s="148"/>
      <c r="I511" s="148"/>
      <c r="J511" s="146"/>
      <c r="K511" s="148"/>
      <c r="L511" s="148"/>
      <c r="M511" s="251"/>
      <c r="N511" s="229"/>
    </row>
    <row r="512" spans="1:14" ht="15.75" thickBot="1">
      <c r="A512" s="149" t="s">
        <v>323</v>
      </c>
      <c r="B512" s="150"/>
      <c r="C512" s="663"/>
      <c r="D512" s="509"/>
      <c r="E512" s="318" t="s">
        <v>324</v>
      </c>
      <c r="F512" s="152">
        <v>82574</v>
      </c>
      <c r="G512" s="152">
        <v>104378</v>
      </c>
      <c r="H512" s="151">
        <v>46474</v>
      </c>
      <c r="I512" s="154">
        <v>96974</v>
      </c>
      <c r="J512" s="152">
        <v>107610</v>
      </c>
      <c r="K512" s="153">
        <f>SUM(K513:K518)</f>
        <v>51000</v>
      </c>
      <c r="L512" s="722">
        <f>SUM(L513:L517)</f>
        <v>40000</v>
      </c>
      <c r="M512" s="1137">
        <f>M515+M516</f>
        <v>0</v>
      </c>
      <c r="N512" s="1027">
        <f>(100/L512)*M512</f>
        <v>0</v>
      </c>
    </row>
    <row r="513" spans="1:14" ht="15">
      <c r="A513" s="184">
        <v>711001</v>
      </c>
      <c r="B513" s="31"/>
      <c r="C513" s="664">
        <v>43</v>
      </c>
      <c r="D513" s="621" t="s">
        <v>325</v>
      </c>
      <c r="E513" s="624" t="s">
        <v>392</v>
      </c>
      <c r="F513" s="625">
        <v>11917</v>
      </c>
      <c r="G513" s="625">
        <v>1865</v>
      </c>
      <c r="H513" s="162">
        <v>10000</v>
      </c>
      <c r="I513" s="155">
        <v>14610</v>
      </c>
      <c r="J513" s="310">
        <v>14610</v>
      </c>
      <c r="K513" s="184"/>
      <c r="L513" s="30"/>
      <c r="M513" s="1138"/>
      <c r="N513" s="1104"/>
    </row>
    <row r="514" spans="1:14" ht="15">
      <c r="A514" s="171">
        <v>713005</v>
      </c>
      <c r="B514" s="9"/>
      <c r="C514" s="13">
        <v>111</v>
      </c>
      <c r="D514" s="524" t="s">
        <v>325</v>
      </c>
      <c r="E514" s="41" t="s">
        <v>414</v>
      </c>
      <c r="F514" s="172">
        <v>18842</v>
      </c>
      <c r="G514" s="172"/>
      <c r="H514" s="48">
        <v>15000</v>
      </c>
      <c r="I514" s="8">
        <v>15000</v>
      </c>
      <c r="J514" s="790">
        <v>1000</v>
      </c>
      <c r="K514" s="171"/>
      <c r="L514" s="8"/>
      <c r="M514" s="1103"/>
      <c r="N514" s="1028"/>
    </row>
    <row r="515" spans="1:14" ht="15">
      <c r="A515" s="171">
        <v>716000</v>
      </c>
      <c r="B515" s="7"/>
      <c r="C515" s="642">
        <v>41</v>
      </c>
      <c r="D515" s="529" t="s">
        <v>325</v>
      </c>
      <c r="E515" s="329" t="s">
        <v>326</v>
      </c>
      <c r="F515" s="170">
        <v>7058</v>
      </c>
      <c r="G515" s="170">
        <v>3500</v>
      </c>
      <c r="H515" s="162">
        <v>15000</v>
      </c>
      <c r="I515" s="6">
        <v>15000</v>
      </c>
      <c r="J515" s="789">
        <v>12000</v>
      </c>
      <c r="K515" s="169">
        <v>15000</v>
      </c>
      <c r="L515" s="6">
        <v>15000</v>
      </c>
      <c r="M515" s="1091">
        <v>0</v>
      </c>
      <c r="N515" s="974">
        <f>(100/L515)*M515</f>
        <v>0</v>
      </c>
    </row>
    <row r="516" spans="1:14" ht="15">
      <c r="A516" s="714">
        <v>717001</v>
      </c>
      <c r="B516" s="715">
        <v>40</v>
      </c>
      <c r="C516" s="772">
        <v>51</v>
      </c>
      <c r="D516" s="773" t="s">
        <v>325</v>
      </c>
      <c r="E516" s="774" t="s">
        <v>453</v>
      </c>
      <c r="F516" s="775">
        <v>25931</v>
      </c>
      <c r="G516" s="775">
        <v>99013</v>
      </c>
      <c r="H516" s="718">
        <v>180000</v>
      </c>
      <c r="I516" s="279">
        <v>180000</v>
      </c>
      <c r="J516" s="585">
        <v>80000</v>
      </c>
      <c r="K516" s="714"/>
      <c r="L516" s="279"/>
      <c r="M516" s="1020"/>
      <c r="N516" s="717"/>
    </row>
    <row r="517" spans="1:14" ht="15">
      <c r="A517" s="735">
        <v>717002</v>
      </c>
      <c r="B517" s="736"/>
      <c r="C517" s="737">
        <v>41</v>
      </c>
      <c r="D517" s="738" t="s">
        <v>325</v>
      </c>
      <c r="E517" s="739" t="s">
        <v>324</v>
      </c>
      <c r="F517" s="740">
        <v>18826</v>
      </c>
      <c r="G517" s="740">
        <v>18826</v>
      </c>
      <c r="H517" s="603"/>
      <c r="I517" s="276"/>
      <c r="J517" s="277"/>
      <c r="K517" s="714">
        <v>36000</v>
      </c>
      <c r="L517" s="279">
        <v>25000</v>
      </c>
      <c r="M517" s="1020">
        <v>0</v>
      </c>
      <c r="N517" s="972">
        <f>(100/L517)*M517</f>
        <v>0</v>
      </c>
    </row>
    <row r="518" spans="1:14" ht="15">
      <c r="A518" s="201"/>
      <c r="B518" s="91"/>
      <c r="C518" s="91"/>
      <c r="D518" s="512"/>
      <c r="E518" s="600"/>
      <c r="F518" s="609"/>
      <c r="G518" s="609"/>
      <c r="H518" s="53"/>
      <c r="I518" s="24"/>
      <c r="J518" s="211"/>
      <c r="K518" s="182"/>
      <c r="L518" s="12"/>
      <c r="M518" s="997"/>
      <c r="N518" s="814"/>
    </row>
    <row r="519" spans="1:14" ht="15.75" thickBot="1">
      <c r="A519" s="927" t="s">
        <v>446</v>
      </c>
      <c r="B519" s="103"/>
      <c r="C519" s="660"/>
      <c r="D519" s="543"/>
      <c r="E519" s="580" t="s">
        <v>203</v>
      </c>
      <c r="F519" s="233"/>
      <c r="G519" s="233">
        <v>63000</v>
      </c>
      <c r="H519" s="474">
        <v>80907</v>
      </c>
      <c r="I519" s="474">
        <v>80907</v>
      </c>
      <c r="J519" s="862">
        <v>7100</v>
      </c>
      <c r="K519" s="265">
        <v>26935</v>
      </c>
      <c r="L519" s="265">
        <f>SUM(L520:L523)</f>
        <v>26935</v>
      </c>
      <c r="M519" s="1156">
        <f>SUM(M520:M523)</f>
        <v>0</v>
      </c>
      <c r="N519" s="1161">
        <f>(100/L519)*M519</f>
        <v>0</v>
      </c>
    </row>
    <row r="520" spans="1:14" ht="15">
      <c r="A520" s="707" t="s">
        <v>425</v>
      </c>
      <c r="B520" s="31"/>
      <c r="C520" s="664">
        <v>111</v>
      </c>
      <c r="D520" s="634" t="s">
        <v>252</v>
      </c>
      <c r="E520" s="624" t="s">
        <v>447</v>
      </c>
      <c r="F520" s="625"/>
      <c r="G520" s="625">
        <v>20000</v>
      </c>
      <c r="H520" s="622">
        <v>12000</v>
      </c>
      <c r="I520" s="622">
        <v>4900</v>
      </c>
      <c r="J520" s="690"/>
      <c r="K520" s="184"/>
      <c r="L520" s="30"/>
      <c r="M520" s="1139"/>
      <c r="N520" s="988"/>
    </row>
    <row r="521" spans="1:14" ht="15">
      <c r="A521" s="776" t="s">
        <v>425</v>
      </c>
      <c r="B521" s="270">
        <v>40</v>
      </c>
      <c r="C521" s="659">
        <v>51</v>
      </c>
      <c r="D521" s="582" t="s">
        <v>252</v>
      </c>
      <c r="E521" s="774" t="s">
        <v>489</v>
      </c>
      <c r="F521" s="777"/>
      <c r="G521" s="777">
        <v>43000</v>
      </c>
      <c r="H521" s="778">
        <v>33987</v>
      </c>
      <c r="I521" s="778">
        <v>33987</v>
      </c>
      <c r="J521" s="779">
        <v>7100</v>
      </c>
      <c r="K521" s="768"/>
      <c r="L521" s="1106"/>
      <c r="M521" s="1140"/>
      <c r="N521" s="860"/>
    </row>
    <row r="522" spans="1:14" ht="15">
      <c r="A522" s="734" t="s">
        <v>425</v>
      </c>
      <c r="B522" s="9">
        <v>1</v>
      </c>
      <c r="C522" s="13">
        <v>41</v>
      </c>
      <c r="D522" s="513" t="s">
        <v>252</v>
      </c>
      <c r="E522" s="471" t="s">
        <v>454</v>
      </c>
      <c r="F522" s="172"/>
      <c r="G522" s="172"/>
      <c r="H522" s="48">
        <v>4920</v>
      </c>
      <c r="I522" s="48">
        <v>4920</v>
      </c>
      <c r="J522" s="209"/>
      <c r="K522" s="171">
        <v>26935</v>
      </c>
      <c r="L522" s="8">
        <v>26935</v>
      </c>
      <c r="M522" s="997">
        <v>0</v>
      </c>
      <c r="N522" s="974">
        <f>(100/L522)*M522</f>
        <v>0</v>
      </c>
    </row>
    <row r="523" spans="1:14" ht="15.75" thickBot="1">
      <c r="A523" s="199">
        <v>717002</v>
      </c>
      <c r="B523" s="27">
        <v>2</v>
      </c>
      <c r="C523" s="644">
        <v>41</v>
      </c>
      <c r="D523" s="538" t="s">
        <v>252</v>
      </c>
      <c r="E523" s="563" t="s">
        <v>455</v>
      </c>
      <c r="F523" s="536"/>
      <c r="G523" s="536"/>
      <c r="H523" s="28">
        <v>30000</v>
      </c>
      <c r="I523" s="26">
        <v>30000</v>
      </c>
      <c r="J523" s="536"/>
      <c r="K523" s="199"/>
      <c r="L523" s="26"/>
      <c r="M523" s="1141"/>
      <c r="N523" s="1136"/>
    </row>
    <row r="524" spans="1:14" ht="15.75" thickBot="1">
      <c r="A524" s="149" t="s">
        <v>380</v>
      </c>
      <c r="B524" s="150"/>
      <c r="C524" s="663"/>
      <c r="D524" s="509"/>
      <c r="E524" s="45" t="s">
        <v>207</v>
      </c>
      <c r="F524" s="619"/>
      <c r="G524" s="46"/>
      <c r="H524" s="38"/>
      <c r="I524" s="722"/>
      <c r="J524" s="619"/>
      <c r="K524" s="153">
        <f>K525+K528</f>
        <v>359798</v>
      </c>
      <c r="L524" s="153">
        <f>SUM(L525:L528)</f>
        <v>359798</v>
      </c>
      <c r="M524" s="1157">
        <f>SUM(M525:M528)</f>
        <v>171038.4</v>
      </c>
      <c r="N524" s="1027">
        <f>(100/L524)*M524</f>
        <v>47.53734039655584</v>
      </c>
    </row>
    <row r="525" spans="1:14" ht="15">
      <c r="A525" s="184">
        <v>713004</v>
      </c>
      <c r="B525" s="325"/>
      <c r="C525" s="325">
        <v>111</v>
      </c>
      <c r="D525" s="634" t="s">
        <v>208</v>
      </c>
      <c r="E525" s="892" t="s">
        <v>472</v>
      </c>
      <c r="F525" s="228"/>
      <c r="G525" s="170"/>
      <c r="H525" s="89"/>
      <c r="I525" s="30"/>
      <c r="J525" s="891"/>
      <c r="K525" s="184">
        <v>332298</v>
      </c>
      <c r="L525" s="30"/>
      <c r="M525" s="1142"/>
      <c r="N525" s="1135"/>
    </row>
    <row r="526" spans="1:14" ht="15">
      <c r="A526" s="171">
        <v>713004</v>
      </c>
      <c r="B526" s="33">
        <v>30</v>
      </c>
      <c r="C526" s="85" t="s">
        <v>532</v>
      </c>
      <c r="D526" s="513" t="s">
        <v>208</v>
      </c>
      <c r="E526" s="329" t="s">
        <v>545</v>
      </c>
      <c r="F526" s="733"/>
      <c r="G526" s="172"/>
      <c r="H526" s="48"/>
      <c r="I526" s="8"/>
      <c r="J526" s="1165"/>
      <c r="K526" s="171"/>
      <c r="L526" s="48">
        <v>298998</v>
      </c>
      <c r="M526" s="1091">
        <v>146236.81</v>
      </c>
      <c r="N526" s="972">
        <f>(100/L526)*M526</f>
        <v>48.908959257252555</v>
      </c>
    </row>
    <row r="527" spans="1:14" ht="15">
      <c r="A527" s="171">
        <v>713004</v>
      </c>
      <c r="B527" s="33">
        <v>30</v>
      </c>
      <c r="C527" s="85" t="s">
        <v>533</v>
      </c>
      <c r="D527" s="513" t="s">
        <v>208</v>
      </c>
      <c r="E527" s="329" t="s">
        <v>546</v>
      </c>
      <c r="F527" s="209"/>
      <c r="G527" s="172"/>
      <c r="H527" s="48"/>
      <c r="I527" s="8"/>
      <c r="J527" s="1165"/>
      <c r="K527" s="171"/>
      <c r="L527" s="48">
        <v>33300</v>
      </c>
      <c r="M527" s="1091">
        <v>16248.53</v>
      </c>
      <c r="N527" s="972">
        <f>(100/L527)*M527</f>
        <v>48.79438438438439</v>
      </c>
    </row>
    <row r="528" spans="1:14" ht="15.75" thickBot="1">
      <c r="A528" s="199">
        <v>713004</v>
      </c>
      <c r="B528" s="34"/>
      <c r="C528" s="128">
        <v>41</v>
      </c>
      <c r="D528" s="538" t="s">
        <v>208</v>
      </c>
      <c r="E528" s="563" t="s">
        <v>473</v>
      </c>
      <c r="F528" s="536"/>
      <c r="G528" s="536"/>
      <c r="H528" s="28"/>
      <c r="I528" s="26"/>
      <c r="J528" s="893"/>
      <c r="K528" s="199">
        <v>27500</v>
      </c>
      <c r="L528" s="36">
        <v>27500</v>
      </c>
      <c r="M528" s="1092">
        <v>8553.06</v>
      </c>
      <c r="N528" s="981">
        <f>(100/L528)*M528</f>
        <v>31.102036363636362</v>
      </c>
    </row>
    <row r="529" spans="1:14" ht="15.75" thickBot="1">
      <c r="A529" s="149" t="s">
        <v>393</v>
      </c>
      <c r="B529" s="792"/>
      <c r="C529" s="793"/>
      <c r="D529" s="538"/>
      <c r="E529" s="794" t="s">
        <v>240</v>
      </c>
      <c r="F529" s="601">
        <v>11974</v>
      </c>
      <c r="G529" s="46"/>
      <c r="H529" s="719"/>
      <c r="I529" s="719"/>
      <c r="J529" s="305"/>
      <c r="K529" s="153"/>
      <c r="L529" s="38"/>
      <c r="M529" s="1137"/>
      <c r="N529" s="848"/>
    </row>
    <row r="530" spans="1:14" ht="15.75" thickBot="1">
      <c r="A530" s="184">
        <v>713004</v>
      </c>
      <c r="B530" s="325"/>
      <c r="C530" s="665">
        <v>41</v>
      </c>
      <c r="D530" s="634" t="s">
        <v>241</v>
      </c>
      <c r="E530" s="624" t="s">
        <v>457</v>
      </c>
      <c r="F530" s="625">
        <v>11974</v>
      </c>
      <c r="G530" s="625"/>
      <c r="H530" s="622"/>
      <c r="I530" s="30"/>
      <c r="J530" s="625"/>
      <c r="K530" s="184"/>
      <c r="L530" s="622"/>
      <c r="M530" s="1139"/>
      <c r="N530" s="988"/>
    </row>
    <row r="531" spans="1:14" ht="15.75" thickBot="1">
      <c r="A531" s="149" t="s">
        <v>344</v>
      </c>
      <c r="B531" s="150"/>
      <c r="C531" s="663"/>
      <c r="D531" s="509"/>
      <c r="E531" s="318" t="s">
        <v>415</v>
      </c>
      <c r="F531" s="152">
        <v>27579</v>
      </c>
      <c r="G531" s="152">
        <v>1167334</v>
      </c>
      <c r="H531" s="38">
        <v>1125720</v>
      </c>
      <c r="I531" s="38">
        <v>1152720</v>
      </c>
      <c r="J531" s="619">
        <v>18400</v>
      </c>
      <c r="K531" s="153"/>
      <c r="L531" s="38"/>
      <c r="M531" s="1137"/>
      <c r="N531" s="46"/>
    </row>
    <row r="532" spans="1:14" ht="15">
      <c r="A532" s="707" t="s">
        <v>425</v>
      </c>
      <c r="B532" s="325">
        <v>20</v>
      </c>
      <c r="C532" s="665" t="s">
        <v>423</v>
      </c>
      <c r="D532" s="634" t="s">
        <v>325</v>
      </c>
      <c r="E532" s="624" t="s">
        <v>389</v>
      </c>
      <c r="F532" s="625"/>
      <c r="G532" s="625">
        <v>466893</v>
      </c>
      <c r="H532" s="622"/>
      <c r="I532" s="622">
        <v>4200</v>
      </c>
      <c r="J532" s="690">
        <v>4200</v>
      </c>
      <c r="K532" s="184"/>
      <c r="L532" s="622"/>
      <c r="M532" s="1139"/>
      <c r="N532" s="814"/>
    </row>
    <row r="533" spans="1:14" ht="15">
      <c r="A533" s="169">
        <v>713004</v>
      </c>
      <c r="B533" s="51"/>
      <c r="C533" s="84">
        <v>41</v>
      </c>
      <c r="D533" s="523" t="s">
        <v>325</v>
      </c>
      <c r="E533" s="505" t="s">
        <v>483</v>
      </c>
      <c r="F533" s="706"/>
      <c r="G533" s="706"/>
      <c r="H533" s="89"/>
      <c r="I533" s="6">
        <v>4200</v>
      </c>
      <c r="J533" s="228">
        <v>4200</v>
      </c>
      <c r="K533" s="169"/>
      <c r="L533" s="89"/>
      <c r="M533" s="996"/>
      <c r="N533" s="828"/>
    </row>
    <row r="534" spans="1:14" ht="15">
      <c r="A534" s="171">
        <v>717002</v>
      </c>
      <c r="B534" s="33">
        <v>20</v>
      </c>
      <c r="C534" s="85">
        <v>41</v>
      </c>
      <c r="D534" s="513" t="s">
        <v>325</v>
      </c>
      <c r="E534" s="471" t="s">
        <v>448</v>
      </c>
      <c r="F534" s="721"/>
      <c r="G534" s="172">
        <v>173927</v>
      </c>
      <c r="H534" s="48">
        <v>20000</v>
      </c>
      <c r="I534" s="8">
        <v>15800</v>
      </c>
      <c r="J534" s="209">
        <v>10000</v>
      </c>
      <c r="K534" s="171"/>
      <c r="L534" s="48"/>
      <c r="M534" s="993"/>
      <c r="N534" s="733"/>
    </row>
    <row r="535" spans="1:14" ht="15">
      <c r="A535" s="201">
        <v>717002</v>
      </c>
      <c r="B535" s="81">
        <v>20</v>
      </c>
      <c r="C535" s="658">
        <v>51</v>
      </c>
      <c r="D535" s="512" t="s">
        <v>325</v>
      </c>
      <c r="E535" s="472" t="s">
        <v>490</v>
      </c>
      <c r="F535" s="894"/>
      <c r="G535" s="211">
        <v>498750</v>
      </c>
      <c r="H535" s="53"/>
      <c r="I535" s="24"/>
      <c r="J535" s="213"/>
      <c r="K535" s="201"/>
      <c r="L535" s="53"/>
      <c r="M535" s="1001"/>
      <c r="N535" s="814"/>
    </row>
    <row r="536" spans="1:14" ht="15.75" thickBot="1">
      <c r="A536" s="179">
        <v>717002</v>
      </c>
      <c r="B536" s="79">
        <v>30</v>
      </c>
      <c r="C536" s="656">
        <v>41</v>
      </c>
      <c r="D536" s="514" t="s">
        <v>325</v>
      </c>
      <c r="E536" s="516" t="s">
        <v>449</v>
      </c>
      <c r="F536" s="210">
        <v>27579</v>
      </c>
      <c r="G536" s="210">
        <v>27764</v>
      </c>
      <c r="H536" s="517"/>
      <c r="I536" s="23"/>
      <c r="J536" s="635"/>
      <c r="K536" s="1107"/>
      <c r="L536" s="1108"/>
      <c r="M536" s="998"/>
      <c r="N536" s="1136"/>
    </row>
    <row r="537" spans="1:14" ht="15.75" thickBot="1">
      <c r="A537" s="149" t="s">
        <v>385</v>
      </c>
      <c r="B537" s="150"/>
      <c r="C537" s="663"/>
      <c r="D537" s="509"/>
      <c r="E537" s="318" t="s">
        <v>331</v>
      </c>
      <c r="F537" s="152">
        <v>15000</v>
      </c>
      <c r="G537" s="152"/>
      <c r="H537" s="38"/>
      <c r="I537" s="38"/>
      <c r="J537" s="619"/>
      <c r="K537" s="153"/>
      <c r="L537" s="38"/>
      <c r="M537" s="1137"/>
      <c r="N537" s="46"/>
    </row>
    <row r="538" spans="1:14" ht="15">
      <c r="A538" s="711" t="s">
        <v>425</v>
      </c>
      <c r="B538" s="325"/>
      <c r="C538" s="665">
        <v>41</v>
      </c>
      <c r="D538" s="634" t="s">
        <v>434</v>
      </c>
      <c r="E538" s="624" t="s">
        <v>435</v>
      </c>
      <c r="F538" s="625">
        <v>1500</v>
      </c>
      <c r="G538" s="625"/>
      <c r="H538" s="622"/>
      <c r="I538" s="622"/>
      <c r="J538" s="690"/>
      <c r="K538" s="184"/>
      <c r="L538" s="622"/>
      <c r="M538" s="1139"/>
      <c r="N538" s="886"/>
    </row>
    <row r="539" spans="1:14" ht="15.75" thickBot="1">
      <c r="A539" s="182">
        <v>717002</v>
      </c>
      <c r="B539" s="35"/>
      <c r="C539" s="39">
        <v>111</v>
      </c>
      <c r="D539" s="511" t="s">
        <v>275</v>
      </c>
      <c r="E539" s="41" t="s">
        <v>436</v>
      </c>
      <c r="F539" s="210">
        <v>13500</v>
      </c>
      <c r="G539" s="210"/>
      <c r="H539" s="179"/>
      <c r="I539" s="23"/>
      <c r="J539" s="635"/>
      <c r="K539" s="179"/>
      <c r="L539" s="517"/>
      <c r="M539" s="998"/>
      <c r="N539" s="814"/>
    </row>
    <row r="540" spans="1:14" ht="15.75" thickBot="1">
      <c r="A540" s="693" t="s">
        <v>394</v>
      </c>
      <c r="B540" s="150"/>
      <c r="C540" s="150"/>
      <c r="D540" s="316"/>
      <c r="E540" s="318" t="s">
        <v>333</v>
      </c>
      <c r="F540" s="46">
        <v>3000</v>
      </c>
      <c r="G540" s="46"/>
      <c r="H540" s="153"/>
      <c r="I540" s="722"/>
      <c r="J540" s="619"/>
      <c r="K540" s="153"/>
      <c r="L540" s="38"/>
      <c r="M540" s="1137"/>
      <c r="N540" s="989"/>
    </row>
    <row r="541" spans="1:14" ht="15.75" thickBot="1">
      <c r="A541" s="280">
        <v>717002</v>
      </c>
      <c r="B541" s="695"/>
      <c r="C541" s="695">
        <v>41</v>
      </c>
      <c r="D541" s="309" t="s">
        <v>316</v>
      </c>
      <c r="E541" s="563" t="s">
        <v>395</v>
      </c>
      <c r="F541" s="224">
        <v>3000</v>
      </c>
      <c r="G541" s="224"/>
      <c r="H541" s="633"/>
      <c r="I541" s="680"/>
      <c r="J541" s="185"/>
      <c r="K541" s="633"/>
      <c r="L541" s="28"/>
      <c r="M541" s="997"/>
      <c r="N541" s="895"/>
    </row>
    <row r="542" spans="1:14" ht="15.75" thickBot="1">
      <c r="A542" s="253"/>
      <c r="B542" s="37"/>
      <c r="C542" s="37"/>
      <c r="D542" s="156"/>
      <c r="E542" s="61" t="s">
        <v>551</v>
      </c>
      <c r="F542" s="62">
        <v>140127</v>
      </c>
      <c r="G542" s="62">
        <v>1334713</v>
      </c>
      <c r="H542" s="697">
        <v>320907</v>
      </c>
      <c r="I542" s="698">
        <v>325517</v>
      </c>
      <c r="J542" s="157">
        <v>133110</v>
      </c>
      <c r="K542" s="1132">
        <v>437733</v>
      </c>
      <c r="L542" s="1132">
        <f>L512+L519+L524+L529+L531+L537+L540</f>
        <v>426733</v>
      </c>
      <c r="M542" s="1143">
        <v>171038.4</v>
      </c>
      <c r="N542" s="950">
        <f>(100/L542)*M542</f>
        <v>40.08089367356169</v>
      </c>
    </row>
    <row r="543" spans="1:14" ht="15.75" thickBot="1">
      <c r="A543" s="253"/>
      <c r="B543" s="39"/>
      <c r="C543" s="39"/>
      <c r="D543" s="156"/>
      <c r="E543" s="61" t="s">
        <v>550</v>
      </c>
      <c r="F543" s="62"/>
      <c r="G543" s="62"/>
      <c r="H543" s="697"/>
      <c r="I543" s="698"/>
      <c r="J543" s="157"/>
      <c r="K543" s="1132"/>
      <c r="L543" s="1132">
        <v>11000</v>
      </c>
      <c r="M543" s="1143">
        <v>11000</v>
      </c>
      <c r="N543" s="950">
        <f>(100/L543)*M543</f>
        <v>100</v>
      </c>
    </row>
    <row r="544" spans="1:14" ht="15.75" thickBot="1">
      <c r="A544" s="253"/>
      <c r="B544" s="39"/>
      <c r="C544" s="39"/>
      <c r="D544" s="156"/>
      <c r="E544" s="61" t="s">
        <v>327</v>
      </c>
      <c r="F544" s="62">
        <v>140127</v>
      </c>
      <c r="G544" s="62">
        <v>1334713</v>
      </c>
      <c r="H544" s="697">
        <v>320907</v>
      </c>
      <c r="I544" s="698">
        <v>325517</v>
      </c>
      <c r="J544" s="157">
        <v>133110</v>
      </c>
      <c r="K544" s="1132">
        <f>K512+K519+K524+K529+K531+K537</f>
        <v>437733</v>
      </c>
      <c r="L544" s="1132">
        <f>L542+L543</f>
        <v>437733</v>
      </c>
      <c r="M544" s="1143">
        <f>M512+M519+M524</f>
        <v>171038.4</v>
      </c>
      <c r="N544" s="950">
        <f>(100/L544)*M544</f>
        <v>39.073681901981345</v>
      </c>
    </row>
    <row r="545" spans="1:14" ht="15.75" thickBot="1">
      <c r="A545" s="692"/>
      <c r="B545" s="128"/>
      <c r="C545" s="128"/>
      <c r="D545" s="326"/>
      <c r="E545" s="128"/>
      <c r="H545" s="723"/>
      <c r="I545" s="723"/>
      <c r="J545" s="723"/>
      <c r="K545" s="723"/>
      <c r="L545" s="723"/>
      <c r="M545" s="1144"/>
      <c r="N545" s="44"/>
    </row>
    <row r="546" spans="1:14" ht="15.75" thickBot="1">
      <c r="A546" s="300" t="s">
        <v>178</v>
      </c>
      <c r="B546" s="696"/>
      <c r="C546" s="696"/>
      <c r="D546" s="316"/>
      <c r="E546" s="626" t="s">
        <v>328</v>
      </c>
      <c r="F546" s="188"/>
      <c r="G546" s="188"/>
      <c r="H546" s="724"/>
      <c r="I546" s="724"/>
      <c r="J546" s="311"/>
      <c r="K546" s="726"/>
      <c r="L546" s="724"/>
      <c r="M546" s="1145"/>
      <c r="N546" s="311"/>
    </row>
    <row r="547" spans="1:14" ht="15">
      <c r="A547" s="694">
        <v>819002</v>
      </c>
      <c r="B547" s="75"/>
      <c r="C547" s="75">
        <v>41</v>
      </c>
      <c r="D547" s="589" t="s">
        <v>74</v>
      </c>
      <c r="E547" s="542" t="s">
        <v>396</v>
      </c>
      <c r="F547" s="725"/>
      <c r="G547" s="725">
        <v>31006</v>
      </c>
      <c r="H547" s="623">
        <v>1200</v>
      </c>
      <c r="I547" s="623">
        <v>400</v>
      </c>
      <c r="J547" s="791">
        <v>120</v>
      </c>
      <c r="K547" s="1109">
        <v>1200</v>
      </c>
      <c r="L547" s="1112">
        <v>1200</v>
      </c>
      <c r="M547" s="1158">
        <v>1200</v>
      </c>
      <c r="N547" s="1008">
        <f>(100/L547)*M547</f>
        <v>100</v>
      </c>
    </row>
    <row r="548" spans="1:14" ht="15">
      <c r="A548" s="166">
        <v>819002</v>
      </c>
      <c r="B548" s="75"/>
      <c r="C548" s="112">
        <v>41</v>
      </c>
      <c r="D548" s="515" t="s">
        <v>230</v>
      </c>
      <c r="E548" s="544" t="s">
        <v>408</v>
      </c>
      <c r="F548" s="628">
        <v>2</v>
      </c>
      <c r="G548" s="628">
        <v>449</v>
      </c>
      <c r="H548" s="627"/>
      <c r="I548" s="466">
        <v>800</v>
      </c>
      <c r="J548" s="249">
        <v>800</v>
      </c>
      <c r="K548" s="679"/>
      <c r="L548" s="466"/>
      <c r="M548" s="1146"/>
      <c r="N548" s="897"/>
    </row>
    <row r="549" spans="1:14" ht="15">
      <c r="A549" s="780">
        <v>821005</v>
      </c>
      <c r="B549" s="781">
        <v>40</v>
      </c>
      <c r="C549" s="782">
        <v>41</v>
      </c>
      <c r="D549" s="783" t="s">
        <v>74</v>
      </c>
      <c r="E549" s="784" t="s">
        <v>450</v>
      </c>
      <c r="F549" s="785"/>
      <c r="G549" s="785">
        <v>10500</v>
      </c>
      <c r="H549" s="786">
        <v>42000</v>
      </c>
      <c r="I549" s="787">
        <v>42000</v>
      </c>
      <c r="J549" s="788">
        <v>42000</v>
      </c>
      <c r="K549" s="780">
        <v>42000</v>
      </c>
      <c r="L549" s="787">
        <v>42000</v>
      </c>
      <c r="M549" s="1147">
        <v>21000</v>
      </c>
      <c r="N549" s="973">
        <f>(100/L549)*M549</f>
        <v>50.00000000000001</v>
      </c>
    </row>
    <row r="550" spans="1:14" ht="15">
      <c r="A550" s="166">
        <v>821007</v>
      </c>
      <c r="B550" s="75"/>
      <c r="C550" s="112">
        <v>41</v>
      </c>
      <c r="D550" s="515" t="s">
        <v>74</v>
      </c>
      <c r="E550" s="544" t="s">
        <v>416</v>
      </c>
      <c r="F550" s="629">
        <v>47424</v>
      </c>
      <c r="G550" s="629">
        <v>47424</v>
      </c>
      <c r="H550" s="604">
        <v>47424</v>
      </c>
      <c r="I550" s="158">
        <v>47424</v>
      </c>
      <c r="J550" s="250">
        <v>47424</v>
      </c>
      <c r="K550" s="1110">
        <v>47424</v>
      </c>
      <c r="L550" s="158">
        <v>47424</v>
      </c>
      <c r="M550" s="1148">
        <v>23712</v>
      </c>
      <c r="N550" s="973">
        <f>(100/L550)*M550</f>
        <v>50</v>
      </c>
    </row>
    <row r="551" spans="1:14" ht="15">
      <c r="A551" s="166">
        <v>821007</v>
      </c>
      <c r="B551" s="75">
        <v>50</v>
      </c>
      <c r="C551" s="112">
        <v>41</v>
      </c>
      <c r="D551" s="515" t="s">
        <v>74</v>
      </c>
      <c r="E551" s="542" t="s">
        <v>329</v>
      </c>
      <c r="F551" s="249">
        <v>14855</v>
      </c>
      <c r="G551" s="249">
        <v>14987</v>
      </c>
      <c r="H551" s="679">
        <v>14944</v>
      </c>
      <c r="I551" s="627">
        <v>14944</v>
      </c>
      <c r="J551" s="249">
        <v>14944</v>
      </c>
      <c r="K551" s="679">
        <v>14944</v>
      </c>
      <c r="L551" s="1113">
        <v>14944</v>
      </c>
      <c r="M551" s="1146">
        <v>7641.88</v>
      </c>
      <c r="N551" s="973">
        <f>(100/L551)*M551</f>
        <v>51.1367773019272</v>
      </c>
    </row>
    <row r="552" spans="1:14" ht="15.75" thickBot="1">
      <c r="A552" s="198">
        <v>821006</v>
      </c>
      <c r="B552" s="92">
        <v>20</v>
      </c>
      <c r="C552" s="647">
        <v>51</v>
      </c>
      <c r="D552" s="543" t="s">
        <v>74</v>
      </c>
      <c r="E552" s="546" t="s">
        <v>525</v>
      </c>
      <c r="F552" s="900"/>
      <c r="G552" s="913">
        <v>498750</v>
      </c>
      <c r="H552" s="914"/>
      <c r="I552" s="914"/>
      <c r="J552" s="915"/>
      <c r="K552" s="1111"/>
      <c r="L552" s="1114"/>
      <c r="M552" s="1149"/>
      <c r="N552" s="900"/>
    </row>
    <row r="553" spans="1:14" ht="15.75" thickBot="1">
      <c r="A553" s="255"/>
      <c r="B553" s="27"/>
      <c r="C553" s="644"/>
      <c r="D553" s="538"/>
      <c r="E553" s="909" t="s">
        <v>328</v>
      </c>
      <c r="F553" s="910">
        <f>SUM(F547:F551)</f>
        <v>62281</v>
      </c>
      <c r="G553" s="910">
        <v>603116</v>
      </c>
      <c r="H553" s="911">
        <v>105568</v>
      </c>
      <c r="I553" s="910">
        <v>105568</v>
      </c>
      <c r="J553" s="912">
        <v>105288</v>
      </c>
      <c r="K553" s="1131">
        <f>K547+K550+K551+K549</f>
        <v>105568</v>
      </c>
      <c r="L553" s="1131">
        <f>L547+L548+L550+L551+L549</f>
        <v>105568</v>
      </c>
      <c r="M553" s="1150">
        <f>M548+M550+M551+M549+M547</f>
        <v>53553.880000000005</v>
      </c>
      <c r="N553" s="969">
        <f>(100/L553)*M553</f>
        <v>50.72927402243104</v>
      </c>
    </row>
    <row r="554" spans="1:14" ht="15.75" thickBot="1">
      <c r="A554" s="39"/>
      <c r="B554" s="39"/>
      <c r="C554" s="39"/>
      <c r="D554" s="156"/>
      <c r="E554" s="56" t="s">
        <v>65</v>
      </c>
      <c r="F554" s="916"/>
      <c r="G554" s="917"/>
      <c r="H554" s="151"/>
      <c r="I554" s="151"/>
      <c r="J554" s="151"/>
      <c r="K554" s="151"/>
      <c r="L554" s="151"/>
      <c r="M554" s="1137"/>
      <c r="N554" s="989"/>
    </row>
    <row r="555" spans="1:14" ht="15.75" thickBot="1">
      <c r="A555" s="39"/>
      <c r="B555" s="39"/>
      <c r="C555" s="39"/>
      <c r="D555" s="156"/>
      <c r="E555" s="57" t="s">
        <v>319</v>
      </c>
      <c r="F555" s="286">
        <f aca="true" t="shared" si="77" ref="F555:M555">F507</f>
        <v>929776</v>
      </c>
      <c r="G555" s="286">
        <f t="shared" si="77"/>
        <v>1022450</v>
      </c>
      <c r="H555" s="29">
        <f t="shared" si="77"/>
        <v>1400248</v>
      </c>
      <c r="I555" s="293">
        <f t="shared" si="77"/>
        <v>1455402</v>
      </c>
      <c r="J555" s="293">
        <f t="shared" si="77"/>
        <v>1455402</v>
      </c>
      <c r="K555" s="29">
        <f t="shared" si="77"/>
        <v>1407278</v>
      </c>
      <c r="L555" s="29">
        <f t="shared" si="77"/>
        <v>1349957</v>
      </c>
      <c r="M555" s="1151">
        <f t="shared" si="77"/>
        <v>584152.0100000001</v>
      </c>
      <c r="N555" s="986">
        <f>(100/L555)*M555</f>
        <v>43.27189754932936</v>
      </c>
    </row>
    <row r="556" spans="1:14" ht="15.75" thickBot="1">
      <c r="A556" s="39"/>
      <c r="B556" s="39"/>
      <c r="C556" s="39"/>
      <c r="D556" s="118"/>
      <c r="E556" s="59" t="s">
        <v>320</v>
      </c>
      <c r="F556" s="62">
        <f>F508</f>
        <v>528258</v>
      </c>
      <c r="G556" s="62">
        <f>G508</f>
        <v>512521</v>
      </c>
      <c r="H556" s="291">
        <v>494200</v>
      </c>
      <c r="I556" s="294">
        <v>551188</v>
      </c>
      <c r="J556" s="286">
        <f>J506</f>
        <v>551188</v>
      </c>
      <c r="K556" s="291">
        <v>599640</v>
      </c>
      <c r="L556" s="286">
        <f>L506</f>
        <v>656960.91</v>
      </c>
      <c r="M556" s="1152">
        <f>M508</f>
        <v>272740.66</v>
      </c>
      <c r="N556" s="983">
        <v>97.7</v>
      </c>
    </row>
    <row r="557" spans="1:14" ht="15.75" thickBot="1">
      <c r="A557" s="39"/>
      <c r="B557" s="39"/>
      <c r="C557" s="39"/>
      <c r="D557" s="118"/>
      <c r="E557" s="61" t="s">
        <v>549</v>
      </c>
      <c r="F557" s="62">
        <v>140127</v>
      </c>
      <c r="G557" s="62">
        <v>1334713</v>
      </c>
      <c r="H557" s="62">
        <v>320907</v>
      </c>
      <c r="I557" s="62">
        <v>325517</v>
      </c>
      <c r="J557" s="62">
        <v>133110</v>
      </c>
      <c r="K557" s="62">
        <f>K544</f>
        <v>437733</v>
      </c>
      <c r="L557" s="62">
        <f>L542</f>
        <v>426733</v>
      </c>
      <c r="M557" s="1167">
        <f>M544</f>
        <v>171038.4</v>
      </c>
      <c r="N557" s="935">
        <f>(100/L557)*M557</f>
        <v>40.08089367356169</v>
      </c>
    </row>
    <row r="558" spans="1:14" ht="15.75" thickBot="1">
      <c r="A558" s="39"/>
      <c r="B558" s="39"/>
      <c r="C558" s="39"/>
      <c r="D558" s="118"/>
      <c r="E558" s="284" t="s">
        <v>550</v>
      </c>
      <c r="F558" s="287"/>
      <c r="G558" s="287"/>
      <c r="H558" s="287"/>
      <c r="I558" s="1166"/>
      <c r="J558" s="287"/>
      <c r="K558" s="1166"/>
      <c r="L558" s="287">
        <v>11000</v>
      </c>
      <c r="M558" s="1153">
        <v>11000</v>
      </c>
      <c r="N558" s="935">
        <f>(100/L558)*M558</f>
        <v>100</v>
      </c>
    </row>
    <row r="559" spans="1:14" ht="15.75" thickBot="1">
      <c r="A559" s="144"/>
      <c r="B559" s="144"/>
      <c r="C559" s="144"/>
      <c r="D559" s="118"/>
      <c r="E559" s="285" t="s">
        <v>328</v>
      </c>
      <c r="F559" s="289">
        <f>F553</f>
        <v>62281</v>
      </c>
      <c r="G559" s="289">
        <f>G553</f>
        <v>603116</v>
      </c>
      <c r="H559" s="289">
        <f>H553</f>
        <v>105568</v>
      </c>
      <c r="I559" s="295">
        <v>105568</v>
      </c>
      <c r="J559" s="289">
        <f>J553</f>
        <v>105288</v>
      </c>
      <c r="K559" s="295">
        <f>K553</f>
        <v>105568</v>
      </c>
      <c r="L559" s="289">
        <f>L553</f>
        <v>105568</v>
      </c>
      <c r="M559" s="1154">
        <f>M553</f>
        <v>53553.880000000005</v>
      </c>
      <c r="N559" s="969">
        <f>(100/L559)*M559</f>
        <v>50.72927402243104</v>
      </c>
    </row>
    <row r="560" spans="1:14" ht="15.75" thickBot="1">
      <c r="A560" s="144"/>
      <c r="B560" s="144"/>
      <c r="C560" s="144"/>
      <c r="D560" s="118"/>
      <c r="E560" s="56" t="s">
        <v>330</v>
      </c>
      <c r="F560" s="290">
        <f>SUM(F555:F559)</f>
        <v>1660442</v>
      </c>
      <c r="G560" s="290">
        <f>SUM(G555:G559)</f>
        <v>3472800</v>
      </c>
      <c r="H560" s="292">
        <f>H555+H556+H557+H559</f>
        <v>2320923</v>
      </c>
      <c r="I560" s="292">
        <f>I555+I556+I557+I559</f>
        <v>2437675</v>
      </c>
      <c r="J560" s="292">
        <f>J555+J556+J557+J559</f>
        <v>2244988</v>
      </c>
      <c r="K560" s="292">
        <f>K555+K556+K557+K559</f>
        <v>2550219</v>
      </c>
      <c r="L560" s="292">
        <f>L555+L556+L557+L559+L558</f>
        <v>2550218.91</v>
      </c>
      <c r="M560" s="1155">
        <f>M555+M556+M557+M559+M558</f>
        <v>1092484.9500000002</v>
      </c>
      <c r="N560" s="936">
        <f>(100/L560)*M560</f>
        <v>42.83886946787639</v>
      </c>
    </row>
    <row r="561" ht="15">
      <c r="N561" s="203"/>
    </row>
    <row r="562" spans="5:14" ht="15">
      <c r="E562" s="1270" t="s">
        <v>534</v>
      </c>
      <c r="F562" s="1270"/>
      <c r="G562" s="1270"/>
      <c r="H562" t="s">
        <v>511</v>
      </c>
      <c r="I562" s="1271" t="s">
        <v>538</v>
      </c>
      <c r="J562" s="1271"/>
      <c r="K562" s="1271"/>
      <c r="L562" s="1271"/>
      <c r="M562" s="1271"/>
      <c r="N562" s="1271"/>
    </row>
    <row r="563" spans="5:14" ht="15">
      <c r="E563" s="1270" t="s">
        <v>542</v>
      </c>
      <c r="F563" s="1270"/>
      <c r="G563" s="1270"/>
      <c r="I563" s="1270" t="s">
        <v>539</v>
      </c>
      <c r="J563" s="1270"/>
      <c r="K563" s="1270"/>
      <c r="L563" s="1270"/>
      <c r="M563" s="1270"/>
      <c r="N563" s="1270"/>
    </row>
    <row r="564" spans="5:9" ht="15">
      <c r="E564" s="1270" t="s">
        <v>535</v>
      </c>
      <c r="F564" s="1270"/>
      <c r="G564" s="1270"/>
      <c r="I564" t="s">
        <v>540</v>
      </c>
    </row>
    <row r="565" spans="5:14" ht="15">
      <c r="E565" s="1270" t="s">
        <v>536</v>
      </c>
      <c r="F565" s="1270"/>
      <c r="G565" s="1270"/>
      <c r="I565" s="1270" t="s">
        <v>541</v>
      </c>
      <c r="J565" s="1270"/>
      <c r="K565" s="1270"/>
      <c r="L565" s="1270"/>
      <c r="M565" s="1270"/>
      <c r="N565" s="1270"/>
    </row>
    <row r="566" spans="5:7" ht="15">
      <c r="E566" s="1270" t="s">
        <v>537</v>
      </c>
      <c r="F566" s="1270"/>
      <c r="G566" s="1270"/>
    </row>
    <row r="567" spans="5:7" ht="15">
      <c r="E567" t="s">
        <v>512</v>
      </c>
      <c r="G567" t="s">
        <v>522</v>
      </c>
    </row>
    <row r="568" spans="5:6" ht="15">
      <c r="E568" t="s">
        <v>513</v>
      </c>
      <c r="F568" t="s">
        <v>514</v>
      </c>
    </row>
  </sheetData>
  <sheetProtection/>
  <mergeCells count="22">
    <mergeCell ref="E564:G564"/>
    <mergeCell ref="E565:G565"/>
    <mergeCell ref="I565:N565"/>
    <mergeCell ref="E566:G566"/>
    <mergeCell ref="A2:A3"/>
    <mergeCell ref="N2:N3"/>
    <mergeCell ref="E562:G562"/>
    <mergeCell ref="I562:N562"/>
    <mergeCell ref="E563:G563"/>
    <mergeCell ref="I563:N563"/>
    <mergeCell ref="E2:E3"/>
    <mergeCell ref="F2:F3"/>
    <mergeCell ref="G2:G3"/>
    <mergeCell ref="H2:H3"/>
    <mergeCell ref="I2:I3"/>
    <mergeCell ref="K2:K3"/>
    <mergeCell ref="L2:L3"/>
    <mergeCell ref="M2:M3"/>
    <mergeCell ref="J2:J3"/>
    <mergeCell ref="F1:G1"/>
    <mergeCell ref="H1:J1"/>
    <mergeCell ref="K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12"/>
  <sheetViews>
    <sheetView zoomScalePageLayoutView="0" workbookViewId="0" topLeftCell="A45">
      <selection activeCell="J49" sqref="J49:J80"/>
    </sheetView>
  </sheetViews>
  <sheetFormatPr defaultColWidth="9.140625" defaultRowHeight="15"/>
  <cols>
    <col min="1" max="1" width="7.00390625" style="0" customWidth="1"/>
    <col min="2" max="2" width="3.57421875" style="0" customWidth="1"/>
    <col min="3" max="3" width="5.8515625" style="0" customWidth="1"/>
    <col min="4" max="4" width="33.7109375" style="0" customWidth="1"/>
    <col min="12" max="12" width="11.00390625" style="0" customWidth="1"/>
    <col min="13" max="13" width="5.8515625" style="0" customWidth="1"/>
  </cols>
  <sheetData>
    <row r="1" spans="1:13" ht="15.75">
      <c r="A1" s="332"/>
      <c r="B1" s="333"/>
      <c r="C1" s="333"/>
      <c r="D1" s="492" t="s">
        <v>0</v>
      </c>
      <c r="E1" s="1230" t="s">
        <v>1</v>
      </c>
      <c r="F1" s="1231"/>
      <c r="G1" s="1232" t="s">
        <v>463</v>
      </c>
      <c r="H1" s="1230"/>
      <c r="I1" s="1230"/>
      <c r="J1" s="1261" t="s">
        <v>497</v>
      </c>
      <c r="K1" s="1262"/>
      <c r="L1" s="1262"/>
      <c r="M1" s="1263"/>
    </row>
    <row r="2" spans="1:13" ht="15">
      <c r="A2" s="919"/>
      <c r="B2" s="336" t="s">
        <v>2</v>
      </c>
      <c r="C2" s="337" t="s">
        <v>386</v>
      </c>
      <c r="D2" s="1218" t="s">
        <v>3</v>
      </c>
      <c r="E2" s="1259">
        <v>2017</v>
      </c>
      <c r="F2" s="1220">
        <v>2018</v>
      </c>
      <c r="G2" s="1222" t="s">
        <v>4</v>
      </c>
      <c r="H2" s="1224" t="s">
        <v>5</v>
      </c>
      <c r="I2" s="1265" t="s">
        <v>502</v>
      </c>
      <c r="J2" s="1266" t="s">
        <v>498</v>
      </c>
      <c r="K2" s="1268" t="s">
        <v>499</v>
      </c>
      <c r="L2" s="1269" t="s">
        <v>552</v>
      </c>
      <c r="M2" s="1226" t="s">
        <v>496</v>
      </c>
    </row>
    <row r="3" spans="1:13" ht="15.75" thickBot="1">
      <c r="A3" s="338" t="s">
        <v>6</v>
      </c>
      <c r="B3" s="339" t="s">
        <v>7</v>
      </c>
      <c r="C3" s="339"/>
      <c r="D3" s="1219"/>
      <c r="E3" s="1260"/>
      <c r="F3" s="1221"/>
      <c r="G3" s="1223"/>
      <c r="H3" s="1225"/>
      <c r="I3" s="1237"/>
      <c r="J3" s="1267"/>
      <c r="K3" s="1223"/>
      <c r="L3" s="1229"/>
      <c r="M3" s="1264"/>
    </row>
    <row r="4" spans="1:13" ht="15">
      <c r="A4" s="340">
        <v>100</v>
      </c>
      <c r="B4" s="341"/>
      <c r="C4" s="341"/>
      <c r="D4" s="484" t="s">
        <v>8</v>
      </c>
      <c r="E4" s="802">
        <f>E6+E7+E11</f>
        <v>1005384</v>
      </c>
      <c r="F4" s="342">
        <f>F6+F7+F11</f>
        <v>1141849</v>
      </c>
      <c r="G4" s="343">
        <f>G5+G7+G11</f>
        <v>1202747</v>
      </c>
      <c r="H4" s="342">
        <f>H6+H7+H11</f>
        <v>1246887</v>
      </c>
      <c r="I4" s="344">
        <f>I6+I7+I11</f>
        <v>1246720</v>
      </c>
      <c r="J4" s="343">
        <f>J5+J7+J11</f>
        <v>1292817</v>
      </c>
      <c r="K4" s="342">
        <f>K6+K7+K11</f>
        <v>1277735</v>
      </c>
      <c r="L4" s="937">
        <f>L5+L7+L11</f>
        <v>959342.48</v>
      </c>
      <c r="M4" s="959">
        <f aca="true" t="shared" si="0" ref="M4:M18">(100/K4)*L4</f>
        <v>75.08149029337069</v>
      </c>
    </row>
    <row r="5" spans="1:13" ht="15">
      <c r="A5" s="346">
        <v>110</v>
      </c>
      <c r="B5" s="347"/>
      <c r="C5" s="347"/>
      <c r="D5" s="485" t="s">
        <v>9</v>
      </c>
      <c r="E5" s="798">
        <v>797325</v>
      </c>
      <c r="F5" s="357">
        <v>927374</v>
      </c>
      <c r="G5" s="349">
        <v>1000580</v>
      </c>
      <c r="H5" s="348">
        <v>1043720</v>
      </c>
      <c r="I5" s="350">
        <v>1043720</v>
      </c>
      <c r="J5" s="349">
        <v>1050000</v>
      </c>
      <c r="K5" s="357">
        <v>1034918</v>
      </c>
      <c r="L5" s="938">
        <v>779277.96</v>
      </c>
      <c r="M5" s="962">
        <f t="shared" si="0"/>
        <v>75.29852220175898</v>
      </c>
    </row>
    <row r="6" spans="1:13" ht="15">
      <c r="A6" s="351">
        <v>111003</v>
      </c>
      <c r="B6" s="352"/>
      <c r="C6" s="352">
        <v>41</v>
      </c>
      <c r="D6" s="486" t="s">
        <v>9</v>
      </c>
      <c r="E6" s="803">
        <v>797325</v>
      </c>
      <c r="F6" s="920">
        <v>927374</v>
      </c>
      <c r="G6" s="351">
        <v>1000580</v>
      </c>
      <c r="H6" s="353">
        <v>1043720</v>
      </c>
      <c r="I6" s="354">
        <v>1043720</v>
      </c>
      <c r="J6" s="351">
        <v>1050000</v>
      </c>
      <c r="K6" s="920">
        <v>1034918</v>
      </c>
      <c r="L6" s="939">
        <v>779277.96</v>
      </c>
      <c r="M6" s="980">
        <f t="shared" si="0"/>
        <v>75.29852220175898</v>
      </c>
    </row>
    <row r="7" spans="1:13" ht="15">
      <c r="A7" s="349">
        <v>121</v>
      </c>
      <c r="B7" s="347"/>
      <c r="C7" s="347"/>
      <c r="D7" s="485" t="s">
        <v>10</v>
      </c>
      <c r="E7" s="798">
        <f>SUM(E8:E10)</f>
        <v>135559</v>
      </c>
      <c r="F7" s="357">
        <f aca="true" t="shared" si="1" ref="F7:L7">SUM(F8:F10)</f>
        <v>137971</v>
      </c>
      <c r="G7" s="349">
        <f t="shared" si="1"/>
        <v>128900</v>
      </c>
      <c r="H7" s="357">
        <f t="shared" si="1"/>
        <v>129900</v>
      </c>
      <c r="I7" s="358">
        <f t="shared" si="1"/>
        <v>129900</v>
      </c>
      <c r="J7" s="349">
        <f t="shared" si="1"/>
        <v>156200</v>
      </c>
      <c r="K7" s="357">
        <f t="shared" si="1"/>
        <v>156200</v>
      </c>
      <c r="L7" s="938">
        <f t="shared" si="1"/>
        <v>110978.82</v>
      </c>
      <c r="M7" s="962">
        <f t="shared" si="0"/>
        <v>71.04918053777209</v>
      </c>
    </row>
    <row r="8" spans="1:13" ht="15">
      <c r="A8" s="360">
        <v>121001</v>
      </c>
      <c r="B8" s="361"/>
      <c r="C8" s="361">
        <v>41</v>
      </c>
      <c r="D8" s="487" t="s">
        <v>11</v>
      </c>
      <c r="E8" s="797">
        <v>24741</v>
      </c>
      <c r="F8" s="476">
        <v>25188</v>
      </c>
      <c r="G8" s="360">
        <v>24500</v>
      </c>
      <c r="H8" s="362">
        <v>27000</v>
      </c>
      <c r="I8" s="363">
        <v>27000</v>
      </c>
      <c r="J8" s="360">
        <v>37000</v>
      </c>
      <c r="K8" s="476">
        <v>37000</v>
      </c>
      <c r="L8" s="940">
        <v>29154.35</v>
      </c>
      <c r="M8" s="978">
        <f t="shared" si="0"/>
        <v>78.79554054054054</v>
      </c>
    </row>
    <row r="9" spans="1:13" ht="15">
      <c r="A9" s="365">
        <v>121002</v>
      </c>
      <c r="B9" s="366"/>
      <c r="C9" s="366">
        <v>41</v>
      </c>
      <c r="D9" s="488" t="s">
        <v>12</v>
      </c>
      <c r="E9" s="796">
        <v>107586</v>
      </c>
      <c r="F9" s="437">
        <v>109158</v>
      </c>
      <c r="G9" s="365">
        <v>101000</v>
      </c>
      <c r="H9" s="367">
        <v>98500</v>
      </c>
      <c r="I9" s="368">
        <v>98500</v>
      </c>
      <c r="J9" s="365">
        <v>114000</v>
      </c>
      <c r="K9" s="437">
        <v>114000</v>
      </c>
      <c r="L9" s="941">
        <v>77241.62</v>
      </c>
      <c r="M9" s="972">
        <f t="shared" si="0"/>
        <v>67.75580701754386</v>
      </c>
    </row>
    <row r="10" spans="1:13" ht="15">
      <c r="A10" s="370">
        <v>121003</v>
      </c>
      <c r="B10" s="371"/>
      <c r="C10" s="371">
        <v>41</v>
      </c>
      <c r="D10" s="489" t="s">
        <v>382</v>
      </c>
      <c r="E10" s="804">
        <v>3232</v>
      </c>
      <c r="F10" s="921">
        <v>3625</v>
      </c>
      <c r="G10" s="370">
        <v>3400</v>
      </c>
      <c r="H10" s="372">
        <v>4400</v>
      </c>
      <c r="I10" s="373">
        <v>4400</v>
      </c>
      <c r="J10" s="370">
        <v>5200</v>
      </c>
      <c r="K10" s="921">
        <v>5200</v>
      </c>
      <c r="L10" s="942">
        <v>4582.85</v>
      </c>
      <c r="M10" s="971">
        <f t="shared" si="0"/>
        <v>88.13173076923078</v>
      </c>
    </row>
    <row r="11" spans="1:13" ht="15">
      <c r="A11" s="374">
        <v>130</v>
      </c>
      <c r="B11" s="347"/>
      <c r="C11" s="347"/>
      <c r="D11" s="485" t="s">
        <v>13</v>
      </c>
      <c r="E11" s="798">
        <f>SUM(E12:E17)</f>
        <v>72500</v>
      </c>
      <c r="F11" s="357">
        <f aca="true" t="shared" si="2" ref="F11:K11">SUM(F12:F17)</f>
        <v>76504</v>
      </c>
      <c r="G11" s="349">
        <f t="shared" si="2"/>
        <v>73267</v>
      </c>
      <c r="H11" s="348">
        <f t="shared" si="2"/>
        <v>73267</v>
      </c>
      <c r="I11" s="376">
        <f t="shared" si="2"/>
        <v>73100</v>
      </c>
      <c r="J11" s="349">
        <f t="shared" si="2"/>
        <v>86617</v>
      </c>
      <c r="K11" s="357">
        <f t="shared" si="2"/>
        <v>86617</v>
      </c>
      <c r="L11" s="938">
        <f>SUM(L12:L17)</f>
        <v>69085.7</v>
      </c>
      <c r="M11" s="960">
        <f t="shared" si="0"/>
        <v>79.7599778334507</v>
      </c>
    </row>
    <row r="12" spans="1:13" ht="15">
      <c r="A12" s="377">
        <v>133001</v>
      </c>
      <c r="B12" s="361"/>
      <c r="C12" s="361">
        <v>41</v>
      </c>
      <c r="D12" s="487" t="s">
        <v>14</v>
      </c>
      <c r="E12" s="797">
        <v>1954</v>
      </c>
      <c r="F12" s="476">
        <v>2065</v>
      </c>
      <c r="G12" s="360">
        <v>1850</v>
      </c>
      <c r="H12" s="362">
        <v>1850</v>
      </c>
      <c r="I12" s="379">
        <v>1850</v>
      </c>
      <c r="J12" s="360">
        <v>3700</v>
      </c>
      <c r="K12" s="476">
        <v>3700</v>
      </c>
      <c r="L12" s="1172">
        <v>3212.33</v>
      </c>
      <c r="M12" s="971">
        <f t="shared" si="0"/>
        <v>86.81972972972973</v>
      </c>
    </row>
    <row r="13" spans="1:13" ht="15">
      <c r="A13" s="360">
        <v>133004</v>
      </c>
      <c r="B13" s="361"/>
      <c r="C13" s="361">
        <v>41</v>
      </c>
      <c r="D13" s="487" t="s">
        <v>363</v>
      </c>
      <c r="E13" s="797"/>
      <c r="F13" s="476">
        <v>100</v>
      </c>
      <c r="G13" s="360">
        <v>50</v>
      </c>
      <c r="H13" s="362">
        <v>50</v>
      </c>
      <c r="I13" s="363">
        <v>50</v>
      </c>
      <c r="J13" s="360">
        <v>50</v>
      </c>
      <c r="K13" s="476">
        <v>50</v>
      </c>
      <c r="L13" s="1173">
        <v>50</v>
      </c>
      <c r="M13" s="972">
        <f t="shared" si="0"/>
        <v>100</v>
      </c>
    </row>
    <row r="14" spans="1:13" ht="15">
      <c r="A14" s="360">
        <v>133006</v>
      </c>
      <c r="B14" s="361"/>
      <c r="C14" s="361">
        <v>41</v>
      </c>
      <c r="D14" s="487" t="s">
        <v>17</v>
      </c>
      <c r="E14" s="797">
        <v>954</v>
      </c>
      <c r="F14" s="476">
        <v>1034</v>
      </c>
      <c r="G14" s="360">
        <v>1200</v>
      </c>
      <c r="H14" s="362">
        <v>1200</v>
      </c>
      <c r="I14" s="363">
        <v>1200</v>
      </c>
      <c r="J14" s="360">
        <v>1200</v>
      </c>
      <c r="K14" s="476">
        <v>1200</v>
      </c>
      <c r="L14" s="940">
        <v>776.81</v>
      </c>
      <c r="M14" s="971">
        <f t="shared" si="0"/>
        <v>64.73416666666665</v>
      </c>
    </row>
    <row r="15" spans="1:13" ht="15">
      <c r="A15" s="365">
        <v>133012</v>
      </c>
      <c r="B15" s="366"/>
      <c r="C15" s="366">
        <v>41</v>
      </c>
      <c r="D15" s="488" t="s">
        <v>334</v>
      </c>
      <c r="E15" s="805">
        <v>2097</v>
      </c>
      <c r="F15" s="922">
        <v>1563</v>
      </c>
      <c r="G15" s="381">
        <v>2000</v>
      </c>
      <c r="H15" s="380">
        <v>2000</v>
      </c>
      <c r="I15" s="382">
        <v>2000</v>
      </c>
      <c r="J15" s="381">
        <v>1500</v>
      </c>
      <c r="K15" s="922">
        <v>1500</v>
      </c>
      <c r="L15" s="943">
        <v>1020.42</v>
      </c>
      <c r="M15" s="974">
        <f t="shared" si="0"/>
        <v>68.02799999999999</v>
      </c>
    </row>
    <row r="16" spans="1:13" ht="15">
      <c r="A16" s="365">
        <v>133013</v>
      </c>
      <c r="B16" s="366"/>
      <c r="C16" s="366">
        <v>41</v>
      </c>
      <c r="D16" s="488" t="s">
        <v>15</v>
      </c>
      <c r="E16" s="805">
        <v>67495</v>
      </c>
      <c r="F16" s="922">
        <v>71742</v>
      </c>
      <c r="G16" s="381">
        <v>68000</v>
      </c>
      <c r="H16" s="380">
        <v>68000</v>
      </c>
      <c r="I16" s="382">
        <v>68000</v>
      </c>
      <c r="J16" s="381">
        <v>80000</v>
      </c>
      <c r="K16" s="922">
        <v>80000</v>
      </c>
      <c r="L16" s="943">
        <v>64026.14</v>
      </c>
      <c r="M16" s="974">
        <f t="shared" si="0"/>
        <v>80.032675</v>
      </c>
    </row>
    <row r="17" spans="1:13" ht="15.75" thickBot="1">
      <c r="A17" s="360">
        <v>139002</v>
      </c>
      <c r="B17" s="361"/>
      <c r="C17" s="361">
        <v>41</v>
      </c>
      <c r="D17" s="487" t="s">
        <v>16</v>
      </c>
      <c r="E17" s="797"/>
      <c r="F17" s="476"/>
      <c r="G17" s="360">
        <v>167</v>
      </c>
      <c r="H17" s="362">
        <v>167</v>
      </c>
      <c r="I17" s="363"/>
      <c r="J17" s="360">
        <v>167</v>
      </c>
      <c r="K17" s="476">
        <v>167</v>
      </c>
      <c r="L17" s="940">
        <v>0</v>
      </c>
      <c r="M17" s="981">
        <f t="shared" si="0"/>
        <v>0</v>
      </c>
    </row>
    <row r="18" spans="1:13" ht="14.25" customHeight="1" thickBot="1">
      <c r="A18" s="383">
        <v>200</v>
      </c>
      <c r="B18" s="384"/>
      <c r="C18" s="384"/>
      <c r="D18" s="490" t="s">
        <v>18</v>
      </c>
      <c r="E18" s="386">
        <f>E19+E20+E27+E33+E32+E49+E51</f>
        <v>108840</v>
      </c>
      <c r="F18" s="407">
        <f>F19+F20+F27+F33+F49+F51+F31</f>
        <v>139051</v>
      </c>
      <c r="G18" s="386">
        <f>G19+G20+G27+G31+G49+G51+G33</f>
        <v>124331</v>
      </c>
      <c r="H18" s="385">
        <f>H19+H20+H27+H33+H32+H49+H51</f>
        <v>134181</v>
      </c>
      <c r="I18" s="387">
        <f>I20+I27+I33+I32+I53+I51</f>
        <v>139011</v>
      </c>
      <c r="J18" s="404">
        <f>J19+J20+J27+J31+J49+J51+J33</f>
        <v>122451</v>
      </c>
      <c r="K18" s="405">
        <f>K19+K20+K27+K33+K32+K49+K51</f>
        <v>129832</v>
      </c>
      <c r="L18" s="944">
        <f>L20+L27+L33+L31+L49+L51</f>
        <v>78675.52</v>
      </c>
      <c r="M18" s="959">
        <f t="shared" si="0"/>
        <v>60.597941955758216</v>
      </c>
    </row>
    <row r="19" spans="1:13" ht="15" hidden="1">
      <c r="A19" s="388">
        <v>211</v>
      </c>
      <c r="B19" s="389"/>
      <c r="C19" s="389"/>
      <c r="D19" s="491" t="s">
        <v>19</v>
      </c>
      <c r="E19" s="806">
        <v>0</v>
      </c>
      <c r="F19" s="923">
        <v>0</v>
      </c>
      <c r="G19" s="391">
        <v>0</v>
      </c>
      <c r="H19" s="390">
        <v>0</v>
      </c>
      <c r="I19" s="392">
        <v>0</v>
      </c>
      <c r="J19" s="391">
        <v>0</v>
      </c>
      <c r="K19" s="923">
        <v>0</v>
      </c>
      <c r="L19" s="945">
        <v>0</v>
      </c>
      <c r="M19" s="964" t="e">
        <v>#DIV/0!</v>
      </c>
    </row>
    <row r="20" spans="1:13" ht="15">
      <c r="A20" s="349">
        <v>212</v>
      </c>
      <c r="B20" s="347"/>
      <c r="C20" s="347"/>
      <c r="D20" s="485" t="s">
        <v>20</v>
      </c>
      <c r="E20" s="798">
        <f>SUM(E21:E26)</f>
        <v>50102</v>
      </c>
      <c r="F20" s="357">
        <f aca="true" t="shared" si="3" ref="F20:L20">SUM(F21:F26)</f>
        <v>52985</v>
      </c>
      <c r="G20" s="349">
        <f t="shared" si="3"/>
        <v>49420</v>
      </c>
      <c r="H20" s="357">
        <f t="shared" si="3"/>
        <v>52420</v>
      </c>
      <c r="I20" s="358">
        <f t="shared" si="3"/>
        <v>52420</v>
      </c>
      <c r="J20" s="349">
        <f t="shared" si="3"/>
        <v>52020</v>
      </c>
      <c r="K20" s="357">
        <f t="shared" si="3"/>
        <v>52020</v>
      </c>
      <c r="L20" s="938">
        <f t="shared" si="3"/>
        <v>35900.37</v>
      </c>
      <c r="M20" s="962">
        <f aca="true" t="shared" si="4" ref="M20:M33">(100/K20)*L20</f>
        <v>69.01262975778548</v>
      </c>
    </row>
    <row r="21" spans="1:13" ht="15">
      <c r="A21" s="360">
        <v>212001</v>
      </c>
      <c r="B21" s="361"/>
      <c r="C21" s="361">
        <v>41</v>
      </c>
      <c r="D21" s="487" t="s">
        <v>21</v>
      </c>
      <c r="E21" s="797">
        <v>1086</v>
      </c>
      <c r="F21" s="476">
        <v>1086</v>
      </c>
      <c r="G21" s="360">
        <v>1090</v>
      </c>
      <c r="H21" s="362">
        <v>1090</v>
      </c>
      <c r="I21" s="363">
        <v>1090</v>
      </c>
      <c r="J21" s="360">
        <v>1090</v>
      </c>
      <c r="K21" s="476">
        <v>1090</v>
      </c>
      <c r="L21" s="940">
        <v>1086.16</v>
      </c>
      <c r="M21" s="978">
        <f t="shared" si="4"/>
        <v>99.64770642201836</v>
      </c>
    </row>
    <row r="22" spans="1:13" ht="15">
      <c r="A22" s="365">
        <v>212002</v>
      </c>
      <c r="B22" s="366"/>
      <c r="C22" s="366">
        <v>41</v>
      </c>
      <c r="D22" s="488" t="s">
        <v>22</v>
      </c>
      <c r="E22" s="796">
        <v>1280</v>
      </c>
      <c r="F22" s="437">
        <v>1060</v>
      </c>
      <c r="G22" s="365">
        <v>1700</v>
      </c>
      <c r="H22" s="367">
        <v>1700</v>
      </c>
      <c r="I22" s="368">
        <v>1700</v>
      </c>
      <c r="J22" s="365">
        <v>800</v>
      </c>
      <c r="K22" s="437">
        <v>800</v>
      </c>
      <c r="L22" s="941">
        <v>394.96</v>
      </c>
      <c r="M22" s="972">
        <f t="shared" si="4"/>
        <v>49.37</v>
      </c>
    </row>
    <row r="23" spans="1:13" ht="15">
      <c r="A23" s="365">
        <v>212003</v>
      </c>
      <c r="B23" s="366">
        <v>1</v>
      </c>
      <c r="C23" s="366">
        <v>41</v>
      </c>
      <c r="D23" s="488" t="s">
        <v>23</v>
      </c>
      <c r="E23" s="796">
        <v>4360</v>
      </c>
      <c r="F23" s="437">
        <v>3480</v>
      </c>
      <c r="G23" s="365">
        <v>2500</v>
      </c>
      <c r="H23" s="367">
        <v>5500</v>
      </c>
      <c r="I23" s="368">
        <v>5500</v>
      </c>
      <c r="J23" s="365">
        <v>6000</v>
      </c>
      <c r="K23" s="437">
        <v>6000</v>
      </c>
      <c r="L23" s="941">
        <v>3129.18</v>
      </c>
      <c r="M23" s="971">
        <f t="shared" si="4"/>
        <v>52.153</v>
      </c>
    </row>
    <row r="24" spans="1:13" ht="15">
      <c r="A24" s="365">
        <v>212003</v>
      </c>
      <c r="B24" s="366">
        <v>2</v>
      </c>
      <c r="C24" s="366">
        <v>41</v>
      </c>
      <c r="D24" s="488" t="s">
        <v>24</v>
      </c>
      <c r="E24" s="796">
        <v>42006</v>
      </c>
      <c r="F24" s="437">
        <v>40319</v>
      </c>
      <c r="G24" s="365">
        <v>41130</v>
      </c>
      <c r="H24" s="367">
        <v>41130</v>
      </c>
      <c r="I24" s="368">
        <v>41130</v>
      </c>
      <c r="J24" s="365">
        <v>41130</v>
      </c>
      <c r="K24" s="437">
        <v>41130</v>
      </c>
      <c r="L24" s="941">
        <v>30191.35</v>
      </c>
      <c r="M24" s="972">
        <f t="shared" si="4"/>
        <v>73.40469243860929</v>
      </c>
    </row>
    <row r="25" spans="1:13" ht="15">
      <c r="A25" s="393">
        <v>212003</v>
      </c>
      <c r="B25" s="394">
        <v>3</v>
      </c>
      <c r="C25" s="366">
        <v>41</v>
      </c>
      <c r="D25" s="488" t="s">
        <v>350</v>
      </c>
      <c r="E25" s="796">
        <v>900</v>
      </c>
      <c r="F25" s="437">
        <v>6620</v>
      </c>
      <c r="G25" s="365">
        <v>2500</v>
      </c>
      <c r="H25" s="395">
        <v>2500</v>
      </c>
      <c r="I25" s="369">
        <v>2500</v>
      </c>
      <c r="J25" s="365">
        <v>2500</v>
      </c>
      <c r="K25" s="418">
        <v>2500</v>
      </c>
      <c r="L25" s="941">
        <v>907.4</v>
      </c>
      <c r="M25" s="972">
        <f t="shared" si="4"/>
        <v>36.296</v>
      </c>
    </row>
    <row r="26" spans="1:13" ht="15">
      <c r="A26" s="396">
        <v>212004</v>
      </c>
      <c r="B26" s="397"/>
      <c r="C26" s="371">
        <v>41</v>
      </c>
      <c r="D26" s="489" t="s">
        <v>335</v>
      </c>
      <c r="E26" s="804">
        <v>470</v>
      </c>
      <c r="F26" s="921">
        <v>420</v>
      </c>
      <c r="G26" s="370">
        <v>500</v>
      </c>
      <c r="H26" s="398">
        <v>500</v>
      </c>
      <c r="I26" s="373">
        <v>500</v>
      </c>
      <c r="J26" s="396">
        <v>500</v>
      </c>
      <c r="K26" s="1115">
        <v>500</v>
      </c>
      <c r="L26" s="942">
        <v>191.32</v>
      </c>
      <c r="M26" s="971">
        <f t="shared" si="4"/>
        <v>38.264</v>
      </c>
    </row>
    <row r="27" spans="1:13" ht="15">
      <c r="A27" s="349">
        <v>221</v>
      </c>
      <c r="B27" s="347"/>
      <c r="C27" s="347"/>
      <c r="D27" s="485" t="s">
        <v>25</v>
      </c>
      <c r="E27" s="798">
        <f>SUM(E28:E30)</f>
        <v>9100</v>
      </c>
      <c r="F27" s="357">
        <f aca="true" t="shared" si="5" ref="F27:L27">SUM(F28:F30)</f>
        <v>7935</v>
      </c>
      <c r="G27" s="349">
        <f t="shared" si="5"/>
        <v>8300</v>
      </c>
      <c r="H27" s="357">
        <f t="shared" si="5"/>
        <v>8500</v>
      </c>
      <c r="I27" s="358">
        <f t="shared" si="5"/>
        <v>8500</v>
      </c>
      <c r="J27" s="349">
        <f t="shared" si="5"/>
        <v>8300</v>
      </c>
      <c r="K27" s="357">
        <f t="shared" si="5"/>
        <v>8800</v>
      </c>
      <c r="L27" s="938">
        <f t="shared" si="5"/>
        <v>5040.4</v>
      </c>
      <c r="M27" s="962">
        <f t="shared" si="4"/>
        <v>57.277272727272724</v>
      </c>
    </row>
    <row r="28" spans="1:13" ht="15">
      <c r="A28" s="399">
        <v>221004</v>
      </c>
      <c r="B28" s="378">
        <v>1</v>
      </c>
      <c r="C28" s="378">
        <v>41</v>
      </c>
      <c r="D28" s="495" t="s">
        <v>26</v>
      </c>
      <c r="E28" s="799">
        <v>5700</v>
      </c>
      <c r="F28" s="795">
        <v>5171</v>
      </c>
      <c r="G28" s="377">
        <v>5000</v>
      </c>
      <c r="H28" s="400">
        <v>5000</v>
      </c>
      <c r="I28" s="401">
        <v>5000</v>
      </c>
      <c r="J28" s="377">
        <v>5000</v>
      </c>
      <c r="K28" s="418">
        <v>5500</v>
      </c>
      <c r="L28" s="946">
        <v>5040.4</v>
      </c>
      <c r="M28" s="978">
        <f t="shared" si="4"/>
        <v>91.64363636363635</v>
      </c>
    </row>
    <row r="29" spans="1:13" ht="15">
      <c r="A29" s="365">
        <v>221004</v>
      </c>
      <c r="B29" s="361">
        <v>2</v>
      </c>
      <c r="C29" s="361">
        <v>41</v>
      </c>
      <c r="D29" s="487" t="s">
        <v>336</v>
      </c>
      <c r="E29" s="797">
        <v>3200</v>
      </c>
      <c r="F29" s="476">
        <v>2664</v>
      </c>
      <c r="G29" s="360">
        <v>3000</v>
      </c>
      <c r="H29" s="362">
        <v>3200</v>
      </c>
      <c r="I29" s="369">
        <v>3200</v>
      </c>
      <c r="J29" s="360">
        <v>3000</v>
      </c>
      <c r="K29" s="437">
        <v>3000</v>
      </c>
      <c r="L29" s="940">
        <v>0</v>
      </c>
      <c r="M29" s="971">
        <f t="shared" si="4"/>
        <v>0</v>
      </c>
    </row>
    <row r="30" spans="1:13" ht="15">
      <c r="A30" s="393">
        <v>221005</v>
      </c>
      <c r="B30" s="397">
        <v>2</v>
      </c>
      <c r="C30" s="394">
        <v>41</v>
      </c>
      <c r="D30" s="494" t="s">
        <v>337</v>
      </c>
      <c r="E30" s="682">
        <v>200</v>
      </c>
      <c r="F30" s="682">
        <v>100</v>
      </c>
      <c r="G30" s="393">
        <v>300</v>
      </c>
      <c r="H30" s="367">
        <v>300</v>
      </c>
      <c r="I30" s="368">
        <v>300</v>
      </c>
      <c r="J30" s="393">
        <v>300</v>
      </c>
      <c r="K30" s="437">
        <v>300</v>
      </c>
      <c r="L30" s="947">
        <v>0</v>
      </c>
      <c r="M30" s="973">
        <f t="shared" si="4"/>
        <v>0</v>
      </c>
    </row>
    <row r="31" spans="1:13" ht="15">
      <c r="A31" s="346">
        <v>222</v>
      </c>
      <c r="B31" s="347"/>
      <c r="C31" s="347"/>
      <c r="D31" s="485" t="s">
        <v>27</v>
      </c>
      <c r="E31" s="681">
        <v>15</v>
      </c>
      <c r="F31" s="681"/>
      <c r="G31" s="349">
        <v>120</v>
      </c>
      <c r="H31" s="348">
        <v>6620</v>
      </c>
      <c r="I31" s="350">
        <v>6550</v>
      </c>
      <c r="J31" s="349">
        <v>120</v>
      </c>
      <c r="K31" s="357">
        <v>120</v>
      </c>
      <c r="L31" s="938">
        <v>0</v>
      </c>
      <c r="M31" s="962">
        <f t="shared" si="4"/>
        <v>0</v>
      </c>
    </row>
    <row r="32" spans="1:23" ht="15">
      <c r="A32" s="351">
        <v>222003</v>
      </c>
      <c r="B32" s="352"/>
      <c r="C32" s="352">
        <v>41</v>
      </c>
      <c r="D32" s="486" t="s">
        <v>27</v>
      </c>
      <c r="E32" s="355">
        <v>15</v>
      </c>
      <c r="F32" s="355"/>
      <c r="G32" s="351">
        <v>120</v>
      </c>
      <c r="H32" s="353">
        <v>6620</v>
      </c>
      <c r="I32" s="354">
        <v>6550</v>
      </c>
      <c r="J32" s="351">
        <v>120</v>
      </c>
      <c r="K32" s="920">
        <v>120</v>
      </c>
      <c r="L32" s="939">
        <v>0</v>
      </c>
      <c r="M32" s="980">
        <f t="shared" si="4"/>
        <v>0</v>
      </c>
      <c r="W32" s="1171"/>
    </row>
    <row r="33" spans="1:13" ht="15">
      <c r="A33" s="349">
        <v>223</v>
      </c>
      <c r="B33" s="347"/>
      <c r="C33" s="347"/>
      <c r="D33" s="485" t="s">
        <v>28</v>
      </c>
      <c r="E33" s="359">
        <f>SUM(E34:E47)</f>
        <v>45347</v>
      </c>
      <c r="F33" s="359">
        <f>SUM(F34:F48)</f>
        <v>66713</v>
      </c>
      <c r="G33" s="349">
        <f>SUM(G35:G48)</f>
        <v>56021</v>
      </c>
      <c r="H33" s="357">
        <f>SUM(H34:H48)</f>
        <v>56141</v>
      </c>
      <c r="I33" s="358">
        <f>SUM(I35:I48)</f>
        <v>56141</v>
      </c>
      <c r="J33" s="349">
        <f>SUM(J35:J48)</f>
        <v>59021</v>
      </c>
      <c r="K33" s="357">
        <f>SUM(K35:K48)</f>
        <v>60221</v>
      </c>
      <c r="L33" s="938">
        <f>SUM(L35:L48)</f>
        <v>30814.79</v>
      </c>
      <c r="M33" s="962">
        <f t="shared" si="4"/>
        <v>51.169508975274404</v>
      </c>
    </row>
    <row r="34" spans="1:13" ht="15">
      <c r="A34" s="180">
        <v>223001</v>
      </c>
      <c r="B34" s="22"/>
      <c r="C34" s="22">
        <v>41</v>
      </c>
      <c r="D34" s="975" t="s">
        <v>405</v>
      </c>
      <c r="E34" s="223"/>
      <c r="F34" s="223">
        <v>9018</v>
      </c>
      <c r="G34" s="180"/>
      <c r="H34" s="52"/>
      <c r="I34" s="976"/>
      <c r="J34" s="180"/>
      <c r="K34" s="52"/>
      <c r="L34" s="977"/>
      <c r="M34" s="978"/>
    </row>
    <row r="35" spans="1:13" ht="15">
      <c r="A35" s="360">
        <v>223001</v>
      </c>
      <c r="B35" s="361">
        <v>1</v>
      </c>
      <c r="C35" s="361">
        <v>41</v>
      </c>
      <c r="D35" s="487" t="s">
        <v>29</v>
      </c>
      <c r="E35" s="364">
        <v>6134</v>
      </c>
      <c r="F35" s="364">
        <v>2155</v>
      </c>
      <c r="G35" s="360">
        <v>1800</v>
      </c>
      <c r="H35" s="362">
        <v>1800</v>
      </c>
      <c r="I35" s="363">
        <v>1800</v>
      </c>
      <c r="J35" s="360">
        <v>1800</v>
      </c>
      <c r="K35" s="476">
        <v>1800</v>
      </c>
      <c r="L35" s="940">
        <v>1153.96</v>
      </c>
      <c r="M35" s="971">
        <f aca="true" t="shared" si="6" ref="M35:M69">(100/K35)*L35</f>
        <v>64.10888888888888</v>
      </c>
    </row>
    <row r="36" spans="1:13" ht="15">
      <c r="A36" s="365">
        <v>223001</v>
      </c>
      <c r="B36" s="366">
        <v>2</v>
      </c>
      <c r="C36" s="366">
        <v>41</v>
      </c>
      <c r="D36" s="488" t="s">
        <v>30</v>
      </c>
      <c r="E36" s="369">
        <v>373</v>
      </c>
      <c r="F36" s="369">
        <v>484</v>
      </c>
      <c r="G36" s="365">
        <v>500</v>
      </c>
      <c r="H36" s="367">
        <v>500</v>
      </c>
      <c r="I36" s="368">
        <v>500</v>
      </c>
      <c r="J36" s="365">
        <v>500</v>
      </c>
      <c r="K36" s="437">
        <v>500</v>
      </c>
      <c r="L36" s="941">
        <v>285</v>
      </c>
      <c r="M36" s="974">
        <f t="shared" si="6"/>
        <v>57</v>
      </c>
    </row>
    <row r="37" spans="1:13" ht="15">
      <c r="A37" s="365">
        <v>223001</v>
      </c>
      <c r="B37" s="366">
        <v>3</v>
      </c>
      <c r="C37" s="366">
        <v>41</v>
      </c>
      <c r="D37" s="488" t="s">
        <v>31</v>
      </c>
      <c r="E37" s="369">
        <v>6135</v>
      </c>
      <c r="F37" s="369">
        <v>2842</v>
      </c>
      <c r="G37" s="365">
        <v>3000</v>
      </c>
      <c r="H37" s="367">
        <v>3000</v>
      </c>
      <c r="I37" s="368">
        <v>3000</v>
      </c>
      <c r="J37" s="365">
        <v>7900</v>
      </c>
      <c r="K37" s="437">
        <v>7900</v>
      </c>
      <c r="L37" s="941">
        <v>3480.9</v>
      </c>
      <c r="M37" s="972">
        <f t="shared" si="6"/>
        <v>44.062025316455696</v>
      </c>
    </row>
    <row r="38" spans="1:13" ht="15">
      <c r="A38" s="365">
        <v>223001</v>
      </c>
      <c r="B38" s="366">
        <v>4</v>
      </c>
      <c r="C38" s="366">
        <v>41</v>
      </c>
      <c r="D38" s="488" t="s">
        <v>32</v>
      </c>
      <c r="E38" s="796">
        <v>648</v>
      </c>
      <c r="F38" s="438">
        <v>810</v>
      </c>
      <c r="G38" s="365">
        <v>1500</v>
      </c>
      <c r="H38" s="367">
        <v>1500</v>
      </c>
      <c r="I38" s="368">
        <v>1500</v>
      </c>
      <c r="J38" s="365">
        <v>1000</v>
      </c>
      <c r="K38" s="437">
        <v>1000</v>
      </c>
      <c r="L38" s="941">
        <v>729</v>
      </c>
      <c r="M38" s="971">
        <f t="shared" si="6"/>
        <v>72.9</v>
      </c>
    </row>
    <row r="39" spans="1:13" ht="15">
      <c r="A39" s="365">
        <v>223001</v>
      </c>
      <c r="B39" s="366">
        <v>5</v>
      </c>
      <c r="C39" s="366">
        <v>41</v>
      </c>
      <c r="D39" s="488" t="s">
        <v>33</v>
      </c>
      <c r="E39" s="797">
        <v>4</v>
      </c>
      <c r="F39" s="476">
        <v>0</v>
      </c>
      <c r="G39" s="365">
        <v>5</v>
      </c>
      <c r="H39" s="367">
        <v>5</v>
      </c>
      <c r="I39" s="368">
        <v>5</v>
      </c>
      <c r="J39" s="365">
        <v>5</v>
      </c>
      <c r="K39" s="437">
        <v>5</v>
      </c>
      <c r="L39" s="941">
        <v>0</v>
      </c>
      <c r="M39" s="972">
        <f t="shared" si="6"/>
        <v>0</v>
      </c>
    </row>
    <row r="40" spans="1:13" ht="15">
      <c r="A40" s="365">
        <v>223001</v>
      </c>
      <c r="B40" s="366">
        <v>6</v>
      </c>
      <c r="C40" s="366">
        <v>41</v>
      </c>
      <c r="D40" s="488" t="s">
        <v>34</v>
      </c>
      <c r="E40" s="796">
        <v>114</v>
      </c>
      <c r="F40" s="437">
        <v>0</v>
      </c>
      <c r="G40" s="365">
        <v>166</v>
      </c>
      <c r="H40" s="367">
        <v>166</v>
      </c>
      <c r="I40" s="368">
        <v>166</v>
      </c>
      <c r="J40" s="365">
        <v>166</v>
      </c>
      <c r="K40" s="437">
        <v>166</v>
      </c>
      <c r="L40" s="941">
        <v>0</v>
      </c>
      <c r="M40" s="971">
        <f t="shared" si="6"/>
        <v>0</v>
      </c>
    </row>
    <row r="41" spans="1:13" ht="15">
      <c r="A41" s="365">
        <v>223001</v>
      </c>
      <c r="B41" s="366">
        <v>8</v>
      </c>
      <c r="C41" s="366">
        <v>41</v>
      </c>
      <c r="D41" s="488" t="s">
        <v>37</v>
      </c>
      <c r="E41" s="796">
        <v>251</v>
      </c>
      <c r="F41" s="437">
        <v>53</v>
      </c>
      <c r="G41" s="365">
        <v>500</v>
      </c>
      <c r="H41" s="367">
        <v>600</v>
      </c>
      <c r="I41" s="368">
        <v>600</v>
      </c>
      <c r="J41" s="365">
        <v>600</v>
      </c>
      <c r="K41" s="437">
        <v>600</v>
      </c>
      <c r="L41" s="941">
        <v>0</v>
      </c>
      <c r="M41" s="974">
        <f t="shared" si="6"/>
        <v>0</v>
      </c>
    </row>
    <row r="42" spans="1:13" ht="15">
      <c r="A42" s="365">
        <v>223001</v>
      </c>
      <c r="B42" s="366">
        <v>9</v>
      </c>
      <c r="C42" s="366">
        <v>41</v>
      </c>
      <c r="D42" s="488" t="s">
        <v>365</v>
      </c>
      <c r="E42" s="796">
        <v>436</v>
      </c>
      <c r="F42" s="437">
        <v>539</v>
      </c>
      <c r="G42" s="365">
        <v>500</v>
      </c>
      <c r="H42" s="367">
        <v>520</v>
      </c>
      <c r="I42" s="368">
        <v>520</v>
      </c>
      <c r="J42" s="365">
        <v>500</v>
      </c>
      <c r="K42" s="367">
        <v>700</v>
      </c>
      <c r="L42" s="941">
        <v>622.77</v>
      </c>
      <c r="M42" s="974">
        <f t="shared" si="6"/>
        <v>88.96714285714285</v>
      </c>
    </row>
    <row r="43" spans="1:13" ht="15">
      <c r="A43" s="360">
        <v>223001</v>
      </c>
      <c r="B43" s="361">
        <v>10</v>
      </c>
      <c r="C43" s="361">
        <v>41</v>
      </c>
      <c r="D43" s="488" t="s">
        <v>36</v>
      </c>
      <c r="E43" s="796">
        <v>6738</v>
      </c>
      <c r="F43" s="437">
        <v>7586</v>
      </c>
      <c r="G43" s="365">
        <v>5000</v>
      </c>
      <c r="H43" s="367">
        <v>5000</v>
      </c>
      <c r="I43" s="368">
        <v>5000</v>
      </c>
      <c r="J43" s="365">
        <v>3500</v>
      </c>
      <c r="K43" s="367">
        <v>4500</v>
      </c>
      <c r="L43" s="941">
        <v>3912</v>
      </c>
      <c r="M43" s="974">
        <f t="shared" si="6"/>
        <v>86.93333333333334</v>
      </c>
    </row>
    <row r="44" spans="1:13" ht="15">
      <c r="A44" s="365">
        <v>223001</v>
      </c>
      <c r="B44" s="366">
        <v>11</v>
      </c>
      <c r="C44" s="366">
        <v>41</v>
      </c>
      <c r="D44" s="488" t="s">
        <v>349</v>
      </c>
      <c r="E44" s="796">
        <v>1674</v>
      </c>
      <c r="F44" s="437">
        <v>758</v>
      </c>
      <c r="G44" s="365">
        <v>1500</v>
      </c>
      <c r="H44" s="367">
        <v>1500</v>
      </c>
      <c r="I44" s="368">
        <v>1500</v>
      </c>
      <c r="J44" s="365">
        <v>1500</v>
      </c>
      <c r="K44" s="367">
        <v>1500</v>
      </c>
      <c r="L44" s="941">
        <v>112.09</v>
      </c>
      <c r="M44" s="974">
        <f t="shared" si="6"/>
        <v>7.472666666666667</v>
      </c>
    </row>
    <row r="45" spans="1:13" ht="15">
      <c r="A45" s="393">
        <v>223001</v>
      </c>
      <c r="B45" s="394">
        <v>12</v>
      </c>
      <c r="C45" s="394">
        <v>41</v>
      </c>
      <c r="D45" s="689" t="s">
        <v>437</v>
      </c>
      <c r="E45" s="796"/>
      <c r="F45" s="437">
        <v>10</v>
      </c>
      <c r="G45" s="365">
        <v>50</v>
      </c>
      <c r="H45" s="367">
        <v>50</v>
      </c>
      <c r="I45" s="368">
        <v>50</v>
      </c>
      <c r="J45" s="365">
        <v>50</v>
      </c>
      <c r="K45" s="367">
        <v>50</v>
      </c>
      <c r="L45" s="941">
        <v>0</v>
      </c>
      <c r="M45" s="974">
        <f t="shared" si="6"/>
        <v>0</v>
      </c>
    </row>
    <row r="46" spans="1:13" ht="15">
      <c r="A46" s="365">
        <v>223002</v>
      </c>
      <c r="B46" s="366">
        <v>16</v>
      </c>
      <c r="C46" s="9" t="s">
        <v>500</v>
      </c>
      <c r="D46" s="488" t="s">
        <v>35</v>
      </c>
      <c r="E46" s="796">
        <v>6489</v>
      </c>
      <c r="F46" s="437">
        <v>7232</v>
      </c>
      <c r="G46" s="365">
        <v>7500</v>
      </c>
      <c r="H46" s="367">
        <v>7500</v>
      </c>
      <c r="I46" s="368">
        <v>7500</v>
      </c>
      <c r="J46" s="365">
        <v>7500</v>
      </c>
      <c r="K46" s="367">
        <v>7500</v>
      </c>
      <c r="L46" s="941">
        <v>2274</v>
      </c>
      <c r="M46" s="972">
        <f t="shared" si="6"/>
        <v>30.32</v>
      </c>
    </row>
    <row r="47" spans="1:13" ht="15">
      <c r="A47" s="365">
        <v>223003</v>
      </c>
      <c r="B47" s="366"/>
      <c r="C47" s="9">
        <v>41</v>
      </c>
      <c r="D47" s="330" t="s">
        <v>429</v>
      </c>
      <c r="E47" s="796">
        <v>16351</v>
      </c>
      <c r="F47" s="437">
        <v>13690</v>
      </c>
      <c r="G47" s="365">
        <v>9000</v>
      </c>
      <c r="H47" s="367">
        <v>9000</v>
      </c>
      <c r="I47" s="368">
        <v>9000</v>
      </c>
      <c r="J47" s="365">
        <v>9000</v>
      </c>
      <c r="K47" s="367">
        <v>9000</v>
      </c>
      <c r="L47" s="941">
        <v>5719.5</v>
      </c>
      <c r="M47" s="971">
        <f t="shared" si="6"/>
        <v>63.550000000000004</v>
      </c>
    </row>
    <row r="48" spans="1:13" ht="15">
      <c r="A48" s="365">
        <v>223003</v>
      </c>
      <c r="B48" s="366"/>
      <c r="C48" s="9" t="s">
        <v>426</v>
      </c>
      <c r="D48" s="330" t="s">
        <v>417</v>
      </c>
      <c r="E48" s="796">
        <v>17777</v>
      </c>
      <c r="F48" s="437">
        <v>21536</v>
      </c>
      <c r="G48" s="365">
        <v>25000</v>
      </c>
      <c r="H48" s="367">
        <v>25000</v>
      </c>
      <c r="I48" s="368">
        <v>25000</v>
      </c>
      <c r="J48" s="365">
        <v>25000</v>
      </c>
      <c r="K48" s="367">
        <v>25000</v>
      </c>
      <c r="L48" s="941">
        <v>12525.57</v>
      </c>
      <c r="M48" s="973">
        <f t="shared" si="6"/>
        <v>50.10228</v>
      </c>
    </row>
    <row r="49" spans="1:13" ht="15">
      <c r="A49" s="346">
        <v>240</v>
      </c>
      <c r="B49" s="375"/>
      <c r="C49" s="375"/>
      <c r="D49" s="485" t="s">
        <v>39</v>
      </c>
      <c r="E49" s="798">
        <f aca="true" t="shared" si="7" ref="E49:L49">SUM(E50:E50)</f>
        <v>72</v>
      </c>
      <c r="F49" s="357">
        <f t="shared" si="7"/>
        <v>45</v>
      </c>
      <c r="G49" s="349">
        <f t="shared" si="7"/>
        <v>70</v>
      </c>
      <c r="H49" s="357">
        <f t="shared" si="7"/>
        <v>100</v>
      </c>
      <c r="I49" s="358">
        <v>100</v>
      </c>
      <c r="J49" s="349">
        <f t="shared" si="7"/>
        <v>90</v>
      </c>
      <c r="K49" s="348">
        <f t="shared" si="7"/>
        <v>90</v>
      </c>
      <c r="L49" s="938">
        <f t="shared" si="7"/>
        <v>8.19</v>
      </c>
      <c r="M49" s="960">
        <f t="shared" si="6"/>
        <v>9.1</v>
      </c>
    </row>
    <row r="50" spans="1:13" ht="15">
      <c r="A50" s="377">
        <v>242000</v>
      </c>
      <c r="B50" s="378"/>
      <c r="C50" s="378">
        <v>41</v>
      </c>
      <c r="D50" s="495" t="s">
        <v>40</v>
      </c>
      <c r="E50" s="799">
        <v>72</v>
      </c>
      <c r="F50" s="795">
        <v>45</v>
      </c>
      <c r="G50" s="377">
        <v>70</v>
      </c>
      <c r="H50" s="400">
        <v>100</v>
      </c>
      <c r="I50" s="403">
        <v>100</v>
      </c>
      <c r="J50" s="377">
        <v>90</v>
      </c>
      <c r="K50" s="400">
        <v>90</v>
      </c>
      <c r="L50" s="946">
        <v>8.19</v>
      </c>
      <c r="M50" s="971">
        <f t="shared" si="6"/>
        <v>9.1</v>
      </c>
    </row>
    <row r="51" spans="1:13" ht="15">
      <c r="A51" s="346">
        <v>290</v>
      </c>
      <c r="B51" s="347"/>
      <c r="C51" s="347"/>
      <c r="D51" s="485" t="s">
        <v>41</v>
      </c>
      <c r="E51" s="798">
        <f aca="true" t="shared" si="8" ref="E51:J51">SUM(E53:E57)</f>
        <v>4204</v>
      </c>
      <c r="F51" s="357">
        <f t="shared" si="8"/>
        <v>11373</v>
      </c>
      <c r="G51" s="349">
        <f t="shared" si="8"/>
        <v>10400</v>
      </c>
      <c r="H51" s="348">
        <f t="shared" si="8"/>
        <v>10400</v>
      </c>
      <c r="I51" s="350">
        <f t="shared" si="8"/>
        <v>10400</v>
      </c>
      <c r="J51" s="349">
        <f t="shared" si="8"/>
        <v>2900</v>
      </c>
      <c r="K51" s="348">
        <f>SUM(K52:K57)</f>
        <v>8581</v>
      </c>
      <c r="L51" s="938">
        <f>SUM(L52:L57)</f>
        <v>6911.77</v>
      </c>
      <c r="M51" s="960">
        <f t="shared" si="6"/>
        <v>80.54737210115373</v>
      </c>
    </row>
    <row r="52" spans="1:13" ht="15">
      <c r="A52" s="180">
        <v>292006</v>
      </c>
      <c r="B52" s="22"/>
      <c r="C52" s="22" t="s">
        <v>528</v>
      </c>
      <c r="D52" s="975" t="s">
        <v>529</v>
      </c>
      <c r="E52" s="731"/>
      <c r="F52" s="52"/>
      <c r="G52" s="180"/>
      <c r="H52" s="21"/>
      <c r="I52" s="741"/>
      <c r="J52" s="180"/>
      <c r="K52" s="21">
        <v>581</v>
      </c>
      <c r="L52" s="977">
        <v>580.5</v>
      </c>
      <c r="M52" s="971">
        <f t="shared" si="6"/>
        <v>99.91394148020653</v>
      </c>
    </row>
    <row r="53" spans="1:13" ht="15">
      <c r="A53" s="360">
        <v>292017</v>
      </c>
      <c r="B53" s="361"/>
      <c r="C53" s="7" t="s">
        <v>495</v>
      </c>
      <c r="D53" s="487" t="s">
        <v>406</v>
      </c>
      <c r="E53" s="797"/>
      <c r="F53" s="476">
        <v>4709</v>
      </c>
      <c r="G53" s="360">
        <v>5000</v>
      </c>
      <c r="H53" s="362">
        <v>5000</v>
      </c>
      <c r="I53" s="1162">
        <v>5000</v>
      </c>
      <c r="J53" s="360">
        <v>1500</v>
      </c>
      <c r="K53" s="362">
        <v>1500</v>
      </c>
      <c r="L53" s="940">
        <v>171.17</v>
      </c>
      <c r="M53" s="972">
        <f t="shared" si="6"/>
        <v>11.411333333333332</v>
      </c>
    </row>
    <row r="54" spans="1:13" ht="15">
      <c r="A54" s="365">
        <v>292008</v>
      </c>
      <c r="B54" s="366"/>
      <c r="C54" s="366">
        <v>41</v>
      </c>
      <c r="D54" s="488" t="s">
        <v>338</v>
      </c>
      <c r="E54" s="796">
        <v>3868</v>
      </c>
      <c r="F54" s="437">
        <v>6664</v>
      </c>
      <c r="G54" s="365">
        <v>5000</v>
      </c>
      <c r="H54" s="367">
        <v>5000</v>
      </c>
      <c r="I54" s="363">
        <v>5000</v>
      </c>
      <c r="J54" s="360">
        <v>1000</v>
      </c>
      <c r="K54" s="367">
        <v>4500</v>
      </c>
      <c r="L54" s="941">
        <v>4289.55</v>
      </c>
      <c r="M54" s="974">
        <f t="shared" si="6"/>
        <v>95.32333333333334</v>
      </c>
    </row>
    <row r="55" spans="1:13" ht="15">
      <c r="A55" s="365">
        <v>292012</v>
      </c>
      <c r="B55" s="366"/>
      <c r="C55" s="366">
        <v>41</v>
      </c>
      <c r="D55" s="330" t="s">
        <v>530</v>
      </c>
      <c r="E55" s="796"/>
      <c r="F55" s="437"/>
      <c r="G55" s="365"/>
      <c r="H55" s="367"/>
      <c r="I55" s="363"/>
      <c r="J55" s="360"/>
      <c r="K55" s="367">
        <v>1400</v>
      </c>
      <c r="L55" s="941">
        <v>1386.8</v>
      </c>
      <c r="M55" s="974">
        <f t="shared" si="6"/>
        <v>99.05714285714285</v>
      </c>
    </row>
    <row r="56" spans="1:13" ht="15">
      <c r="A56" s="365">
        <v>292027</v>
      </c>
      <c r="B56" s="366"/>
      <c r="C56" s="366">
        <v>41</v>
      </c>
      <c r="D56" s="488" t="s">
        <v>42</v>
      </c>
      <c r="E56" s="796">
        <v>8</v>
      </c>
      <c r="F56" s="437"/>
      <c r="G56" s="365">
        <v>100</v>
      </c>
      <c r="H56" s="367">
        <v>100</v>
      </c>
      <c r="I56" s="368">
        <v>100</v>
      </c>
      <c r="J56" s="365">
        <v>100</v>
      </c>
      <c r="K56" s="367">
        <v>100</v>
      </c>
      <c r="L56" s="941">
        <v>0</v>
      </c>
      <c r="M56" s="974">
        <f t="shared" si="6"/>
        <v>0</v>
      </c>
    </row>
    <row r="57" spans="1:13" ht="15.75" thickBot="1">
      <c r="A57" s="360">
        <v>292027</v>
      </c>
      <c r="B57" s="366">
        <v>1</v>
      </c>
      <c r="C57" s="366">
        <v>41</v>
      </c>
      <c r="D57" s="488" t="s">
        <v>43</v>
      </c>
      <c r="E57" s="796">
        <v>328</v>
      </c>
      <c r="F57" s="437"/>
      <c r="G57" s="365">
        <v>300</v>
      </c>
      <c r="H57" s="367">
        <v>300</v>
      </c>
      <c r="I57" s="368">
        <v>300</v>
      </c>
      <c r="J57" s="1116">
        <v>300</v>
      </c>
      <c r="K57" s="1117">
        <v>500</v>
      </c>
      <c r="L57" s="941">
        <v>483.75</v>
      </c>
      <c r="M57" s="974">
        <f t="shared" si="6"/>
        <v>96.75</v>
      </c>
    </row>
    <row r="58" spans="1:13" ht="15.75" thickBot="1">
      <c r="A58" s="404">
        <v>300</v>
      </c>
      <c r="B58" s="384"/>
      <c r="C58" s="384"/>
      <c r="D58" s="490" t="s">
        <v>45</v>
      </c>
      <c r="E58" s="386">
        <f aca="true" t="shared" si="9" ref="E58:J58">SUM(E59:E77)</f>
        <v>427262</v>
      </c>
      <c r="F58" s="405">
        <f t="shared" si="9"/>
        <v>418251</v>
      </c>
      <c r="G58" s="404">
        <f t="shared" si="9"/>
        <v>524150</v>
      </c>
      <c r="H58" s="405">
        <f t="shared" si="9"/>
        <v>574950</v>
      </c>
      <c r="I58" s="406">
        <f t="shared" si="9"/>
        <v>571900</v>
      </c>
      <c r="J58" s="404">
        <f t="shared" si="9"/>
        <v>513150</v>
      </c>
      <c r="K58" s="1118">
        <f>SUM(K59:K78)</f>
        <v>602412</v>
      </c>
      <c r="L58" s="944">
        <f>SUM(L59:L78)</f>
        <v>467141.7200000001</v>
      </c>
      <c r="M58" s="963">
        <f t="shared" si="6"/>
        <v>77.54522154273157</v>
      </c>
    </row>
    <row r="59" spans="1:13" ht="15">
      <c r="A59" s="408">
        <v>311000</v>
      </c>
      <c r="B59" s="409">
        <v>1</v>
      </c>
      <c r="C59" s="409">
        <v>71</v>
      </c>
      <c r="D59" s="496" t="s">
        <v>46</v>
      </c>
      <c r="E59" s="800">
        <v>3700</v>
      </c>
      <c r="F59" s="482">
        <v>4776</v>
      </c>
      <c r="G59" s="408">
        <v>1500</v>
      </c>
      <c r="H59" s="410">
        <v>1500</v>
      </c>
      <c r="I59" s="411">
        <v>1500</v>
      </c>
      <c r="J59" s="408">
        <v>1500</v>
      </c>
      <c r="K59" s="410">
        <v>1500</v>
      </c>
      <c r="L59" s="948">
        <v>1000</v>
      </c>
      <c r="M59" s="982">
        <f t="shared" si="6"/>
        <v>66.66666666666667</v>
      </c>
    </row>
    <row r="60" spans="1:13" ht="15">
      <c r="A60" s="360">
        <v>312001</v>
      </c>
      <c r="B60" s="361">
        <v>1</v>
      </c>
      <c r="C60" s="361">
        <v>111</v>
      </c>
      <c r="D60" s="487" t="s">
        <v>47</v>
      </c>
      <c r="E60" s="797">
        <v>372215</v>
      </c>
      <c r="F60" s="476">
        <v>377128</v>
      </c>
      <c r="G60" s="360">
        <v>395000</v>
      </c>
      <c r="H60" s="362">
        <v>410550</v>
      </c>
      <c r="I60" s="363">
        <v>410550</v>
      </c>
      <c r="J60" s="360">
        <v>437000</v>
      </c>
      <c r="K60" s="362">
        <v>493768</v>
      </c>
      <c r="L60" s="940">
        <v>369704.8</v>
      </c>
      <c r="M60" s="974">
        <f t="shared" si="6"/>
        <v>74.874191928193</v>
      </c>
    </row>
    <row r="61" spans="1:13" ht="15">
      <c r="A61" s="360">
        <v>312001</v>
      </c>
      <c r="B61" s="361">
        <v>2</v>
      </c>
      <c r="C61" s="361">
        <v>111</v>
      </c>
      <c r="D61" s="487" t="s">
        <v>383</v>
      </c>
      <c r="E61" s="796">
        <v>2536</v>
      </c>
      <c r="F61" s="437">
        <v>2997</v>
      </c>
      <c r="G61" s="365">
        <v>3000</v>
      </c>
      <c r="H61" s="367">
        <v>3000</v>
      </c>
      <c r="I61" s="368">
        <v>3000</v>
      </c>
      <c r="J61" s="365">
        <v>3000</v>
      </c>
      <c r="K61" s="367">
        <v>4000</v>
      </c>
      <c r="L61" s="941">
        <v>3923.09</v>
      </c>
      <c r="M61" s="974">
        <f t="shared" si="6"/>
        <v>98.07725</v>
      </c>
    </row>
    <row r="62" spans="1:13" ht="15">
      <c r="A62" s="360">
        <v>312001</v>
      </c>
      <c r="B62" s="361">
        <v>3</v>
      </c>
      <c r="C62" s="361">
        <v>111</v>
      </c>
      <c r="D62" s="1164" t="s">
        <v>531</v>
      </c>
      <c r="E62" s="796"/>
      <c r="F62" s="437"/>
      <c r="G62" s="365"/>
      <c r="H62" s="367"/>
      <c r="I62" s="368"/>
      <c r="J62" s="365"/>
      <c r="K62" s="367">
        <v>370</v>
      </c>
      <c r="L62" s="941">
        <v>366.83</v>
      </c>
      <c r="M62" s="974">
        <f t="shared" si="6"/>
        <v>99.14324324324325</v>
      </c>
    </row>
    <row r="63" spans="1:13" ht="15">
      <c r="A63" s="360">
        <v>312001</v>
      </c>
      <c r="B63" s="361">
        <v>4</v>
      </c>
      <c r="C63" s="361">
        <v>111</v>
      </c>
      <c r="D63" s="487" t="s">
        <v>367</v>
      </c>
      <c r="E63" s="796">
        <v>5853</v>
      </c>
      <c r="F63" s="437">
        <v>7073</v>
      </c>
      <c r="G63" s="365"/>
      <c r="H63" s="367">
        <v>8500</v>
      </c>
      <c r="I63" s="368">
        <v>8500</v>
      </c>
      <c r="J63" s="365">
        <v>3600</v>
      </c>
      <c r="K63" s="367">
        <v>3600</v>
      </c>
      <c r="L63" s="941">
        <v>1744.53</v>
      </c>
      <c r="M63" s="972">
        <f t="shared" si="6"/>
        <v>48.45916666666666</v>
      </c>
    </row>
    <row r="64" spans="1:13" ht="15">
      <c r="A64" s="365">
        <v>312001</v>
      </c>
      <c r="B64" s="366">
        <v>5</v>
      </c>
      <c r="C64" s="366">
        <v>111</v>
      </c>
      <c r="D64" s="488" t="s">
        <v>48</v>
      </c>
      <c r="E64" s="796">
        <v>613</v>
      </c>
      <c r="F64" s="437">
        <v>871</v>
      </c>
      <c r="G64" s="365">
        <v>1000</v>
      </c>
      <c r="H64" s="367">
        <v>29100</v>
      </c>
      <c r="I64" s="368">
        <v>29100</v>
      </c>
      <c r="J64" s="365">
        <v>55000</v>
      </c>
      <c r="K64" s="367">
        <v>34421</v>
      </c>
      <c r="L64" s="941">
        <v>27356.4</v>
      </c>
      <c r="M64" s="971">
        <f t="shared" si="6"/>
        <v>79.47590133929869</v>
      </c>
    </row>
    <row r="65" spans="1:13" ht="15">
      <c r="A65" s="393">
        <v>312001</v>
      </c>
      <c r="B65" s="394">
        <v>6</v>
      </c>
      <c r="C65" s="394">
        <v>111</v>
      </c>
      <c r="D65" s="494" t="s">
        <v>384</v>
      </c>
      <c r="E65" s="796">
        <v>244</v>
      </c>
      <c r="F65" s="437">
        <v>247</v>
      </c>
      <c r="G65" s="365">
        <v>250</v>
      </c>
      <c r="H65" s="367">
        <v>250</v>
      </c>
      <c r="I65" s="368">
        <v>250</v>
      </c>
      <c r="J65" s="365">
        <v>250</v>
      </c>
      <c r="K65" s="367">
        <v>250</v>
      </c>
      <c r="L65" s="941">
        <v>247.95</v>
      </c>
      <c r="M65" s="974">
        <f t="shared" si="6"/>
        <v>99.18</v>
      </c>
    </row>
    <row r="66" spans="1:13" ht="15">
      <c r="A66" s="365">
        <v>312001</v>
      </c>
      <c r="B66" s="366">
        <v>7</v>
      </c>
      <c r="C66" s="366">
        <v>111</v>
      </c>
      <c r="D66" s="488" t="s">
        <v>49</v>
      </c>
      <c r="E66" s="796">
        <v>116</v>
      </c>
      <c r="F66" s="437">
        <v>133</v>
      </c>
      <c r="G66" s="365">
        <v>200</v>
      </c>
      <c r="H66" s="367">
        <v>200</v>
      </c>
      <c r="I66" s="368">
        <v>200</v>
      </c>
      <c r="J66" s="365">
        <v>200</v>
      </c>
      <c r="K66" s="367">
        <v>200</v>
      </c>
      <c r="L66" s="941">
        <v>132.8</v>
      </c>
      <c r="M66" s="974">
        <f t="shared" si="6"/>
        <v>66.4</v>
      </c>
    </row>
    <row r="67" spans="1:13" ht="15">
      <c r="A67" s="365">
        <v>312001</v>
      </c>
      <c r="B67" s="366">
        <v>9</v>
      </c>
      <c r="C67" s="366">
        <v>111</v>
      </c>
      <c r="D67" s="488" t="s">
        <v>50</v>
      </c>
      <c r="E67" s="796">
        <v>4985</v>
      </c>
      <c r="F67" s="437">
        <v>4226</v>
      </c>
      <c r="G67" s="365">
        <v>5000</v>
      </c>
      <c r="H67" s="367">
        <v>5000</v>
      </c>
      <c r="I67" s="368">
        <v>5000</v>
      </c>
      <c r="J67" s="365">
        <v>5000</v>
      </c>
      <c r="K67" s="367">
        <v>5400</v>
      </c>
      <c r="L67" s="941">
        <v>5236.15</v>
      </c>
      <c r="M67" s="972">
        <f t="shared" si="6"/>
        <v>96.96574074074073</v>
      </c>
    </row>
    <row r="68" spans="1:13" ht="15">
      <c r="A68" s="365">
        <v>312001</v>
      </c>
      <c r="B68" s="366">
        <v>10</v>
      </c>
      <c r="C68" s="366">
        <v>111</v>
      </c>
      <c r="D68" s="488" t="s">
        <v>51</v>
      </c>
      <c r="E68" s="796">
        <v>1316</v>
      </c>
      <c r="F68" s="437">
        <v>2370</v>
      </c>
      <c r="G68" s="365">
        <v>7500</v>
      </c>
      <c r="H68" s="367">
        <v>7500</v>
      </c>
      <c r="I68" s="368">
        <v>5000</v>
      </c>
      <c r="J68" s="365">
        <v>2500</v>
      </c>
      <c r="K68" s="367">
        <v>7100</v>
      </c>
      <c r="L68" s="941">
        <v>7042.57</v>
      </c>
      <c r="M68" s="971">
        <f t="shared" si="6"/>
        <v>99.19112676056338</v>
      </c>
    </row>
    <row r="69" spans="1:13" ht="15">
      <c r="A69" s="365">
        <v>312001</v>
      </c>
      <c r="B69" s="361">
        <v>11</v>
      </c>
      <c r="C69" s="361">
        <v>111</v>
      </c>
      <c r="D69" s="488" t="s">
        <v>53</v>
      </c>
      <c r="E69" s="796">
        <v>353</v>
      </c>
      <c r="F69" s="437">
        <v>213</v>
      </c>
      <c r="G69" s="365">
        <v>300</v>
      </c>
      <c r="H69" s="367">
        <v>300</v>
      </c>
      <c r="I69" s="368"/>
      <c r="J69" s="365">
        <v>200</v>
      </c>
      <c r="K69" s="367">
        <v>200</v>
      </c>
      <c r="L69" s="941">
        <v>0</v>
      </c>
      <c r="M69" s="972">
        <f t="shared" si="6"/>
        <v>0</v>
      </c>
    </row>
    <row r="70" spans="1:13" ht="15">
      <c r="A70" s="365">
        <v>312001</v>
      </c>
      <c r="B70" s="413">
        <v>12</v>
      </c>
      <c r="C70" s="366">
        <v>111</v>
      </c>
      <c r="D70" s="330" t="s">
        <v>438</v>
      </c>
      <c r="E70" s="796"/>
      <c r="F70" s="437">
        <v>1200</v>
      </c>
      <c r="G70" s="365"/>
      <c r="H70" s="367"/>
      <c r="I70" s="368"/>
      <c r="J70" s="365"/>
      <c r="K70" s="367"/>
      <c r="L70" s="941"/>
      <c r="M70" s="930"/>
    </row>
    <row r="71" spans="1:13" ht="15">
      <c r="A71" s="365">
        <v>312001</v>
      </c>
      <c r="B71" s="414">
        <v>13</v>
      </c>
      <c r="C71" s="744">
        <v>111</v>
      </c>
      <c r="D71" s="488" t="s">
        <v>54</v>
      </c>
      <c r="E71" s="796">
        <v>280</v>
      </c>
      <c r="F71" s="437"/>
      <c r="G71" s="365"/>
      <c r="H71" s="367"/>
      <c r="I71" s="368"/>
      <c r="J71" s="365"/>
      <c r="K71" s="367"/>
      <c r="L71" s="941"/>
      <c r="M71" s="930"/>
    </row>
    <row r="72" spans="1:13" ht="15">
      <c r="A72" s="360">
        <v>312001</v>
      </c>
      <c r="B72" s="413">
        <v>14</v>
      </c>
      <c r="C72" s="415">
        <v>111</v>
      </c>
      <c r="D72" s="487" t="s">
        <v>55</v>
      </c>
      <c r="E72" s="797">
        <v>4460</v>
      </c>
      <c r="F72" s="476">
        <v>5356</v>
      </c>
      <c r="G72" s="360">
        <v>4900</v>
      </c>
      <c r="H72" s="362">
        <v>4900</v>
      </c>
      <c r="I72" s="363">
        <v>4900</v>
      </c>
      <c r="J72" s="360">
        <v>4900</v>
      </c>
      <c r="K72" s="362">
        <v>4900</v>
      </c>
      <c r="L72" s="940">
        <v>3684</v>
      </c>
      <c r="M72" s="972">
        <f>(100/K72)*L72</f>
        <v>75.18367346938776</v>
      </c>
    </row>
    <row r="73" spans="1:13" ht="15">
      <c r="A73" s="365">
        <v>312001</v>
      </c>
      <c r="B73" s="366">
        <v>16</v>
      </c>
      <c r="C73" s="366">
        <v>111</v>
      </c>
      <c r="D73" s="488" t="s">
        <v>362</v>
      </c>
      <c r="E73" s="796">
        <v>29913</v>
      </c>
      <c r="F73" s="437">
        <v>11661</v>
      </c>
      <c r="G73" s="365"/>
      <c r="H73" s="367"/>
      <c r="I73" s="368"/>
      <c r="J73" s="365"/>
      <c r="K73" s="367"/>
      <c r="L73" s="941"/>
      <c r="M73" s="961"/>
    </row>
    <row r="74" spans="1:13" ht="15">
      <c r="A74" s="365">
        <v>312001</v>
      </c>
      <c r="B74" s="366">
        <v>17</v>
      </c>
      <c r="C74" s="417">
        <v>111</v>
      </c>
      <c r="D74" s="493" t="s">
        <v>56</v>
      </c>
      <c r="E74" s="796">
        <v>275</v>
      </c>
      <c r="F74" s="437"/>
      <c r="G74" s="365"/>
      <c r="H74" s="437"/>
      <c r="I74" s="478"/>
      <c r="J74" s="365"/>
      <c r="K74" s="367"/>
      <c r="L74" s="941"/>
      <c r="M74" s="965"/>
    </row>
    <row r="75" spans="1:13" ht="15">
      <c r="A75" s="365">
        <v>312011</v>
      </c>
      <c r="B75" s="361"/>
      <c r="C75" s="413">
        <v>111</v>
      </c>
      <c r="D75" s="330" t="s">
        <v>397</v>
      </c>
      <c r="E75" s="797">
        <v>403</v>
      </c>
      <c r="F75" s="476"/>
      <c r="G75" s="360"/>
      <c r="H75" s="476"/>
      <c r="I75" s="477"/>
      <c r="J75" s="365"/>
      <c r="K75" s="362"/>
      <c r="L75" s="940"/>
      <c r="M75" s="930"/>
    </row>
    <row r="76" spans="1:23" ht="15">
      <c r="A76" s="365">
        <v>312001</v>
      </c>
      <c r="B76" s="413">
        <v>18</v>
      </c>
      <c r="C76" s="413">
        <v>111</v>
      </c>
      <c r="D76" s="330" t="s">
        <v>466</v>
      </c>
      <c r="E76" s="796"/>
      <c r="F76" s="438"/>
      <c r="G76" s="393">
        <v>105500</v>
      </c>
      <c r="H76" s="367">
        <v>104150</v>
      </c>
      <c r="I76" s="438">
        <v>103900</v>
      </c>
      <c r="J76" s="399"/>
      <c r="K76" s="367"/>
      <c r="L76" s="941"/>
      <c r="M76" s="929"/>
      <c r="W76" s="189"/>
    </row>
    <row r="77" spans="1:13" ht="15">
      <c r="A77" s="360">
        <v>312001</v>
      </c>
      <c r="B77" s="415">
        <v>19</v>
      </c>
      <c r="C77" s="361">
        <v>111</v>
      </c>
      <c r="D77" s="1164" t="s">
        <v>501</v>
      </c>
      <c r="E77" s="797"/>
      <c r="F77" s="476"/>
      <c r="G77" s="365"/>
      <c r="H77" s="476"/>
      <c r="I77" s="477"/>
      <c r="J77" s="365"/>
      <c r="K77" s="367">
        <v>3000</v>
      </c>
      <c r="L77" s="940">
        <v>3000</v>
      </c>
      <c r="M77" s="972">
        <f>(100/K77)*L77</f>
        <v>100</v>
      </c>
    </row>
    <row r="78" spans="1:13" ht="15.75" thickBot="1">
      <c r="A78" s="1116">
        <v>312001</v>
      </c>
      <c r="B78" s="1169">
        <v>20</v>
      </c>
      <c r="C78" s="1169">
        <v>111</v>
      </c>
      <c r="D78" s="563" t="s">
        <v>569</v>
      </c>
      <c r="E78" s="1168"/>
      <c r="F78" s="817"/>
      <c r="G78" s="393"/>
      <c r="H78" s="1117"/>
      <c r="I78" s="419"/>
      <c r="J78" s="702"/>
      <c r="K78" s="479">
        <v>43703</v>
      </c>
      <c r="L78" s="928">
        <v>43702.6</v>
      </c>
      <c r="M78" s="971">
        <f>(100/K78)*L78</f>
        <v>99.99908473102533</v>
      </c>
    </row>
    <row r="79" spans="1:13" ht="15.75" thickBot="1">
      <c r="A79" s="421"/>
      <c r="B79" s="421"/>
      <c r="C79" s="422"/>
      <c r="D79" s="746" t="s">
        <v>461</v>
      </c>
      <c r="E79" s="747"/>
      <c r="F79" s="747">
        <v>49193</v>
      </c>
      <c r="G79" s="748">
        <v>43220</v>
      </c>
      <c r="H79" s="749">
        <v>50572</v>
      </c>
      <c r="I79" s="750">
        <v>50572</v>
      </c>
      <c r="J79" s="1081">
        <v>78500</v>
      </c>
      <c r="K79" s="1084">
        <v>40642</v>
      </c>
      <c r="L79" s="1102">
        <v>19964.9</v>
      </c>
      <c r="M79" s="968">
        <f>(100/K79)*L79</f>
        <v>49.12381280448797</v>
      </c>
    </row>
    <row r="80" spans="1:13" ht="15.75" thickBot="1">
      <c r="A80" s="425"/>
      <c r="B80" s="425"/>
      <c r="C80" s="425"/>
      <c r="D80" s="751" t="s">
        <v>57</v>
      </c>
      <c r="E80" s="753">
        <f>E59+E19+E5</f>
        <v>801025</v>
      </c>
      <c r="F80" s="753">
        <f>F58+F18+F4</f>
        <v>1699151</v>
      </c>
      <c r="G80" s="755">
        <f>G58+G18+G4</f>
        <v>1851228</v>
      </c>
      <c r="H80" s="752">
        <f>H58+H18+H4</f>
        <v>1956018</v>
      </c>
      <c r="I80" s="753">
        <f>I4+I18+I58</f>
        <v>1957631</v>
      </c>
      <c r="J80" s="1119">
        <f>J58+J18+J4</f>
        <v>1928418</v>
      </c>
      <c r="K80" s="1123">
        <f>K58+K18+K4</f>
        <v>2009979</v>
      </c>
      <c r="L80" s="1121">
        <f>L58+L18+L4</f>
        <v>1505159.7200000002</v>
      </c>
      <c r="M80" s="931">
        <f>(100/K80)*L80</f>
        <v>74.88435053301554</v>
      </c>
    </row>
    <row r="81" spans="1:28" ht="15.75" thickBot="1">
      <c r="A81" s="425"/>
      <c r="B81" s="425"/>
      <c r="C81" s="454"/>
      <c r="D81" s="754" t="s">
        <v>462</v>
      </c>
      <c r="E81" s="424">
        <v>801025</v>
      </c>
      <c r="F81" s="424">
        <v>1699151</v>
      </c>
      <c r="G81" s="424">
        <f aca="true" t="shared" si="10" ref="G81:L81">G79+G80</f>
        <v>1894448</v>
      </c>
      <c r="H81" s="745">
        <f t="shared" si="10"/>
        <v>2006590</v>
      </c>
      <c r="I81" s="423">
        <f t="shared" si="10"/>
        <v>2008203</v>
      </c>
      <c r="J81" s="1120">
        <f t="shared" si="10"/>
        <v>2006918</v>
      </c>
      <c r="K81" s="1124">
        <f t="shared" si="10"/>
        <v>2050621</v>
      </c>
      <c r="L81" s="1122">
        <f t="shared" si="10"/>
        <v>1525124.62</v>
      </c>
      <c r="M81" s="966">
        <f>(100/K81)*L81</f>
        <v>74.37379310950196</v>
      </c>
      <c r="AB81" s="320"/>
    </row>
    <row r="82" spans="1:13" ht="15.75" thickBot="1">
      <c r="A82" s="428"/>
      <c r="B82" s="429"/>
      <c r="C82" s="429"/>
      <c r="D82" s="483"/>
      <c r="E82" s="426"/>
      <c r="F82" s="426"/>
      <c r="G82" s="426"/>
      <c r="H82" s="426"/>
      <c r="I82" s="426"/>
      <c r="J82" s="426"/>
      <c r="K82" s="426"/>
      <c r="L82" s="949"/>
      <c r="M82" s="932"/>
    </row>
    <row r="83" spans="1:13" ht="15.75" thickBot="1">
      <c r="A83" s="431">
        <v>230</v>
      </c>
      <c r="B83" s="432"/>
      <c r="C83" s="433"/>
      <c r="D83" s="439" t="s">
        <v>58</v>
      </c>
      <c r="E83" s="419"/>
      <c r="F83" s="419"/>
      <c r="G83" s="419"/>
      <c r="H83" s="419"/>
      <c r="I83" s="427"/>
      <c r="J83" s="419"/>
      <c r="K83" s="419"/>
      <c r="L83" s="427"/>
      <c r="M83" s="933"/>
    </row>
    <row r="84" spans="1:13" ht="15.75" thickBot="1">
      <c r="A84" s="408"/>
      <c r="B84" s="409"/>
      <c r="C84" s="409"/>
      <c r="D84" s="434" t="s">
        <v>59</v>
      </c>
      <c r="E84" s="435"/>
      <c r="F84" s="435"/>
      <c r="G84" s="435"/>
      <c r="H84" s="435"/>
      <c r="I84" s="436"/>
      <c r="J84" s="1125"/>
      <c r="K84" s="1127"/>
      <c r="L84" s="1126"/>
      <c r="M84" s="964"/>
    </row>
    <row r="85" spans="1:13" ht="15">
      <c r="A85" s="408">
        <v>233001</v>
      </c>
      <c r="B85" s="409"/>
      <c r="C85" s="409">
        <v>43</v>
      </c>
      <c r="D85" s="496" t="s">
        <v>60</v>
      </c>
      <c r="E85" s="412"/>
      <c r="F85" s="412">
        <v>73000</v>
      </c>
      <c r="G85" s="437"/>
      <c r="H85" s="367">
        <v>5560</v>
      </c>
      <c r="I85" s="412">
        <v>1000</v>
      </c>
      <c r="J85" s="408"/>
      <c r="K85" s="410">
        <v>2610</v>
      </c>
      <c r="L85" s="941">
        <v>2606</v>
      </c>
      <c r="M85" s="982">
        <f>(100/K85)*L85</f>
        <v>99.84674329501915</v>
      </c>
    </row>
    <row r="86" spans="1:13" ht="15">
      <c r="A86" s="365">
        <v>322001</v>
      </c>
      <c r="B86" s="366"/>
      <c r="C86" s="366">
        <v>111</v>
      </c>
      <c r="D86" s="330" t="s">
        <v>409</v>
      </c>
      <c r="E86" s="450">
        <v>15000</v>
      </c>
      <c r="F86" s="450"/>
      <c r="G86" s="437"/>
      <c r="H86" s="437"/>
      <c r="I86" s="369"/>
      <c r="J86" s="365"/>
      <c r="K86" s="367"/>
      <c r="L86" s="941"/>
      <c r="M86" s="965"/>
    </row>
    <row r="87" spans="1:13" ht="15">
      <c r="A87" s="360">
        <v>322001</v>
      </c>
      <c r="B87" s="366">
        <v>1</v>
      </c>
      <c r="C87" s="366">
        <v>111</v>
      </c>
      <c r="D87" s="330" t="s">
        <v>439</v>
      </c>
      <c r="E87" s="450"/>
      <c r="F87" s="450">
        <v>20000</v>
      </c>
      <c r="G87" s="437"/>
      <c r="H87" s="437"/>
      <c r="I87" s="369"/>
      <c r="J87" s="365"/>
      <c r="K87" s="367"/>
      <c r="L87" s="941"/>
      <c r="M87" s="930"/>
    </row>
    <row r="88" spans="1:22" ht="15">
      <c r="A88" s="360">
        <v>322001</v>
      </c>
      <c r="B88" s="394">
        <v>20</v>
      </c>
      <c r="C88" s="15" t="s">
        <v>423</v>
      </c>
      <c r="D88" s="330" t="s">
        <v>422</v>
      </c>
      <c r="E88" s="450"/>
      <c r="F88" s="450">
        <v>898974</v>
      </c>
      <c r="G88" s="437"/>
      <c r="H88" s="437"/>
      <c r="I88" s="369"/>
      <c r="J88" s="365"/>
      <c r="K88" s="367"/>
      <c r="L88" s="941"/>
      <c r="M88" s="961"/>
      <c r="V88" s="320"/>
    </row>
    <row r="89" spans="1:13" ht="15">
      <c r="A89" s="365">
        <v>322001</v>
      </c>
      <c r="B89" s="366">
        <v>20</v>
      </c>
      <c r="C89" s="9" t="s">
        <v>424</v>
      </c>
      <c r="D89" s="330" t="s">
        <v>422</v>
      </c>
      <c r="E89" s="450"/>
      <c r="F89" s="450">
        <v>105762</v>
      </c>
      <c r="G89" s="437">
        <v>52300</v>
      </c>
      <c r="H89" s="437">
        <v>51350</v>
      </c>
      <c r="I89" s="369"/>
      <c r="J89" s="365"/>
      <c r="K89" s="367"/>
      <c r="L89" s="941"/>
      <c r="M89" s="965"/>
    </row>
    <row r="90" spans="1:13" ht="15">
      <c r="A90" s="365">
        <v>322001</v>
      </c>
      <c r="B90" s="366"/>
      <c r="C90" s="366">
        <v>41</v>
      </c>
      <c r="D90" s="330" t="s">
        <v>422</v>
      </c>
      <c r="E90" s="450"/>
      <c r="F90" s="450"/>
      <c r="G90" s="437">
        <v>9450</v>
      </c>
      <c r="H90" s="48">
        <v>9450</v>
      </c>
      <c r="I90" s="369"/>
      <c r="J90" s="365">
        <v>52300</v>
      </c>
      <c r="K90" s="367">
        <v>49690</v>
      </c>
      <c r="L90" s="941">
        <v>0</v>
      </c>
      <c r="M90" s="972">
        <f>(100/K90)*L90</f>
        <v>0</v>
      </c>
    </row>
    <row r="91" spans="1:13" ht="15">
      <c r="A91" s="365">
        <v>322001</v>
      </c>
      <c r="B91" s="366">
        <v>30</v>
      </c>
      <c r="C91" s="366">
        <v>111</v>
      </c>
      <c r="D91" s="330" t="s">
        <v>465</v>
      </c>
      <c r="E91" s="450"/>
      <c r="F91" s="450"/>
      <c r="G91" s="437"/>
      <c r="H91" s="48"/>
      <c r="I91" s="369"/>
      <c r="J91" s="399">
        <v>332298</v>
      </c>
      <c r="K91" s="1128"/>
      <c r="L91" s="941"/>
      <c r="M91" s="971"/>
    </row>
    <row r="92" spans="1:13" ht="15">
      <c r="A92" s="365">
        <v>322001</v>
      </c>
      <c r="B92" s="366">
        <v>30</v>
      </c>
      <c r="C92" s="9" t="s">
        <v>532</v>
      </c>
      <c r="D92" s="330" t="s">
        <v>465</v>
      </c>
      <c r="E92" s="450"/>
      <c r="F92" s="450"/>
      <c r="G92" s="437"/>
      <c r="H92" s="48"/>
      <c r="I92" s="369"/>
      <c r="J92" s="399"/>
      <c r="K92" s="1128">
        <v>299068</v>
      </c>
      <c r="L92" s="941">
        <v>145381.62</v>
      </c>
      <c r="M92" s="972">
        <f>(100/K92)*L92</f>
        <v>48.61155991279575</v>
      </c>
    </row>
    <row r="93" spans="1:13" ht="15">
      <c r="A93" s="365">
        <v>322001</v>
      </c>
      <c r="B93" s="366">
        <v>30</v>
      </c>
      <c r="C93" s="9" t="s">
        <v>533</v>
      </c>
      <c r="D93" s="330" t="s">
        <v>465</v>
      </c>
      <c r="E93" s="450"/>
      <c r="F93" s="450"/>
      <c r="G93" s="437"/>
      <c r="H93" s="48"/>
      <c r="I93" s="369"/>
      <c r="J93" s="399"/>
      <c r="K93" s="1128">
        <v>33230</v>
      </c>
      <c r="L93" s="941">
        <v>17103.72</v>
      </c>
      <c r="M93" s="972">
        <f>(100/K93)*L93</f>
        <v>51.4707192296118</v>
      </c>
    </row>
    <row r="94" spans="1:13" ht="15.75" thickBot="1">
      <c r="A94" s="918">
        <v>322001</v>
      </c>
      <c r="B94" s="761">
        <v>17</v>
      </c>
      <c r="C94" s="767">
        <v>111</v>
      </c>
      <c r="D94" s="563" t="s">
        <v>410</v>
      </c>
      <c r="E94" s="369">
        <v>13500</v>
      </c>
      <c r="F94" s="369"/>
      <c r="G94" s="437"/>
      <c r="H94" s="437"/>
      <c r="I94" s="369"/>
      <c r="J94" s="1116"/>
      <c r="K94" s="1117"/>
      <c r="L94" s="941"/>
      <c r="M94" s="979"/>
    </row>
    <row r="95" spans="1:13" ht="16.5" thickBot="1" thickTop="1">
      <c r="A95" s="444"/>
      <c r="B95" s="444"/>
      <c r="C95" s="444"/>
      <c r="D95" s="439" t="s">
        <v>61</v>
      </c>
      <c r="E95" s="440">
        <f aca="true" t="shared" si="11" ref="E95:J95">SUM(E85:E94)</f>
        <v>28500</v>
      </c>
      <c r="F95" s="440">
        <f t="shared" si="11"/>
        <v>1097736</v>
      </c>
      <c r="G95" s="441">
        <f t="shared" si="11"/>
        <v>61750</v>
      </c>
      <c r="H95" s="441">
        <f t="shared" si="11"/>
        <v>66360</v>
      </c>
      <c r="I95" s="441">
        <f t="shared" si="11"/>
        <v>1000</v>
      </c>
      <c r="J95" s="441">
        <f t="shared" si="11"/>
        <v>384598</v>
      </c>
      <c r="K95" s="442">
        <f>SUM(K85:K94)</f>
        <v>384598</v>
      </c>
      <c r="L95" s="950">
        <f>SUM(L85:L94)</f>
        <v>165091.34</v>
      </c>
      <c r="M95" s="950">
        <f>(100/K95)*L95</f>
        <v>42.92568864112658</v>
      </c>
    </row>
    <row r="96" spans="1:13" ht="15.75" thickBot="1">
      <c r="A96" s="446"/>
      <c r="B96" s="446"/>
      <c r="C96" s="446"/>
      <c r="D96" s="445"/>
      <c r="E96" s="419"/>
      <c r="F96" s="419"/>
      <c r="G96" s="419"/>
      <c r="H96" s="419"/>
      <c r="I96" s="427"/>
      <c r="J96" s="419"/>
      <c r="K96" s="419"/>
      <c r="L96" s="427"/>
      <c r="M96" s="932"/>
    </row>
    <row r="97" spans="1:13" ht="15.75" thickBot="1">
      <c r="A97" s="448"/>
      <c r="B97" s="764"/>
      <c r="C97" s="454"/>
      <c r="D97" s="763" t="s">
        <v>62</v>
      </c>
      <c r="E97" s="448"/>
      <c r="F97" s="448"/>
      <c r="G97" s="419"/>
      <c r="H97" s="419"/>
      <c r="I97" s="427"/>
      <c r="J97" s="419"/>
      <c r="K97" s="419"/>
      <c r="L97" s="951"/>
      <c r="M97" s="933"/>
    </row>
    <row r="98" spans="1:13" ht="15">
      <c r="A98" s="410">
        <v>454001</v>
      </c>
      <c r="B98" s="415"/>
      <c r="C98" s="409">
        <v>46</v>
      </c>
      <c r="D98" s="710" t="s">
        <v>428</v>
      </c>
      <c r="E98" s="412">
        <v>126878</v>
      </c>
      <c r="F98" s="412">
        <v>93603</v>
      </c>
      <c r="G98" s="482">
        <v>90000</v>
      </c>
      <c r="H98" s="410">
        <v>90000</v>
      </c>
      <c r="I98" s="412">
        <v>90000</v>
      </c>
      <c r="J98" s="408">
        <v>90000</v>
      </c>
      <c r="K98" s="410">
        <v>90000</v>
      </c>
      <c r="L98" s="948">
        <v>19494.54</v>
      </c>
      <c r="M98" s="982">
        <f>(100/K98)*L98</f>
        <v>21.660600000000002</v>
      </c>
    </row>
    <row r="99" spans="1:13" ht="15">
      <c r="A99" s="362">
        <v>453000</v>
      </c>
      <c r="B99" s="415"/>
      <c r="C99" s="415">
        <v>46</v>
      </c>
      <c r="D99" s="498" t="s">
        <v>259</v>
      </c>
      <c r="E99" s="369">
        <v>3622</v>
      </c>
      <c r="F99" s="369">
        <v>2299</v>
      </c>
      <c r="G99" s="437">
        <v>1518</v>
      </c>
      <c r="H99" s="437">
        <v>1518</v>
      </c>
      <c r="I99" s="438">
        <v>1518</v>
      </c>
      <c r="J99" s="365">
        <v>3483</v>
      </c>
      <c r="K99" s="367">
        <v>3483</v>
      </c>
      <c r="L99" s="941">
        <v>1274.92</v>
      </c>
      <c r="M99" s="971">
        <f>(100/K99)*L99</f>
        <v>36.60407694516222</v>
      </c>
    </row>
    <row r="100" spans="1:13" ht="15">
      <c r="A100" s="367">
        <v>456002</v>
      </c>
      <c r="B100" s="413">
        <v>16</v>
      </c>
      <c r="C100" s="413">
        <v>46</v>
      </c>
      <c r="D100" s="499" t="s">
        <v>411</v>
      </c>
      <c r="E100" s="402">
        <v>3447</v>
      </c>
      <c r="F100" s="402"/>
      <c r="G100" s="418">
        <v>3000</v>
      </c>
      <c r="H100" s="418">
        <v>3000</v>
      </c>
      <c r="I100" s="420">
        <v>1000</v>
      </c>
      <c r="J100" s="393">
        <v>3000</v>
      </c>
      <c r="K100" s="395">
        <v>3000</v>
      </c>
      <c r="L100" s="947">
        <v>0</v>
      </c>
      <c r="M100" s="972">
        <f>(100/K100)*L100</f>
        <v>0</v>
      </c>
    </row>
    <row r="101" spans="1:13" ht="15">
      <c r="A101" s="367">
        <v>456002</v>
      </c>
      <c r="B101" s="366">
        <v>17</v>
      </c>
      <c r="C101" s="366">
        <v>46</v>
      </c>
      <c r="D101" s="488" t="s">
        <v>368</v>
      </c>
      <c r="E101" s="450"/>
      <c r="F101" s="450"/>
      <c r="G101" s="449">
        <v>49000</v>
      </c>
      <c r="H101" s="449">
        <v>49000</v>
      </c>
      <c r="I101" s="500">
        <v>49000</v>
      </c>
      <c r="J101" s="399">
        <v>55000</v>
      </c>
      <c r="K101" s="1128">
        <v>55000</v>
      </c>
      <c r="L101" s="952">
        <v>0</v>
      </c>
      <c r="M101" s="971">
        <f>(100/K101)*L101</f>
        <v>0</v>
      </c>
    </row>
    <row r="102" spans="1:13" ht="15">
      <c r="A102" s="367">
        <v>456002</v>
      </c>
      <c r="B102" s="413">
        <v>16</v>
      </c>
      <c r="C102" s="9">
        <v>71</v>
      </c>
      <c r="D102" s="488" t="s">
        <v>369</v>
      </c>
      <c r="E102" s="369">
        <v>613</v>
      </c>
      <c r="F102" s="369">
        <v>903</v>
      </c>
      <c r="G102" s="437">
        <v>7220</v>
      </c>
      <c r="H102" s="451">
        <v>7220</v>
      </c>
      <c r="I102" s="501">
        <v>2000</v>
      </c>
      <c r="J102" s="365">
        <v>7220</v>
      </c>
      <c r="K102" s="367">
        <v>7220</v>
      </c>
      <c r="L102" s="941">
        <v>541.5</v>
      </c>
      <c r="M102" s="972">
        <f>(100/K102)*L102</f>
        <v>7.5</v>
      </c>
    </row>
    <row r="103" spans="1:13" ht="15">
      <c r="A103" s="362">
        <v>513002</v>
      </c>
      <c r="B103" s="361">
        <v>40</v>
      </c>
      <c r="C103" s="7">
        <v>51</v>
      </c>
      <c r="D103" s="330" t="s">
        <v>420</v>
      </c>
      <c r="E103" s="369"/>
      <c r="F103" s="369">
        <v>498750</v>
      </c>
      <c r="G103" s="437"/>
      <c r="H103" s="437"/>
      <c r="I103" s="500"/>
      <c r="J103" s="365"/>
      <c r="K103" s="367"/>
      <c r="L103" s="941"/>
      <c r="M103" s="930"/>
    </row>
    <row r="104" spans="1:13" ht="15">
      <c r="A104" s="765">
        <v>513002</v>
      </c>
      <c r="B104" s="766">
        <v>40</v>
      </c>
      <c r="C104" s="766">
        <v>51</v>
      </c>
      <c r="D104" s="757" t="s">
        <v>440</v>
      </c>
      <c r="E104" s="758"/>
      <c r="F104" s="758">
        <v>86013</v>
      </c>
      <c r="G104" s="759">
        <v>213987</v>
      </c>
      <c r="H104" s="759">
        <v>213987</v>
      </c>
      <c r="I104" s="760">
        <v>120000</v>
      </c>
      <c r="J104" s="1129"/>
      <c r="K104" s="1130"/>
      <c r="L104" s="953"/>
      <c r="M104" s="967"/>
    </row>
    <row r="105" spans="1:13" ht="15.75" thickBot="1">
      <c r="A105" s="479">
        <v>456000</v>
      </c>
      <c r="B105" s="416">
        <v>80</v>
      </c>
      <c r="C105" s="416">
        <v>71</v>
      </c>
      <c r="D105" s="497" t="s">
        <v>370</v>
      </c>
      <c r="E105" s="742">
        <v>3000</v>
      </c>
      <c r="F105" s="742">
        <v>29200</v>
      </c>
      <c r="G105" s="702"/>
      <c r="H105" s="479"/>
      <c r="I105" s="686"/>
      <c r="J105" s="702"/>
      <c r="K105" s="479"/>
      <c r="L105" s="954"/>
      <c r="M105" s="961"/>
    </row>
    <row r="106" spans="1:13" ht="15.75" thickBot="1">
      <c r="A106" s="425"/>
      <c r="B106" s="425"/>
      <c r="C106" s="422"/>
      <c r="D106" s="447" t="s">
        <v>64</v>
      </c>
      <c r="E106" s="700">
        <f>SUM(E98:E105)</f>
        <v>137560</v>
      </c>
      <c r="F106" s="700">
        <f aca="true" t="shared" si="12" ref="F106:L106">SUM(F98:F105)</f>
        <v>710768</v>
      </c>
      <c r="G106" s="699">
        <f t="shared" si="12"/>
        <v>364725</v>
      </c>
      <c r="H106" s="701">
        <f t="shared" si="12"/>
        <v>364725</v>
      </c>
      <c r="I106" s="458">
        <f t="shared" si="12"/>
        <v>263518</v>
      </c>
      <c r="J106" s="699">
        <f t="shared" si="12"/>
        <v>158703</v>
      </c>
      <c r="K106" s="701">
        <f t="shared" si="12"/>
        <v>158703</v>
      </c>
      <c r="L106" s="955">
        <f t="shared" si="12"/>
        <v>21310.96</v>
      </c>
      <c r="M106" s="985">
        <f>(100/K106)*L106</f>
        <v>13.428202365424724</v>
      </c>
    </row>
    <row r="107" spans="1:13" ht="15.75" thickBot="1">
      <c r="A107" s="425"/>
      <c r="B107" s="425"/>
      <c r="C107" s="454"/>
      <c r="D107" s="683" t="s">
        <v>65</v>
      </c>
      <c r="E107" s="480"/>
      <c r="F107" s="480"/>
      <c r="G107" s="480"/>
      <c r="H107" s="686"/>
      <c r="I107" s="481"/>
      <c r="J107" s="686"/>
      <c r="K107" s="480"/>
      <c r="L107" s="481"/>
      <c r="M107" s="934"/>
    </row>
    <row r="108" spans="1:13" ht="15.75" thickBot="1">
      <c r="A108" s="425"/>
      <c r="B108" s="425"/>
      <c r="C108" s="454"/>
      <c r="D108" s="712" t="s">
        <v>441</v>
      </c>
      <c r="E108" s="713"/>
      <c r="F108" s="713">
        <f>F79</f>
        <v>49193</v>
      </c>
      <c r="G108" s="713">
        <v>43220</v>
      </c>
      <c r="H108" s="713">
        <v>50572</v>
      </c>
      <c r="I108" s="713">
        <v>50572</v>
      </c>
      <c r="J108" s="713">
        <v>78500</v>
      </c>
      <c r="K108" s="713">
        <v>40642</v>
      </c>
      <c r="L108" s="956">
        <v>19964.9</v>
      </c>
      <c r="M108" s="968">
        <f>(100/K108)*L108</f>
        <v>49.12381280448797</v>
      </c>
    </row>
    <row r="109" spans="1:13" ht="15.75" thickBot="1">
      <c r="A109" s="425"/>
      <c r="B109" s="425"/>
      <c r="C109" s="454"/>
      <c r="D109" s="456" t="s">
        <v>66</v>
      </c>
      <c r="E109" s="407"/>
      <c r="F109" s="407">
        <f>F80</f>
        <v>1699151</v>
      </c>
      <c r="G109" s="407">
        <f aca="true" t="shared" si="13" ref="G109:L109">G80</f>
        <v>1851228</v>
      </c>
      <c r="H109" s="407">
        <f t="shared" si="13"/>
        <v>1956018</v>
      </c>
      <c r="I109" s="407">
        <f t="shared" si="13"/>
        <v>1957631</v>
      </c>
      <c r="J109" s="407">
        <f t="shared" si="13"/>
        <v>1928418</v>
      </c>
      <c r="K109" s="407">
        <f t="shared" si="13"/>
        <v>2009979</v>
      </c>
      <c r="L109" s="944">
        <f t="shared" si="13"/>
        <v>1505159.7200000002</v>
      </c>
      <c r="M109" s="986">
        <f>(100/K109)*L109</f>
        <v>74.88435053301554</v>
      </c>
    </row>
    <row r="110" spans="1:13" ht="15.75" thickBot="1">
      <c r="A110" s="457"/>
      <c r="B110" s="425"/>
      <c r="C110" s="454"/>
      <c r="D110" s="439" t="s">
        <v>67</v>
      </c>
      <c r="E110" s="442">
        <f>E95</f>
        <v>28500</v>
      </c>
      <c r="F110" s="442">
        <f>F95</f>
        <v>1097736</v>
      </c>
      <c r="G110" s="442">
        <f aca="true" t="shared" si="14" ref="G110:L110">G95</f>
        <v>61750</v>
      </c>
      <c r="H110" s="442">
        <f t="shared" si="14"/>
        <v>66360</v>
      </c>
      <c r="I110" s="442">
        <f t="shared" si="14"/>
        <v>1000</v>
      </c>
      <c r="J110" s="442">
        <f t="shared" si="14"/>
        <v>384598</v>
      </c>
      <c r="K110" s="442">
        <f t="shared" si="14"/>
        <v>384598</v>
      </c>
      <c r="L110" s="957">
        <f t="shared" si="14"/>
        <v>165091.34</v>
      </c>
      <c r="M110" s="935">
        <f>(100/K110)*L110</f>
        <v>42.92568864112658</v>
      </c>
    </row>
    <row r="111" spans="1:13" ht="15.75" thickBot="1">
      <c r="A111" s="459"/>
      <c r="B111" s="457"/>
      <c r="C111" s="460"/>
      <c r="D111" s="447" t="s">
        <v>68</v>
      </c>
      <c r="E111" s="453">
        <f aca="true" t="shared" si="15" ref="E111:L111">E106</f>
        <v>137560</v>
      </c>
      <c r="F111" s="453">
        <f t="shared" si="15"/>
        <v>710768</v>
      </c>
      <c r="G111" s="458">
        <f t="shared" si="15"/>
        <v>364725</v>
      </c>
      <c r="H111" s="453">
        <f t="shared" si="15"/>
        <v>364725</v>
      </c>
      <c r="I111" s="453">
        <f t="shared" si="15"/>
        <v>263518</v>
      </c>
      <c r="J111" s="458">
        <f t="shared" si="15"/>
        <v>158703</v>
      </c>
      <c r="K111" s="458">
        <f t="shared" si="15"/>
        <v>158703</v>
      </c>
      <c r="L111" s="955">
        <f t="shared" si="15"/>
        <v>21310.96</v>
      </c>
      <c r="M111" s="969">
        <f>(100/K111)*L111</f>
        <v>13.428202365424724</v>
      </c>
    </row>
    <row r="112" spans="1:13" ht="15.75" thickBot="1">
      <c r="A112" s="463"/>
      <c r="B112" s="463"/>
      <c r="C112" s="464"/>
      <c r="D112" s="455" t="s">
        <v>69</v>
      </c>
      <c r="E112" s="461">
        <f>E109+E110+E111</f>
        <v>166060</v>
      </c>
      <c r="F112" s="461">
        <f aca="true" t="shared" si="16" ref="F112:L112">F109+F110+F111+F108</f>
        <v>3556848</v>
      </c>
      <c r="G112" s="462">
        <f t="shared" si="16"/>
        <v>2320923</v>
      </c>
      <c r="H112" s="461">
        <f t="shared" si="16"/>
        <v>2437675</v>
      </c>
      <c r="I112" s="461">
        <f t="shared" si="16"/>
        <v>2272721</v>
      </c>
      <c r="J112" s="462">
        <f t="shared" si="16"/>
        <v>2550219</v>
      </c>
      <c r="K112" s="462">
        <f t="shared" si="16"/>
        <v>2593922</v>
      </c>
      <c r="L112" s="958">
        <f t="shared" si="16"/>
        <v>1711526.9200000002</v>
      </c>
      <c r="M112" s="936">
        <f>(100/K112)*L112</f>
        <v>65.98220455356793</v>
      </c>
    </row>
  </sheetData>
  <sheetProtection/>
  <mergeCells count="13">
    <mergeCell ref="K2:K3"/>
    <mergeCell ref="L2:L3"/>
    <mergeCell ref="M2:M3"/>
    <mergeCell ref="E1:F1"/>
    <mergeCell ref="G1:I1"/>
    <mergeCell ref="J1:M1"/>
    <mergeCell ref="J2:J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76"/>
  <sheetViews>
    <sheetView zoomScale="98" zoomScaleNormal="98" zoomScalePageLayoutView="0" workbookViewId="0" topLeftCell="A18">
      <selection activeCell="W18" sqref="W18"/>
    </sheetView>
  </sheetViews>
  <sheetFormatPr defaultColWidth="9.140625" defaultRowHeight="15"/>
  <cols>
    <col min="1" max="1" width="6.8515625" style="0" customWidth="1"/>
    <col min="2" max="2" width="4.28125" style="0" customWidth="1"/>
    <col min="3" max="3" width="4.57421875" style="0" customWidth="1"/>
    <col min="4" max="4" width="4.8515625" style="0" customWidth="1"/>
    <col min="5" max="5" width="31.140625" style="0" customWidth="1"/>
    <col min="7" max="7" width="8.421875" style="0" customWidth="1"/>
    <col min="11" max="11" width="7.8515625" style="0" customWidth="1"/>
    <col min="12" max="12" width="8.57421875" style="0" customWidth="1"/>
    <col min="13" max="13" width="10.7109375" style="0" customWidth="1"/>
    <col min="14" max="14" width="6.7109375" style="0" customWidth="1"/>
  </cols>
  <sheetData>
    <row r="1" spans="1:14" ht="16.5" thickBot="1">
      <c r="A1" s="315"/>
      <c r="B1" s="55"/>
      <c r="C1" s="55"/>
      <c r="D1" s="316"/>
      <c r="E1" s="317" t="s">
        <v>70</v>
      </c>
      <c r="F1" s="1278" t="s">
        <v>1</v>
      </c>
      <c r="G1" s="1279"/>
      <c r="H1" s="1278" t="s">
        <v>463</v>
      </c>
      <c r="I1" s="1280"/>
      <c r="J1" s="1279"/>
      <c r="K1" s="1292" t="s">
        <v>497</v>
      </c>
      <c r="L1" s="1293"/>
      <c r="M1" s="1293"/>
      <c r="N1" s="1294"/>
    </row>
    <row r="2" spans="1:14" ht="15">
      <c r="A2" s="1238" t="s">
        <v>6</v>
      </c>
      <c r="B2" s="65" t="s">
        <v>2</v>
      </c>
      <c r="C2" s="637" t="s">
        <v>418</v>
      </c>
      <c r="D2" s="66" t="s">
        <v>71</v>
      </c>
      <c r="E2" s="1240" t="s">
        <v>3</v>
      </c>
      <c r="F2" s="1288" t="s">
        <v>430</v>
      </c>
      <c r="G2" s="1288" t="s">
        <v>467</v>
      </c>
      <c r="H2" s="1272" t="s">
        <v>4</v>
      </c>
      <c r="I2" s="1274" t="s">
        <v>5</v>
      </c>
      <c r="J2" s="1281" t="s">
        <v>504</v>
      </c>
      <c r="K2" s="1272" t="s">
        <v>498</v>
      </c>
      <c r="L2" s="1274" t="s">
        <v>499</v>
      </c>
      <c r="M2" s="1281" t="s">
        <v>570</v>
      </c>
      <c r="N2" s="1286" t="s">
        <v>505</v>
      </c>
    </row>
    <row r="3" spans="1:14" ht="15.75" thickBot="1">
      <c r="A3" s="1239"/>
      <c r="B3" s="67" t="s">
        <v>7</v>
      </c>
      <c r="C3" s="638"/>
      <c r="D3" s="508" t="s">
        <v>72</v>
      </c>
      <c r="E3" s="1241"/>
      <c r="F3" s="1289"/>
      <c r="G3" s="1289"/>
      <c r="H3" s="1273"/>
      <c r="I3" s="1275"/>
      <c r="J3" s="1282"/>
      <c r="K3" s="1273"/>
      <c r="L3" s="1275"/>
      <c r="M3" s="1282"/>
      <c r="N3" s="1287"/>
    </row>
    <row r="4" spans="1:14" ht="15.75" thickBot="1">
      <c r="A4" s="186" t="s">
        <v>341</v>
      </c>
      <c r="B4" s="17"/>
      <c r="C4" s="639"/>
      <c r="D4" s="509"/>
      <c r="E4" s="502" t="s">
        <v>73</v>
      </c>
      <c r="F4" s="29">
        <f>F5+F6+F16+F18+F22+F47+F56+F65+F67+F97</f>
        <v>358027</v>
      </c>
      <c r="G4" s="29">
        <f>G5+G6+G16+G18+G22+G47+G56+G65+G67+G97</f>
        <v>342690</v>
      </c>
      <c r="H4" s="70">
        <f>H5+H6+H16+H18+H22+H47+H56+H67+H97</f>
        <v>362476</v>
      </c>
      <c r="I4" s="70">
        <f>I5+I6+I16+I18+I22+I47+I56+I67+I97+I65</f>
        <v>372042</v>
      </c>
      <c r="J4" s="58">
        <f>J5+J6+J16+J18+J22+J47+J56+J64+J67+J97</f>
        <v>337543</v>
      </c>
      <c r="K4" s="69">
        <f>K5+K6+K16+K18+K22+K47+K56+K67+K97+K65</f>
        <v>404342</v>
      </c>
      <c r="L4" s="68">
        <f>L5+L6+L16+L18+L22+L47+L56+L64+L67+L97</f>
        <v>402841</v>
      </c>
      <c r="M4" s="990">
        <f>M5+M6+M16+M18+M22+M47+M56+M64+M67+M97</f>
        <v>249574.58000000002</v>
      </c>
      <c r="N4" s="1003">
        <f aca="true" t="shared" si="0" ref="N4:N18">(100/L4)*M4</f>
        <v>61.95361941808307</v>
      </c>
    </row>
    <row r="5" spans="1:14" ht="15">
      <c r="A5" s="200">
        <v>611000</v>
      </c>
      <c r="B5" s="72"/>
      <c r="C5" s="640">
        <v>41</v>
      </c>
      <c r="D5" s="709" t="s">
        <v>74</v>
      </c>
      <c r="E5" s="503" t="s">
        <v>75</v>
      </c>
      <c r="F5" s="208">
        <v>168133</v>
      </c>
      <c r="G5" s="208">
        <v>159807</v>
      </c>
      <c r="H5" s="73">
        <v>166000</v>
      </c>
      <c r="I5" s="73">
        <v>166000</v>
      </c>
      <c r="J5" s="208">
        <v>166000</v>
      </c>
      <c r="K5" s="200">
        <v>194000</v>
      </c>
      <c r="L5" s="71">
        <v>194000</v>
      </c>
      <c r="M5" s="991">
        <v>134358.9</v>
      </c>
      <c r="N5" s="1004">
        <f t="shared" si="0"/>
        <v>69.2571649484536</v>
      </c>
    </row>
    <row r="6" spans="1:14" ht="15">
      <c r="A6" s="164">
        <v>62</v>
      </c>
      <c r="B6" s="3"/>
      <c r="C6" s="640"/>
      <c r="D6" s="510"/>
      <c r="E6" s="504" t="s">
        <v>76</v>
      </c>
      <c r="F6" s="168">
        <f>SUM(F7:F15)</f>
        <v>62775</v>
      </c>
      <c r="G6" s="168">
        <f aca="true" t="shared" si="1" ref="G6:M6">SUM(G7:G15)</f>
        <v>59090</v>
      </c>
      <c r="H6" s="5">
        <f>SUM(H7:H15)</f>
        <v>61924</v>
      </c>
      <c r="I6" s="5">
        <f>SUM(I7:I15)</f>
        <v>61970</v>
      </c>
      <c r="J6" s="168">
        <f t="shared" si="1"/>
        <v>61970</v>
      </c>
      <c r="K6" s="164">
        <f t="shared" si="1"/>
        <v>74600</v>
      </c>
      <c r="L6" s="4">
        <f t="shared" si="1"/>
        <v>74600</v>
      </c>
      <c r="M6" s="992">
        <f t="shared" si="1"/>
        <v>43436.530000000006</v>
      </c>
      <c r="N6" s="1005">
        <f t="shared" si="0"/>
        <v>58.22591152815014</v>
      </c>
    </row>
    <row r="7" spans="1:14" ht="15">
      <c r="A7" s="169">
        <v>621000</v>
      </c>
      <c r="B7" s="7"/>
      <c r="C7" s="206">
        <v>41</v>
      </c>
      <c r="D7" s="511" t="s">
        <v>74</v>
      </c>
      <c r="E7" s="505" t="s">
        <v>77</v>
      </c>
      <c r="F7" s="170">
        <v>6926</v>
      </c>
      <c r="G7" s="170">
        <v>7554</v>
      </c>
      <c r="H7" s="52">
        <v>8920</v>
      </c>
      <c r="I7" s="21">
        <v>8920</v>
      </c>
      <c r="J7" s="181">
        <v>8920</v>
      </c>
      <c r="K7" s="180">
        <v>10600</v>
      </c>
      <c r="L7" s="21">
        <v>10600</v>
      </c>
      <c r="M7" s="977">
        <v>7614.1</v>
      </c>
      <c r="N7" s="978">
        <f t="shared" si="0"/>
        <v>71.8311320754717</v>
      </c>
    </row>
    <row r="8" spans="1:14" ht="15">
      <c r="A8" s="171">
        <v>623000</v>
      </c>
      <c r="B8" s="9"/>
      <c r="C8" s="323">
        <v>41</v>
      </c>
      <c r="D8" s="512" t="s">
        <v>74</v>
      </c>
      <c r="E8" s="471" t="s">
        <v>78</v>
      </c>
      <c r="F8" s="172">
        <v>10111</v>
      </c>
      <c r="G8" s="172">
        <v>8651</v>
      </c>
      <c r="H8" s="48">
        <v>8500</v>
      </c>
      <c r="I8" s="8">
        <v>8500</v>
      </c>
      <c r="J8" s="172">
        <v>8500</v>
      </c>
      <c r="K8" s="171">
        <v>10600</v>
      </c>
      <c r="L8" s="8">
        <v>10600</v>
      </c>
      <c r="M8" s="993">
        <v>5550.68</v>
      </c>
      <c r="N8" s="971">
        <f t="shared" si="0"/>
        <v>52.36490566037736</v>
      </c>
    </row>
    <row r="9" spans="1:14" ht="15">
      <c r="A9" s="171">
        <v>625001</v>
      </c>
      <c r="B9" s="9"/>
      <c r="C9" s="13">
        <v>41</v>
      </c>
      <c r="D9" s="513" t="s">
        <v>74</v>
      </c>
      <c r="E9" s="471" t="s">
        <v>79</v>
      </c>
      <c r="F9" s="172">
        <v>2436</v>
      </c>
      <c r="G9" s="172">
        <v>2281</v>
      </c>
      <c r="H9" s="48">
        <v>2450</v>
      </c>
      <c r="I9" s="8">
        <v>2450</v>
      </c>
      <c r="J9" s="172">
        <v>2450</v>
      </c>
      <c r="K9" s="171">
        <v>2820</v>
      </c>
      <c r="L9" s="8">
        <v>2820</v>
      </c>
      <c r="M9" s="993">
        <v>1688.62</v>
      </c>
      <c r="N9" s="972">
        <f t="shared" si="0"/>
        <v>59.88014184397163</v>
      </c>
    </row>
    <row r="10" spans="1:14" ht="15">
      <c r="A10" s="171">
        <v>625002</v>
      </c>
      <c r="B10" s="9"/>
      <c r="C10" s="206">
        <v>41</v>
      </c>
      <c r="D10" s="513" t="s">
        <v>74</v>
      </c>
      <c r="E10" s="471" t="s">
        <v>80</v>
      </c>
      <c r="F10" s="172">
        <v>25681</v>
      </c>
      <c r="G10" s="172">
        <v>24119</v>
      </c>
      <c r="H10" s="48">
        <v>24500</v>
      </c>
      <c r="I10" s="8">
        <v>24500</v>
      </c>
      <c r="J10" s="172">
        <v>24500</v>
      </c>
      <c r="K10" s="171">
        <v>29710</v>
      </c>
      <c r="L10" s="8">
        <v>29710</v>
      </c>
      <c r="M10" s="993">
        <v>17088.81</v>
      </c>
      <c r="N10" s="972">
        <f t="shared" si="0"/>
        <v>57.518714237630434</v>
      </c>
    </row>
    <row r="11" spans="1:14" ht="15">
      <c r="A11" s="169">
        <v>625003</v>
      </c>
      <c r="B11" s="51"/>
      <c r="C11" s="323">
        <v>41</v>
      </c>
      <c r="D11" s="513" t="s">
        <v>74</v>
      </c>
      <c r="E11" s="505" t="s">
        <v>81</v>
      </c>
      <c r="F11" s="170">
        <v>1362</v>
      </c>
      <c r="G11" s="170">
        <v>1404</v>
      </c>
      <c r="H11" s="48">
        <v>1404</v>
      </c>
      <c r="I11" s="8">
        <v>1450</v>
      </c>
      <c r="J11" s="172">
        <v>1450</v>
      </c>
      <c r="K11" s="171">
        <v>2120</v>
      </c>
      <c r="L11" s="8">
        <v>2120</v>
      </c>
      <c r="M11" s="993">
        <v>1011.66</v>
      </c>
      <c r="N11" s="971">
        <f t="shared" si="0"/>
        <v>47.71981132075472</v>
      </c>
    </row>
    <row r="12" spans="1:14" ht="15">
      <c r="A12" s="171">
        <v>625004</v>
      </c>
      <c r="B12" s="33"/>
      <c r="C12" s="13">
        <v>41</v>
      </c>
      <c r="D12" s="513" t="s">
        <v>74</v>
      </c>
      <c r="E12" s="471" t="s">
        <v>82</v>
      </c>
      <c r="F12" s="172">
        <v>5298</v>
      </c>
      <c r="G12" s="172">
        <v>4752</v>
      </c>
      <c r="H12" s="48">
        <v>5300</v>
      </c>
      <c r="I12" s="8">
        <v>5300</v>
      </c>
      <c r="J12" s="172">
        <v>5300</v>
      </c>
      <c r="K12" s="171">
        <v>6300</v>
      </c>
      <c r="L12" s="8">
        <v>6300</v>
      </c>
      <c r="M12" s="993">
        <v>3265.19</v>
      </c>
      <c r="N12" s="972">
        <f t="shared" si="0"/>
        <v>51.8284126984127</v>
      </c>
    </row>
    <row r="13" spans="1:14" ht="15">
      <c r="A13" s="182">
        <v>625005</v>
      </c>
      <c r="B13" s="35"/>
      <c r="C13" s="206">
        <v>41</v>
      </c>
      <c r="D13" s="513" t="s">
        <v>74</v>
      </c>
      <c r="E13" s="41" t="s">
        <v>83</v>
      </c>
      <c r="F13" s="183">
        <v>1722</v>
      </c>
      <c r="G13" s="183">
        <v>1548</v>
      </c>
      <c r="H13" s="48">
        <v>1750</v>
      </c>
      <c r="I13" s="8">
        <v>1750</v>
      </c>
      <c r="J13" s="172">
        <v>1750</v>
      </c>
      <c r="K13" s="171">
        <v>1750</v>
      </c>
      <c r="L13" s="8">
        <v>1750</v>
      </c>
      <c r="M13" s="993">
        <v>1072.21</v>
      </c>
      <c r="N13" s="971">
        <f t="shared" si="0"/>
        <v>61.26914285714286</v>
      </c>
    </row>
    <row r="14" spans="1:26" ht="15">
      <c r="A14" s="171">
        <v>625007</v>
      </c>
      <c r="B14" s="33"/>
      <c r="C14" s="323">
        <v>41</v>
      </c>
      <c r="D14" s="511" t="s">
        <v>74</v>
      </c>
      <c r="E14" s="471" t="s">
        <v>84</v>
      </c>
      <c r="F14" s="172">
        <v>8740</v>
      </c>
      <c r="G14" s="172">
        <v>8283</v>
      </c>
      <c r="H14" s="48">
        <v>8500</v>
      </c>
      <c r="I14" s="8">
        <v>8500</v>
      </c>
      <c r="J14" s="172">
        <v>8500</v>
      </c>
      <c r="K14" s="171">
        <v>10100</v>
      </c>
      <c r="L14" s="8">
        <v>10100</v>
      </c>
      <c r="M14" s="993">
        <v>5806.62</v>
      </c>
      <c r="N14" s="974">
        <f t="shared" si="0"/>
        <v>57.49128712871287</v>
      </c>
      <c r="Z14" s="320"/>
    </row>
    <row r="15" spans="1:14" ht="15">
      <c r="A15" s="173">
        <v>627000</v>
      </c>
      <c r="B15" s="49"/>
      <c r="C15" s="130">
        <v>41</v>
      </c>
      <c r="D15" s="514" t="s">
        <v>74</v>
      </c>
      <c r="E15" s="516" t="s">
        <v>85</v>
      </c>
      <c r="F15" s="174">
        <v>499</v>
      </c>
      <c r="G15" s="174">
        <v>498</v>
      </c>
      <c r="H15" s="80">
        <v>600</v>
      </c>
      <c r="I15" s="10">
        <v>600</v>
      </c>
      <c r="J15" s="174">
        <v>600</v>
      </c>
      <c r="K15" s="173">
        <v>600</v>
      </c>
      <c r="L15" s="10">
        <v>600</v>
      </c>
      <c r="M15" s="994">
        <v>338.64</v>
      </c>
      <c r="N15" s="973">
        <f t="shared" si="0"/>
        <v>56.44</v>
      </c>
    </row>
    <row r="16" spans="1:14" ht="15">
      <c r="A16" s="193">
        <v>631</v>
      </c>
      <c r="B16" s="74"/>
      <c r="C16" s="641"/>
      <c r="D16" s="510"/>
      <c r="E16" s="503" t="s">
        <v>339</v>
      </c>
      <c r="F16" s="165">
        <v>462</v>
      </c>
      <c r="G16" s="165">
        <v>184</v>
      </c>
      <c r="H16" s="5">
        <f>H17</f>
        <v>300</v>
      </c>
      <c r="I16" s="4">
        <f>I17</f>
        <v>300</v>
      </c>
      <c r="J16" s="165">
        <v>500</v>
      </c>
      <c r="K16" s="164">
        <f>K17</f>
        <v>300</v>
      </c>
      <c r="L16" s="4">
        <v>300</v>
      </c>
      <c r="M16" s="992">
        <v>93.01</v>
      </c>
      <c r="N16" s="1005">
        <f t="shared" si="0"/>
        <v>31.003333333333334</v>
      </c>
    </row>
    <row r="17" spans="1:23" ht="15">
      <c r="A17" s="195">
        <v>631001</v>
      </c>
      <c r="B17" s="76"/>
      <c r="C17" s="114">
        <v>41</v>
      </c>
      <c r="D17" s="510" t="s">
        <v>74</v>
      </c>
      <c r="E17" s="507" t="s">
        <v>340</v>
      </c>
      <c r="F17" s="225">
        <v>462</v>
      </c>
      <c r="G17" s="225">
        <v>184</v>
      </c>
      <c r="H17" s="77">
        <v>300</v>
      </c>
      <c r="I17" s="78">
        <v>300</v>
      </c>
      <c r="J17" s="167">
        <v>300</v>
      </c>
      <c r="K17" s="166">
        <v>300</v>
      </c>
      <c r="L17" s="78">
        <v>300</v>
      </c>
      <c r="M17" s="995">
        <v>60.29</v>
      </c>
      <c r="N17" s="1006">
        <f t="shared" si="0"/>
        <v>20.096666666666664</v>
      </c>
      <c r="W17" s="191"/>
    </row>
    <row r="18" spans="1:14" ht="15">
      <c r="A18" s="164">
        <v>632</v>
      </c>
      <c r="B18" s="74"/>
      <c r="C18" s="83"/>
      <c r="D18" s="515"/>
      <c r="E18" s="504" t="s">
        <v>86</v>
      </c>
      <c r="F18" s="165">
        <f aca="true" t="shared" si="2" ref="F18:M18">SUM(F19:F21)</f>
        <v>5920</v>
      </c>
      <c r="G18" s="165">
        <f t="shared" si="2"/>
        <v>6336</v>
      </c>
      <c r="H18" s="5">
        <f t="shared" si="2"/>
        <v>5850</v>
      </c>
      <c r="I18" s="4">
        <f t="shared" si="2"/>
        <v>6300</v>
      </c>
      <c r="J18" s="165">
        <f t="shared" si="2"/>
        <v>6300</v>
      </c>
      <c r="K18" s="164">
        <f t="shared" si="2"/>
        <v>5850</v>
      </c>
      <c r="L18" s="4">
        <f t="shared" si="2"/>
        <v>5850</v>
      </c>
      <c r="M18" s="992">
        <f t="shared" si="2"/>
        <v>4318.35</v>
      </c>
      <c r="N18" s="1007">
        <f t="shared" si="0"/>
        <v>73.81794871794874</v>
      </c>
    </row>
    <row r="19" spans="1:14" ht="15">
      <c r="A19" s="171">
        <v>632003</v>
      </c>
      <c r="B19" s="33">
        <v>1</v>
      </c>
      <c r="C19" s="84">
        <v>41</v>
      </c>
      <c r="D19" s="520" t="s">
        <v>87</v>
      </c>
      <c r="E19" s="471" t="s">
        <v>90</v>
      </c>
      <c r="F19" s="172">
        <v>3490</v>
      </c>
      <c r="G19" s="172">
        <v>3905</v>
      </c>
      <c r="H19" s="48">
        <v>3500</v>
      </c>
      <c r="I19" s="48">
        <v>3450</v>
      </c>
      <c r="J19" s="172">
        <v>3450</v>
      </c>
      <c r="K19" s="171">
        <v>3000</v>
      </c>
      <c r="L19" s="52">
        <v>3000</v>
      </c>
      <c r="M19" s="993">
        <v>2113.56</v>
      </c>
      <c r="N19" s="971">
        <f>(100/L19)*M19</f>
        <v>70.452</v>
      </c>
    </row>
    <row r="20" spans="1:14" ht="15">
      <c r="A20" s="171">
        <v>632003</v>
      </c>
      <c r="B20" s="9">
        <v>2</v>
      </c>
      <c r="C20" s="642">
        <v>41</v>
      </c>
      <c r="D20" s="520" t="s">
        <v>87</v>
      </c>
      <c r="E20" s="471" t="s">
        <v>91</v>
      </c>
      <c r="F20" s="172">
        <v>2430</v>
      </c>
      <c r="G20" s="172">
        <v>2431</v>
      </c>
      <c r="H20" s="36">
        <v>2300</v>
      </c>
      <c r="I20" s="36">
        <v>2800</v>
      </c>
      <c r="J20" s="183">
        <v>2800</v>
      </c>
      <c r="K20" s="182">
        <v>2800</v>
      </c>
      <c r="L20" s="53">
        <v>2800</v>
      </c>
      <c r="M20" s="997">
        <v>2204.79</v>
      </c>
      <c r="N20" s="974">
        <f>(100/L20)*M20</f>
        <v>78.74249999999999</v>
      </c>
    </row>
    <row r="21" spans="1:14" ht="15">
      <c r="A21" s="179">
        <v>632003</v>
      </c>
      <c r="B21" s="32">
        <v>3</v>
      </c>
      <c r="C21" s="204">
        <v>41</v>
      </c>
      <c r="D21" s="521" t="s">
        <v>87</v>
      </c>
      <c r="E21" s="516" t="s">
        <v>92</v>
      </c>
      <c r="F21" s="174"/>
      <c r="G21" s="174"/>
      <c r="H21" s="517">
        <v>50</v>
      </c>
      <c r="I21" s="23">
        <v>50</v>
      </c>
      <c r="J21" s="210">
        <v>50</v>
      </c>
      <c r="K21" s="179">
        <v>50</v>
      </c>
      <c r="L21" s="517">
        <v>50</v>
      </c>
      <c r="M21" s="998">
        <v>0</v>
      </c>
      <c r="N21" s="973">
        <f>(100/L21)*M21</f>
        <v>0</v>
      </c>
    </row>
    <row r="22" spans="1:14" ht="15">
      <c r="A22" s="164">
        <v>633</v>
      </c>
      <c r="B22" s="74"/>
      <c r="C22" s="83"/>
      <c r="D22" s="515"/>
      <c r="E22" s="504" t="s">
        <v>93</v>
      </c>
      <c r="F22" s="165">
        <f aca="true" t="shared" si="3" ref="F22:M22">SUM(F23:F46)</f>
        <v>12653</v>
      </c>
      <c r="G22" s="165">
        <f t="shared" si="3"/>
        <v>11932</v>
      </c>
      <c r="H22" s="5">
        <f t="shared" si="3"/>
        <v>27300</v>
      </c>
      <c r="I22" s="5">
        <f t="shared" si="3"/>
        <v>26000</v>
      </c>
      <c r="J22" s="165">
        <f t="shared" si="3"/>
        <v>11401</v>
      </c>
      <c r="K22" s="164">
        <f t="shared" si="3"/>
        <v>30580</v>
      </c>
      <c r="L22" s="5">
        <f t="shared" si="3"/>
        <v>24878</v>
      </c>
      <c r="M22" s="992">
        <f t="shared" si="3"/>
        <v>14054.900000000001</v>
      </c>
      <c r="N22" s="1007">
        <f>(100/L22)*M22</f>
        <v>56.49529704960206</v>
      </c>
    </row>
    <row r="23" spans="1:14" ht="15">
      <c r="A23" s="169">
        <v>633001</v>
      </c>
      <c r="B23" s="7"/>
      <c r="C23" s="206">
        <v>41</v>
      </c>
      <c r="D23" s="523" t="s">
        <v>74</v>
      </c>
      <c r="E23" s="505" t="s">
        <v>278</v>
      </c>
      <c r="F23" s="170"/>
      <c r="G23" s="170">
        <v>1343</v>
      </c>
      <c r="H23" s="89"/>
      <c r="I23" s="6"/>
      <c r="J23" s="170"/>
      <c r="K23" s="180"/>
      <c r="L23" s="89">
        <v>1700</v>
      </c>
      <c r="M23" s="996">
        <v>1665.6</v>
      </c>
      <c r="N23" s="972">
        <f aca="true" t="shared" si="4" ref="N23:N37">(100/L23)*M23</f>
        <v>97.97647058823529</v>
      </c>
    </row>
    <row r="24" spans="1:14" ht="15">
      <c r="A24" s="171">
        <v>633002</v>
      </c>
      <c r="B24" s="9"/>
      <c r="C24" s="9">
        <v>41</v>
      </c>
      <c r="D24" s="513" t="s">
        <v>74</v>
      </c>
      <c r="E24" s="471" t="s">
        <v>95</v>
      </c>
      <c r="F24" s="172">
        <v>670</v>
      </c>
      <c r="G24" s="172">
        <v>1760</v>
      </c>
      <c r="H24" s="48">
        <v>3000</v>
      </c>
      <c r="I24" s="8">
        <v>450</v>
      </c>
      <c r="J24" s="172">
        <v>1</v>
      </c>
      <c r="K24" s="171">
        <v>10000</v>
      </c>
      <c r="L24" s="48">
        <v>4882</v>
      </c>
      <c r="M24" s="993">
        <v>1505.13</v>
      </c>
      <c r="N24" s="972">
        <f t="shared" si="4"/>
        <v>30.830192544039328</v>
      </c>
    </row>
    <row r="25" spans="1:14" ht="15">
      <c r="A25" s="171">
        <v>633004</v>
      </c>
      <c r="B25" s="35">
        <v>1</v>
      </c>
      <c r="C25" s="13">
        <v>41</v>
      </c>
      <c r="D25" s="511" t="s">
        <v>74</v>
      </c>
      <c r="E25" s="41" t="s">
        <v>543</v>
      </c>
      <c r="F25" s="183"/>
      <c r="G25" s="183"/>
      <c r="H25" s="36"/>
      <c r="I25" s="36"/>
      <c r="J25" s="183"/>
      <c r="K25" s="182"/>
      <c r="L25" s="48">
        <v>780</v>
      </c>
      <c r="M25" s="997">
        <v>779.16</v>
      </c>
      <c r="N25" s="971">
        <f t="shared" si="4"/>
        <v>99.89230769230768</v>
      </c>
    </row>
    <row r="26" spans="1:14" ht="15">
      <c r="A26" s="171">
        <v>633004</v>
      </c>
      <c r="B26" s="9">
        <v>2</v>
      </c>
      <c r="C26" s="206">
        <v>41</v>
      </c>
      <c r="D26" s="513" t="s">
        <v>74</v>
      </c>
      <c r="E26" s="471" t="s">
        <v>96</v>
      </c>
      <c r="F26" s="172">
        <v>997</v>
      </c>
      <c r="G26" s="172">
        <v>481</v>
      </c>
      <c r="H26" s="48">
        <v>1000</v>
      </c>
      <c r="I26" s="8">
        <v>1000</v>
      </c>
      <c r="J26" s="172">
        <v>900</v>
      </c>
      <c r="K26" s="171">
        <v>1000</v>
      </c>
      <c r="L26" s="48">
        <v>1000</v>
      </c>
      <c r="M26" s="993">
        <v>228.61</v>
      </c>
      <c r="N26" s="972">
        <f t="shared" si="4"/>
        <v>22.861000000000004</v>
      </c>
    </row>
    <row r="27" spans="1:14" ht="15">
      <c r="A27" s="171">
        <v>633004</v>
      </c>
      <c r="B27" s="9">
        <v>3</v>
      </c>
      <c r="C27" s="323">
        <v>41</v>
      </c>
      <c r="D27" s="513" t="s">
        <v>74</v>
      </c>
      <c r="E27" s="329" t="s">
        <v>97</v>
      </c>
      <c r="F27" s="172"/>
      <c r="G27" s="172"/>
      <c r="H27" s="48">
        <v>200</v>
      </c>
      <c r="I27" s="8">
        <v>200</v>
      </c>
      <c r="J27" s="172">
        <v>200</v>
      </c>
      <c r="K27" s="171">
        <v>200</v>
      </c>
      <c r="L27" s="48">
        <v>200</v>
      </c>
      <c r="M27" s="993">
        <v>0</v>
      </c>
      <c r="N27" s="972">
        <f t="shared" si="4"/>
        <v>0</v>
      </c>
    </row>
    <row r="28" spans="1:14" ht="15">
      <c r="A28" s="171">
        <v>633006</v>
      </c>
      <c r="B28" s="9">
        <v>1</v>
      </c>
      <c r="C28" s="13">
        <v>41</v>
      </c>
      <c r="D28" s="511" t="s">
        <v>74</v>
      </c>
      <c r="E28" s="329" t="s">
        <v>98</v>
      </c>
      <c r="F28" s="172">
        <v>1670</v>
      </c>
      <c r="G28" s="172">
        <v>1190</v>
      </c>
      <c r="H28" s="48">
        <v>1200</v>
      </c>
      <c r="I28" s="8">
        <v>1200</v>
      </c>
      <c r="J28" s="172">
        <v>1100</v>
      </c>
      <c r="K28" s="171">
        <v>1200</v>
      </c>
      <c r="L28" s="48">
        <v>1200</v>
      </c>
      <c r="M28" s="993">
        <v>863.41</v>
      </c>
      <c r="N28" s="972">
        <f t="shared" si="4"/>
        <v>71.95083333333332</v>
      </c>
    </row>
    <row r="29" spans="1:14" ht="15">
      <c r="A29" s="171">
        <v>633006</v>
      </c>
      <c r="B29" s="9">
        <v>2</v>
      </c>
      <c r="C29" s="206">
        <v>41</v>
      </c>
      <c r="D29" s="513" t="s">
        <v>74</v>
      </c>
      <c r="E29" s="329" t="s">
        <v>99</v>
      </c>
      <c r="F29" s="172">
        <v>1722</v>
      </c>
      <c r="G29" s="172">
        <v>2215</v>
      </c>
      <c r="H29" s="48">
        <v>2000</v>
      </c>
      <c r="I29" s="8">
        <v>2000</v>
      </c>
      <c r="J29" s="172">
        <v>1500</v>
      </c>
      <c r="K29" s="171">
        <v>2000</v>
      </c>
      <c r="L29" s="48">
        <v>2000</v>
      </c>
      <c r="M29" s="993">
        <v>1038.37</v>
      </c>
      <c r="N29" s="972">
        <f t="shared" si="4"/>
        <v>51.918499999999995</v>
      </c>
    </row>
    <row r="30" spans="1:14" ht="15">
      <c r="A30" s="171">
        <v>633006</v>
      </c>
      <c r="B30" s="9">
        <v>3</v>
      </c>
      <c r="C30" s="323">
        <v>41</v>
      </c>
      <c r="D30" s="513" t="s">
        <v>74</v>
      </c>
      <c r="E30" s="329" t="s">
        <v>353</v>
      </c>
      <c r="F30" s="172">
        <v>350</v>
      </c>
      <c r="G30" s="172">
        <v>229</v>
      </c>
      <c r="H30" s="48">
        <v>500</v>
      </c>
      <c r="I30" s="8">
        <v>500</v>
      </c>
      <c r="J30" s="172">
        <v>100</v>
      </c>
      <c r="K30" s="171">
        <v>300</v>
      </c>
      <c r="L30" s="48">
        <v>500</v>
      </c>
      <c r="M30" s="993">
        <v>362.83</v>
      </c>
      <c r="N30" s="972">
        <f t="shared" si="4"/>
        <v>72.566</v>
      </c>
    </row>
    <row r="31" spans="1:14" ht="15">
      <c r="A31" s="171">
        <v>633006</v>
      </c>
      <c r="B31" s="9">
        <v>4</v>
      </c>
      <c r="C31" s="13">
        <v>41</v>
      </c>
      <c r="D31" s="511" t="s">
        <v>74</v>
      </c>
      <c r="E31" s="329" t="s">
        <v>101</v>
      </c>
      <c r="F31" s="172">
        <v>28</v>
      </c>
      <c r="G31" s="172">
        <v>18</v>
      </c>
      <c r="H31" s="48">
        <v>50</v>
      </c>
      <c r="I31" s="8">
        <v>100</v>
      </c>
      <c r="J31" s="172">
        <v>100</v>
      </c>
      <c r="K31" s="171">
        <v>50</v>
      </c>
      <c r="L31" s="48">
        <v>50</v>
      </c>
      <c r="M31" s="993">
        <v>4.75</v>
      </c>
      <c r="N31" s="971">
        <f t="shared" si="4"/>
        <v>9.5</v>
      </c>
    </row>
    <row r="32" spans="1:14" ht="15">
      <c r="A32" s="171">
        <v>633006</v>
      </c>
      <c r="B32" s="9">
        <v>5</v>
      </c>
      <c r="C32" s="13">
        <v>41</v>
      </c>
      <c r="D32" s="513" t="s">
        <v>74</v>
      </c>
      <c r="E32" s="329" t="s">
        <v>102</v>
      </c>
      <c r="F32" s="172"/>
      <c r="G32" s="172">
        <v>8</v>
      </c>
      <c r="H32" s="48">
        <v>30</v>
      </c>
      <c r="I32" s="8">
        <v>30</v>
      </c>
      <c r="J32" s="172">
        <v>10</v>
      </c>
      <c r="K32" s="171">
        <v>30</v>
      </c>
      <c r="L32" s="48">
        <v>30</v>
      </c>
      <c r="M32" s="993">
        <v>0</v>
      </c>
      <c r="N32" s="974">
        <f t="shared" si="4"/>
        <v>0</v>
      </c>
    </row>
    <row r="33" spans="1:14" ht="15">
      <c r="A33" s="171">
        <v>633006</v>
      </c>
      <c r="B33" s="9">
        <v>6</v>
      </c>
      <c r="C33" s="13">
        <v>41</v>
      </c>
      <c r="D33" s="513" t="s">
        <v>87</v>
      </c>
      <c r="E33" s="471" t="s">
        <v>103</v>
      </c>
      <c r="F33" s="172">
        <v>284</v>
      </c>
      <c r="G33" s="172">
        <v>5</v>
      </c>
      <c r="H33" s="48">
        <v>150</v>
      </c>
      <c r="I33" s="8">
        <v>150</v>
      </c>
      <c r="J33" s="172">
        <v>100</v>
      </c>
      <c r="K33" s="171">
        <v>100</v>
      </c>
      <c r="L33" s="48">
        <v>100</v>
      </c>
      <c r="M33" s="993">
        <v>0</v>
      </c>
      <c r="N33" s="972">
        <f t="shared" si="4"/>
        <v>0</v>
      </c>
    </row>
    <row r="34" spans="1:14" ht="15">
      <c r="A34" s="171">
        <v>633006</v>
      </c>
      <c r="B34" s="33">
        <v>7</v>
      </c>
      <c r="C34" s="323">
        <v>41</v>
      </c>
      <c r="D34" s="513" t="s">
        <v>74</v>
      </c>
      <c r="E34" s="471" t="s">
        <v>104</v>
      </c>
      <c r="F34" s="172">
        <v>1211</v>
      </c>
      <c r="G34" s="172">
        <v>782</v>
      </c>
      <c r="H34" s="48">
        <v>600</v>
      </c>
      <c r="I34" s="48">
        <v>600</v>
      </c>
      <c r="J34" s="172">
        <v>300</v>
      </c>
      <c r="K34" s="171">
        <v>200</v>
      </c>
      <c r="L34" s="48">
        <v>2000</v>
      </c>
      <c r="M34" s="993">
        <v>1808.15</v>
      </c>
      <c r="N34" s="974">
        <f t="shared" si="4"/>
        <v>90.40750000000001</v>
      </c>
    </row>
    <row r="35" spans="1:14" ht="15">
      <c r="A35" s="171">
        <v>633006</v>
      </c>
      <c r="B35" s="33">
        <v>8</v>
      </c>
      <c r="C35" s="13">
        <v>41</v>
      </c>
      <c r="D35" s="513" t="s">
        <v>105</v>
      </c>
      <c r="E35" s="471" t="s">
        <v>352</v>
      </c>
      <c r="F35" s="172">
        <v>554</v>
      </c>
      <c r="G35" s="172">
        <v>531</v>
      </c>
      <c r="H35" s="48">
        <v>670</v>
      </c>
      <c r="I35" s="48">
        <v>670</v>
      </c>
      <c r="J35" s="172">
        <v>670</v>
      </c>
      <c r="K35" s="171">
        <v>700</v>
      </c>
      <c r="L35" s="48">
        <v>700</v>
      </c>
      <c r="M35" s="993">
        <v>576.96</v>
      </c>
      <c r="N35" s="974">
        <f t="shared" si="4"/>
        <v>82.42285714285714</v>
      </c>
    </row>
    <row r="36" spans="1:14" ht="15">
      <c r="A36" s="171">
        <v>633006</v>
      </c>
      <c r="B36" s="33">
        <v>9</v>
      </c>
      <c r="C36" s="206">
        <v>41</v>
      </c>
      <c r="D36" s="513" t="s">
        <v>74</v>
      </c>
      <c r="E36" s="471" t="s">
        <v>354</v>
      </c>
      <c r="F36" s="172"/>
      <c r="G36" s="172"/>
      <c r="H36" s="48">
        <v>100</v>
      </c>
      <c r="I36" s="48">
        <v>100</v>
      </c>
      <c r="J36" s="172">
        <v>20</v>
      </c>
      <c r="K36" s="171">
        <v>100</v>
      </c>
      <c r="L36" s="48">
        <v>100</v>
      </c>
      <c r="M36" s="993">
        <v>0</v>
      </c>
      <c r="N36" s="974">
        <f t="shared" si="4"/>
        <v>0</v>
      </c>
    </row>
    <row r="37" spans="1:14" ht="15">
      <c r="A37" s="171">
        <v>633006</v>
      </c>
      <c r="B37" s="33">
        <v>10</v>
      </c>
      <c r="C37" s="323">
        <v>41</v>
      </c>
      <c r="D37" s="513" t="s">
        <v>371</v>
      </c>
      <c r="E37" s="471" t="s">
        <v>452</v>
      </c>
      <c r="F37" s="172"/>
      <c r="G37" s="172"/>
      <c r="H37" s="48">
        <v>9000</v>
      </c>
      <c r="I37" s="48">
        <v>9000</v>
      </c>
      <c r="J37" s="172">
        <v>2000</v>
      </c>
      <c r="K37" s="171">
        <v>7400</v>
      </c>
      <c r="L37" s="48">
        <v>2236</v>
      </c>
      <c r="M37" s="993">
        <v>1870.5</v>
      </c>
      <c r="N37" s="974">
        <f t="shared" si="4"/>
        <v>83.65384615384616</v>
      </c>
    </row>
    <row r="38" spans="1:14" ht="15">
      <c r="A38" s="171">
        <v>633006</v>
      </c>
      <c r="B38" s="9">
        <v>12</v>
      </c>
      <c r="C38" s="13">
        <v>41</v>
      </c>
      <c r="D38" s="513" t="s">
        <v>105</v>
      </c>
      <c r="E38" s="471" t="s">
        <v>106</v>
      </c>
      <c r="F38" s="172"/>
      <c r="G38" s="172"/>
      <c r="H38" s="48">
        <v>50</v>
      </c>
      <c r="I38" s="8">
        <v>50</v>
      </c>
      <c r="J38" s="172">
        <v>50</v>
      </c>
      <c r="K38" s="171">
        <v>50</v>
      </c>
      <c r="L38" s="48">
        <v>50</v>
      </c>
      <c r="M38" s="993">
        <v>0</v>
      </c>
      <c r="N38" s="974">
        <f>(100/L38)*M38</f>
        <v>0</v>
      </c>
    </row>
    <row r="39" spans="1:14" ht="15">
      <c r="A39" s="169">
        <v>633006</v>
      </c>
      <c r="B39" s="51">
        <v>13</v>
      </c>
      <c r="C39" s="206">
        <v>41</v>
      </c>
      <c r="D39" s="523" t="s">
        <v>107</v>
      </c>
      <c r="E39" s="329" t="s">
        <v>108</v>
      </c>
      <c r="F39" s="170">
        <v>778</v>
      </c>
      <c r="G39" s="170"/>
      <c r="H39" s="89">
        <v>5000</v>
      </c>
      <c r="I39" s="6">
        <v>5000</v>
      </c>
      <c r="J39" s="170">
        <v>150</v>
      </c>
      <c r="K39" s="169">
        <v>2000</v>
      </c>
      <c r="L39" s="89">
        <v>2000</v>
      </c>
      <c r="M39" s="996">
        <v>0</v>
      </c>
      <c r="N39" s="972">
        <f>(100/L39)*M39</f>
        <v>0</v>
      </c>
    </row>
    <row r="40" spans="1:14" ht="15">
      <c r="A40" s="169">
        <v>633006</v>
      </c>
      <c r="B40" s="51">
        <v>14</v>
      </c>
      <c r="C40" s="323">
        <v>41</v>
      </c>
      <c r="D40" s="523" t="s">
        <v>132</v>
      </c>
      <c r="E40" s="505" t="s">
        <v>355</v>
      </c>
      <c r="F40" s="170">
        <v>138</v>
      </c>
      <c r="G40" s="170"/>
      <c r="H40" s="89"/>
      <c r="I40" s="6"/>
      <c r="J40" s="170"/>
      <c r="K40" s="169"/>
      <c r="L40" s="89"/>
      <c r="M40" s="996"/>
      <c r="N40" s="971"/>
    </row>
    <row r="41" spans="1:14" ht="15">
      <c r="A41" s="171">
        <v>633009</v>
      </c>
      <c r="B41" s="9">
        <v>1</v>
      </c>
      <c r="C41" s="13">
        <v>41</v>
      </c>
      <c r="D41" s="513" t="s">
        <v>74</v>
      </c>
      <c r="E41" s="471" t="s">
        <v>109</v>
      </c>
      <c r="F41" s="170">
        <v>564</v>
      </c>
      <c r="G41" s="170">
        <v>315</v>
      </c>
      <c r="H41" s="48">
        <v>500</v>
      </c>
      <c r="I41" s="8">
        <v>500</v>
      </c>
      <c r="J41" s="172">
        <v>350</v>
      </c>
      <c r="K41" s="171">
        <v>500</v>
      </c>
      <c r="L41" s="48">
        <v>500</v>
      </c>
      <c r="M41" s="993">
        <v>436.29</v>
      </c>
      <c r="N41" s="974">
        <f>(100/L41)*M41</f>
        <v>87.25800000000001</v>
      </c>
    </row>
    <row r="42" spans="1:14" ht="15">
      <c r="A42" s="169">
        <v>633010</v>
      </c>
      <c r="B42" s="51"/>
      <c r="C42" s="84">
        <v>41</v>
      </c>
      <c r="D42" s="523" t="s">
        <v>74</v>
      </c>
      <c r="E42" s="505" t="s">
        <v>110</v>
      </c>
      <c r="F42" s="170">
        <v>1149</v>
      </c>
      <c r="G42" s="170">
        <v>439</v>
      </c>
      <c r="H42" s="89">
        <v>800</v>
      </c>
      <c r="I42" s="6">
        <v>800</v>
      </c>
      <c r="J42" s="170">
        <v>250</v>
      </c>
      <c r="K42" s="169">
        <v>800</v>
      </c>
      <c r="L42" s="89">
        <v>800</v>
      </c>
      <c r="M42" s="996">
        <v>723.75</v>
      </c>
      <c r="N42" s="972">
        <f>(100/L42)*M42</f>
        <v>90.46875</v>
      </c>
    </row>
    <row r="43" spans="1:14" ht="15">
      <c r="A43" s="175">
        <v>633011</v>
      </c>
      <c r="B43" s="82"/>
      <c r="C43" s="643">
        <v>41</v>
      </c>
      <c r="D43" s="524" t="s">
        <v>74</v>
      </c>
      <c r="E43" s="526" t="s">
        <v>111</v>
      </c>
      <c r="F43" s="176">
        <v>16</v>
      </c>
      <c r="G43" s="176">
        <v>12</v>
      </c>
      <c r="H43" s="525">
        <v>50</v>
      </c>
      <c r="I43" s="54">
        <v>50</v>
      </c>
      <c r="J43" s="176">
        <v>50</v>
      </c>
      <c r="K43" s="175">
        <v>50</v>
      </c>
      <c r="L43" s="525">
        <v>50</v>
      </c>
      <c r="M43" s="999">
        <v>0</v>
      </c>
      <c r="N43" s="972">
        <f>(100/L43)*M43</f>
        <v>0</v>
      </c>
    </row>
    <row r="44" spans="1:14" ht="15">
      <c r="A44" s="328">
        <v>633013</v>
      </c>
      <c r="B44" s="282"/>
      <c r="C44" s="13">
        <v>41</v>
      </c>
      <c r="D44" s="524" t="s">
        <v>74</v>
      </c>
      <c r="E44" s="592" t="s">
        <v>373</v>
      </c>
      <c r="F44" s="176">
        <v>1342</v>
      </c>
      <c r="G44" s="176">
        <v>1069</v>
      </c>
      <c r="H44" s="175">
        <v>1000</v>
      </c>
      <c r="I44" s="54">
        <v>2200</v>
      </c>
      <c r="J44" s="176">
        <v>2200</v>
      </c>
      <c r="K44" s="175">
        <v>2500</v>
      </c>
      <c r="L44" s="525">
        <v>2500</v>
      </c>
      <c r="M44" s="999">
        <v>1261</v>
      </c>
      <c r="N44" s="971">
        <f>(100/L44)*M44</f>
        <v>50.44</v>
      </c>
    </row>
    <row r="45" spans="1:14" ht="15">
      <c r="A45" s="175">
        <v>633015</v>
      </c>
      <c r="B45" s="327"/>
      <c r="C45" s="206">
        <v>41</v>
      </c>
      <c r="D45" s="524" t="s">
        <v>74</v>
      </c>
      <c r="E45" s="592" t="s">
        <v>390</v>
      </c>
      <c r="F45" s="246">
        <v>95</v>
      </c>
      <c r="G45" s="246">
        <v>15</v>
      </c>
      <c r="H45" s="187">
        <v>100</v>
      </c>
      <c r="I45" s="14">
        <v>100</v>
      </c>
      <c r="J45" s="246">
        <v>50</v>
      </c>
      <c r="K45" s="175">
        <v>100</v>
      </c>
      <c r="L45" s="525">
        <v>200</v>
      </c>
      <c r="M45" s="1000">
        <v>173.51</v>
      </c>
      <c r="N45" s="974">
        <f>(100/L45)*M45</f>
        <v>86.755</v>
      </c>
    </row>
    <row r="46" spans="1:14" ht="15">
      <c r="A46" s="179">
        <v>633016</v>
      </c>
      <c r="B46" s="32"/>
      <c r="C46" s="323">
        <v>41</v>
      </c>
      <c r="D46" s="514" t="s">
        <v>112</v>
      </c>
      <c r="E46" s="516" t="s">
        <v>113</v>
      </c>
      <c r="F46" s="174">
        <v>1085</v>
      </c>
      <c r="G46" s="174">
        <v>1520</v>
      </c>
      <c r="H46" s="517">
        <v>1300</v>
      </c>
      <c r="I46" s="23">
        <v>1300</v>
      </c>
      <c r="J46" s="210">
        <v>1300</v>
      </c>
      <c r="K46" s="179">
        <v>1300</v>
      </c>
      <c r="L46" s="80">
        <v>1300</v>
      </c>
      <c r="M46" s="994">
        <v>756.88</v>
      </c>
      <c r="N46" s="973">
        <f aca="true" t="shared" si="5" ref="N46:N60">(100/L46)*M46</f>
        <v>58.221538461538465</v>
      </c>
    </row>
    <row r="47" spans="1:14" ht="15">
      <c r="A47" s="164">
        <v>634</v>
      </c>
      <c r="B47" s="74"/>
      <c r="C47" s="645"/>
      <c r="D47" s="541"/>
      <c r="E47" s="666" t="s">
        <v>114</v>
      </c>
      <c r="F47" s="165">
        <f aca="true" t="shared" si="6" ref="F47:M47">SUM(F48:F55)</f>
        <v>10649</v>
      </c>
      <c r="G47" s="165">
        <f t="shared" si="6"/>
        <v>12499</v>
      </c>
      <c r="H47" s="5">
        <f t="shared" si="6"/>
        <v>10932</v>
      </c>
      <c r="I47" s="4">
        <f t="shared" si="6"/>
        <v>10982</v>
      </c>
      <c r="J47" s="165">
        <f t="shared" si="6"/>
        <v>7372</v>
      </c>
      <c r="K47" s="164">
        <f t="shared" si="6"/>
        <v>8442</v>
      </c>
      <c r="L47" s="5">
        <f t="shared" si="6"/>
        <v>9300</v>
      </c>
      <c r="M47" s="992">
        <f t="shared" si="6"/>
        <v>6151.76</v>
      </c>
      <c r="N47" s="1007">
        <f t="shared" si="5"/>
        <v>66.14795698924732</v>
      </c>
    </row>
    <row r="48" spans="1:14" ht="15">
      <c r="A48" s="169">
        <v>634001</v>
      </c>
      <c r="B48" s="51">
        <v>1</v>
      </c>
      <c r="C48" s="632">
        <v>41</v>
      </c>
      <c r="D48" s="522" t="s">
        <v>115</v>
      </c>
      <c r="E48" s="518" t="s">
        <v>116</v>
      </c>
      <c r="F48" s="170">
        <v>1717</v>
      </c>
      <c r="G48" s="170">
        <v>2803</v>
      </c>
      <c r="H48" s="89">
        <v>2500</v>
      </c>
      <c r="I48" s="6">
        <v>2500</v>
      </c>
      <c r="J48" s="170">
        <v>2000</v>
      </c>
      <c r="K48" s="169">
        <v>2000</v>
      </c>
      <c r="L48" s="89">
        <v>2000</v>
      </c>
      <c r="M48" s="996">
        <v>1267.18</v>
      </c>
      <c r="N48" s="978">
        <f t="shared" si="5"/>
        <v>63.35900000000001</v>
      </c>
    </row>
    <row r="49" spans="1:14" ht="15">
      <c r="A49" s="171">
        <v>634001</v>
      </c>
      <c r="B49" s="33">
        <v>2</v>
      </c>
      <c r="C49" s="13">
        <v>41</v>
      </c>
      <c r="D49" s="523" t="s">
        <v>115</v>
      </c>
      <c r="E49" s="471" t="s">
        <v>117</v>
      </c>
      <c r="F49" s="172">
        <v>3723</v>
      </c>
      <c r="G49" s="172">
        <v>2644</v>
      </c>
      <c r="H49" s="48">
        <v>3000</v>
      </c>
      <c r="I49" s="8">
        <v>3000</v>
      </c>
      <c r="J49" s="172">
        <v>3000</v>
      </c>
      <c r="K49" s="171">
        <v>2500</v>
      </c>
      <c r="L49" s="48">
        <v>2500</v>
      </c>
      <c r="M49" s="993">
        <v>1822.43</v>
      </c>
      <c r="N49" s="971">
        <f t="shared" si="5"/>
        <v>72.8972</v>
      </c>
    </row>
    <row r="50" spans="1:14" ht="15">
      <c r="A50" s="171">
        <v>634001</v>
      </c>
      <c r="B50" s="33">
        <v>3</v>
      </c>
      <c r="C50" s="13">
        <v>41</v>
      </c>
      <c r="D50" s="523" t="s">
        <v>115</v>
      </c>
      <c r="E50" s="471" t="s">
        <v>118</v>
      </c>
      <c r="F50" s="172">
        <v>15</v>
      </c>
      <c r="G50" s="172">
        <v>24</v>
      </c>
      <c r="H50" s="48">
        <v>120</v>
      </c>
      <c r="I50" s="8">
        <v>120</v>
      </c>
      <c r="J50" s="172">
        <v>30</v>
      </c>
      <c r="K50" s="171">
        <v>120</v>
      </c>
      <c r="L50" s="48">
        <v>120</v>
      </c>
      <c r="M50" s="993">
        <v>0</v>
      </c>
      <c r="N50" s="974">
        <f t="shared" si="5"/>
        <v>0</v>
      </c>
    </row>
    <row r="51" spans="1:14" ht="15">
      <c r="A51" s="171">
        <v>634002</v>
      </c>
      <c r="B51" s="33">
        <v>1</v>
      </c>
      <c r="C51" s="84">
        <v>41</v>
      </c>
      <c r="D51" s="523" t="s">
        <v>115</v>
      </c>
      <c r="E51" s="471" t="s">
        <v>119</v>
      </c>
      <c r="F51" s="172">
        <v>1566</v>
      </c>
      <c r="G51" s="172">
        <v>1386</v>
      </c>
      <c r="H51" s="48">
        <v>1000</v>
      </c>
      <c r="I51" s="8">
        <v>1000</v>
      </c>
      <c r="J51" s="172">
        <v>1000</v>
      </c>
      <c r="K51" s="171">
        <v>1000</v>
      </c>
      <c r="L51" s="48">
        <v>1500</v>
      </c>
      <c r="M51" s="993">
        <v>1029.1</v>
      </c>
      <c r="N51" s="974">
        <f t="shared" si="5"/>
        <v>68.60666666666665</v>
      </c>
    </row>
    <row r="52" spans="1:14" ht="15">
      <c r="A52" s="171">
        <v>634002</v>
      </c>
      <c r="B52" s="33">
        <v>2</v>
      </c>
      <c r="C52" s="643">
        <v>41</v>
      </c>
      <c r="D52" s="523" t="s">
        <v>115</v>
      </c>
      <c r="E52" s="471" t="s">
        <v>120</v>
      </c>
      <c r="F52" s="172">
        <v>2405</v>
      </c>
      <c r="G52" s="172">
        <v>4452</v>
      </c>
      <c r="H52" s="48">
        <v>3500</v>
      </c>
      <c r="I52" s="8">
        <v>3500</v>
      </c>
      <c r="J52" s="172">
        <v>500</v>
      </c>
      <c r="K52" s="171">
        <v>2000</v>
      </c>
      <c r="L52" s="48">
        <v>2000</v>
      </c>
      <c r="M52" s="993">
        <v>873.84</v>
      </c>
      <c r="N52" s="972">
        <f t="shared" si="5"/>
        <v>43.69200000000001</v>
      </c>
    </row>
    <row r="53" spans="1:14" ht="15">
      <c r="A53" s="171">
        <v>634003</v>
      </c>
      <c r="B53" s="9">
        <v>1</v>
      </c>
      <c r="C53" s="642">
        <v>41</v>
      </c>
      <c r="D53" s="523" t="s">
        <v>115</v>
      </c>
      <c r="E53" s="471" t="s">
        <v>121</v>
      </c>
      <c r="F53" s="172">
        <v>833</v>
      </c>
      <c r="G53" s="172">
        <v>833</v>
      </c>
      <c r="H53" s="48">
        <v>432</v>
      </c>
      <c r="I53" s="8">
        <v>432</v>
      </c>
      <c r="J53" s="172">
        <v>432</v>
      </c>
      <c r="K53" s="171">
        <v>432</v>
      </c>
      <c r="L53" s="48">
        <v>470</v>
      </c>
      <c r="M53" s="993">
        <v>461.55</v>
      </c>
      <c r="N53" s="972">
        <f t="shared" si="5"/>
        <v>98.20212765957447</v>
      </c>
    </row>
    <row r="54" spans="1:14" ht="15">
      <c r="A54" s="171">
        <v>634003</v>
      </c>
      <c r="B54" s="9">
        <v>2</v>
      </c>
      <c r="C54" s="642">
        <v>41</v>
      </c>
      <c r="D54" s="523" t="s">
        <v>115</v>
      </c>
      <c r="E54" s="471" t="s">
        <v>122</v>
      </c>
      <c r="F54" s="172">
        <v>254</v>
      </c>
      <c r="G54" s="172">
        <v>254</v>
      </c>
      <c r="H54" s="48">
        <v>280</v>
      </c>
      <c r="I54" s="8">
        <v>280</v>
      </c>
      <c r="J54" s="172">
        <v>260</v>
      </c>
      <c r="K54" s="171">
        <v>280</v>
      </c>
      <c r="L54" s="48">
        <v>600</v>
      </c>
      <c r="M54" s="993">
        <v>597.66</v>
      </c>
      <c r="N54" s="972">
        <f t="shared" si="5"/>
        <v>99.60999999999999</v>
      </c>
    </row>
    <row r="55" spans="1:14" ht="15">
      <c r="A55" s="179">
        <v>634005</v>
      </c>
      <c r="B55" s="79"/>
      <c r="C55" s="39">
        <v>41</v>
      </c>
      <c r="D55" s="511" t="s">
        <v>115</v>
      </c>
      <c r="E55" s="516" t="s">
        <v>124</v>
      </c>
      <c r="F55" s="210">
        <v>136</v>
      </c>
      <c r="G55" s="210">
        <v>103</v>
      </c>
      <c r="H55" s="517">
        <v>100</v>
      </c>
      <c r="I55" s="23">
        <v>150</v>
      </c>
      <c r="J55" s="210">
        <v>150</v>
      </c>
      <c r="K55" s="179">
        <v>110</v>
      </c>
      <c r="L55" s="517">
        <v>110</v>
      </c>
      <c r="M55" s="998">
        <v>100</v>
      </c>
      <c r="N55" s="971">
        <f t="shared" si="5"/>
        <v>90.9090909090909</v>
      </c>
    </row>
    <row r="56" spans="1:14" ht="15">
      <c r="A56" s="164">
        <v>635</v>
      </c>
      <c r="B56" s="3"/>
      <c r="C56" s="83"/>
      <c r="D56" s="515"/>
      <c r="E56" s="504" t="s">
        <v>125</v>
      </c>
      <c r="F56" s="165">
        <f aca="true" t="shared" si="7" ref="F56:M56">SUM(F57:F63)</f>
        <v>5799</v>
      </c>
      <c r="G56" s="165">
        <f t="shared" si="7"/>
        <v>6804</v>
      </c>
      <c r="H56" s="5">
        <f t="shared" si="7"/>
        <v>7350</v>
      </c>
      <c r="I56" s="4">
        <f t="shared" si="7"/>
        <v>7960</v>
      </c>
      <c r="J56" s="165">
        <f t="shared" si="7"/>
        <v>6860</v>
      </c>
      <c r="K56" s="164">
        <f t="shared" si="7"/>
        <v>7150</v>
      </c>
      <c r="L56" s="5">
        <f t="shared" si="7"/>
        <v>7850</v>
      </c>
      <c r="M56" s="992">
        <f t="shared" si="7"/>
        <v>5825.619999999999</v>
      </c>
      <c r="N56" s="1005">
        <f t="shared" si="5"/>
        <v>74.21171974522292</v>
      </c>
    </row>
    <row r="57" spans="1:14" ht="15">
      <c r="A57" s="169">
        <v>635002</v>
      </c>
      <c r="B57" s="51"/>
      <c r="C57" s="84">
        <v>41</v>
      </c>
      <c r="D57" s="523" t="s">
        <v>126</v>
      </c>
      <c r="E57" s="505" t="s">
        <v>127</v>
      </c>
      <c r="F57" s="170">
        <v>4537</v>
      </c>
      <c r="G57" s="170">
        <v>6423</v>
      </c>
      <c r="H57" s="89">
        <v>6500</v>
      </c>
      <c r="I57" s="6">
        <v>6500</v>
      </c>
      <c r="J57" s="170">
        <v>6000</v>
      </c>
      <c r="K57" s="169">
        <v>6500</v>
      </c>
      <c r="L57" s="52">
        <v>6500</v>
      </c>
      <c r="M57" s="996">
        <v>4753.78</v>
      </c>
      <c r="N57" s="978">
        <f t="shared" si="5"/>
        <v>73.13507692307692</v>
      </c>
    </row>
    <row r="58" spans="1:14" ht="15">
      <c r="A58" s="169">
        <v>635003</v>
      </c>
      <c r="B58" s="51"/>
      <c r="C58" s="84">
        <v>41</v>
      </c>
      <c r="D58" s="529" t="s">
        <v>126</v>
      </c>
      <c r="E58" s="505" t="s">
        <v>506</v>
      </c>
      <c r="F58" s="170"/>
      <c r="G58" s="170"/>
      <c r="H58" s="48"/>
      <c r="I58" s="8">
        <v>130</v>
      </c>
      <c r="J58" s="172">
        <v>130</v>
      </c>
      <c r="K58" s="171">
        <v>150</v>
      </c>
      <c r="L58" s="48">
        <v>700</v>
      </c>
      <c r="M58" s="993">
        <v>679.9</v>
      </c>
      <c r="N58" s="971">
        <f t="shared" si="5"/>
        <v>97.12857142857142</v>
      </c>
    </row>
    <row r="59" spans="1:14" ht="15">
      <c r="A59" s="171">
        <v>635004</v>
      </c>
      <c r="B59" s="9">
        <v>2</v>
      </c>
      <c r="C59" s="13">
        <v>41</v>
      </c>
      <c r="D59" s="513" t="s">
        <v>87</v>
      </c>
      <c r="E59" s="471" t="s">
        <v>128</v>
      </c>
      <c r="F59" s="170">
        <v>88</v>
      </c>
      <c r="G59" s="170"/>
      <c r="H59" s="48">
        <v>500</v>
      </c>
      <c r="I59" s="8">
        <v>500</v>
      </c>
      <c r="J59" s="172">
        <v>100</v>
      </c>
      <c r="K59" s="171">
        <v>100</v>
      </c>
      <c r="L59" s="48">
        <v>250</v>
      </c>
      <c r="M59" s="993">
        <v>191.94</v>
      </c>
      <c r="N59" s="972">
        <f t="shared" si="5"/>
        <v>76.77600000000001</v>
      </c>
    </row>
    <row r="60" spans="1:14" ht="15">
      <c r="A60" s="171">
        <v>635004</v>
      </c>
      <c r="B60" s="9">
        <v>8</v>
      </c>
      <c r="C60" s="13">
        <v>41</v>
      </c>
      <c r="D60" s="513" t="s">
        <v>87</v>
      </c>
      <c r="E60" s="329" t="s">
        <v>129</v>
      </c>
      <c r="F60" s="172">
        <v>493</v>
      </c>
      <c r="G60" s="172">
        <v>183</v>
      </c>
      <c r="H60" s="48">
        <v>150</v>
      </c>
      <c r="I60" s="8">
        <v>250</v>
      </c>
      <c r="J60" s="172">
        <v>250</v>
      </c>
      <c r="K60" s="171">
        <v>200</v>
      </c>
      <c r="L60" s="48">
        <v>200</v>
      </c>
      <c r="M60" s="993">
        <v>0</v>
      </c>
      <c r="N60" s="972">
        <f t="shared" si="5"/>
        <v>0</v>
      </c>
    </row>
    <row r="61" spans="1:14" ht="15">
      <c r="A61" s="171">
        <v>635004</v>
      </c>
      <c r="B61" s="9">
        <v>4</v>
      </c>
      <c r="C61" s="13">
        <v>41</v>
      </c>
      <c r="D61" s="513" t="s">
        <v>87</v>
      </c>
      <c r="E61" s="329" t="s">
        <v>130</v>
      </c>
      <c r="F61" s="170">
        <v>441</v>
      </c>
      <c r="G61" s="170"/>
      <c r="H61" s="48"/>
      <c r="I61" s="8"/>
      <c r="J61" s="172"/>
      <c r="K61" s="171" t="s">
        <v>492</v>
      </c>
      <c r="L61" s="48"/>
      <c r="M61" s="993"/>
      <c r="N61" s="971"/>
    </row>
    <row r="62" spans="1:14" ht="15">
      <c r="A62" s="171">
        <v>635006</v>
      </c>
      <c r="B62" s="9">
        <v>1</v>
      </c>
      <c r="C62" s="13">
        <v>41</v>
      </c>
      <c r="D62" s="513" t="s">
        <v>87</v>
      </c>
      <c r="E62" s="329" t="s">
        <v>131</v>
      </c>
      <c r="F62" s="170"/>
      <c r="G62" s="170">
        <v>198</v>
      </c>
      <c r="H62" s="531"/>
      <c r="I62" s="25">
        <v>380</v>
      </c>
      <c r="J62" s="212">
        <v>380</v>
      </c>
      <c r="K62" s="714"/>
      <c r="L62" s="718"/>
      <c r="M62" s="1002"/>
      <c r="N62" s="1010"/>
    </row>
    <row r="63" spans="1:14" ht="15">
      <c r="A63" s="173">
        <v>635006</v>
      </c>
      <c r="B63" s="11">
        <v>8</v>
      </c>
      <c r="C63" s="204">
        <v>41</v>
      </c>
      <c r="D63" s="514" t="s">
        <v>105</v>
      </c>
      <c r="E63" s="545" t="s">
        <v>134</v>
      </c>
      <c r="F63" s="827">
        <v>240</v>
      </c>
      <c r="G63" s="214"/>
      <c r="H63" s="532">
        <v>200</v>
      </c>
      <c r="I63" s="86">
        <v>200</v>
      </c>
      <c r="J63" s="174"/>
      <c r="K63" s="197">
        <v>200</v>
      </c>
      <c r="L63" s="80">
        <v>200</v>
      </c>
      <c r="M63" s="994">
        <v>200</v>
      </c>
      <c r="N63" s="973">
        <f aca="true" t="shared" si="8" ref="N63:N69">(100/L63)*M63</f>
        <v>100</v>
      </c>
    </row>
    <row r="64" spans="1:14" ht="15">
      <c r="A64" s="193">
        <v>636</v>
      </c>
      <c r="B64" s="3"/>
      <c r="C64" s="3"/>
      <c r="D64" s="515" t="s">
        <v>87</v>
      </c>
      <c r="E64" s="533" t="s">
        <v>135</v>
      </c>
      <c r="F64" s="823"/>
      <c r="G64" s="163"/>
      <c r="H64" s="164"/>
      <c r="I64" s="87"/>
      <c r="J64" s="165"/>
      <c r="K64" s="164">
        <v>200</v>
      </c>
      <c r="L64" s="5">
        <v>2000</v>
      </c>
      <c r="M64" s="992">
        <v>1706.4</v>
      </c>
      <c r="N64" s="1004">
        <f t="shared" si="8"/>
        <v>85.32000000000001</v>
      </c>
    </row>
    <row r="65" spans="1:14" ht="15">
      <c r="A65" s="169">
        <v>636001</v>
      </c>
      <c r="B65" s="22"/>
      <c r="C65" s="99">
        <v>41</v>
      </c>
      <c r="D65" s="522" t="s">
        <v>87</v>
      </c>
      <c r="E65" s="1011" t="s">
        <v>135</v>
      </c>
      <c r="F65" s="731">
        <v>31</v>
      </c>
      <c r="G65" s="561">
        <v>280</v>
      </c>
      <c r="H65" s="180"/>
      <c r="I65" s="1012">
        <v>455</v>
      </c>
      <c r="J65" s="181">
        <v>455</v>
      </c>
      <c r="K65" s="202">
        <v>200</v>
      </c>
      <c r="L65" s="110">
        <v>500</v>
      </c>
      <c r="M65" s="1013">
        <v>466.4</v>
      </c>
      <c r="N65" s="1006">
        <f t="shared" si="8"/>
        <v>93.28</v>
      </c>
    </row>
    <row r="66" spans="1:14" ht="15">
      <c r="A66" s="171">
        <v>636004</v>
      </c>
      <c r="B66" s="9"/>
      <c r="C66" s="9">
        <v>41</v>
      </c>
      <c r="D66" s="1192" t="s">
        <v>87</v>
      </c>
      <c r="E66" s="329" t="s">
        <v>507</v>
      </c>
      <c r="F66" s="172"/>
      <c r="G66" s="733"/>
      <c r="H66" s="283"/>
      <c r="I66" s="8"/>
      <c r="J66" s="172"/>
      <c r="K66" s="171"/>
      <c r="L66" s="48">
        <v>1500</v>
      </c>
      <c r="M66" s="993">
        <v>1440</v>
      </c>
      <c r="N66" s="972">
        <f t="shared" si="8"/>
        <v>96</v>
      </c>
    </row>
    <row r="67" spans="1:14" ht="15">
      <c r="A67" s="200">
        <v>637</v>
      </c>
      <c r="B67" s="72"/>
      <c r="C67" s="72"/>
      <c r="D67" s="510"/>
      <c r="E67" s="503" t="s">
        <v>136</v>
      </c>
      <c r="F67" s="218">
        <f aca="true" t="shared" si="9" ref="F67:M67">SUM(F68:F96)</f>
        <v>84387</v>
      </c>
      <c r="G67" s="218">
        <f t="shared" si="9"/>
        <v>78540</v>
      </c>
      <c r="H67" s="73">
        <f t="shared" si="9"/>
        <v>73620</v>
      </c>
      <c r="I67" s="71">
        <f t="shared" si="9"/>
        <v>84375</v>
      </c>
      <c r="J67" s="218">
        <f t="shared" si="9"/>
        <v>73640</v>
      </c>
      <c r="K67" s="200">
        <f t="shared" si="9"/>
        <v>71620</v>
      </c>
      <c r="L67" s="73">
        <f t="shared" si="9"/>
        <v>72463</v>
      </c>
      <c r="M67" s="991">
        <f t="shared" si="9"/>
        <v>33702.130000000005</v>
      </c>
      <c r="N67" s="1004">
        <f t="shared" si="8"/>
        <v>46.509432399983446</v>
      </c>
    </row>
    <row r="68" spans="1:14" ht="15">
      <c r="A68" s="253">
        <v>637004</v>
      </c>
      <c r="B68" s="22"/>
      <c r="C68" s="632">
        <v>41</v>
      </c>
      <c r="D68" s="522" t="s">
        <v>87</v>
      </c>
      <c r="E68" s="534" t="s">
        <v>137</v>
      </c>
      <c r="F68" s="181">
        <v>121</v>
      </c>
      <c r="G68" s="181">
        <v>0</v>
      </c>
      <c r="H68" s="36">
        <v>120</v>
      </c>
      <c r="I68" s="12">
        <v>120</v>
      </c>
      <c r="J68" s="181">
        <v>120</v>
      </c>
      <c r="K68" s="202">
        <v>120</v>
      </c>
      <c r="L68" s="52">
        <v>120</v>
      </c>
      <c r="M68" s="977">
        <v>0</v>
      </c>
      <c r="N68" s="1006">
        <f t="shared" si="8"/>
        <v>0</v>
      </c>
    </row>
    <row r="69" spans="1:14" ht="15">
      <c r="A69" s="254">
        <v>637004</v>
      </c>
      <c r="B69" s="9">
        <v>1</v>
      </c>
      <c r="C69" s="642">
        <v>41</v>
      </c>
      <c r="D69" s="529" t="s">
        <v>74</v>
      </c>
      <c r="E69" s="535" t="s">
        <v>356</v>
      </c>
      <c r="F69" s="172">
        <v>400</v>
      </c>
      <c r="G69" s="172">
        <v>1188</v>
      </c>
      <c r="H69" s="48"/>
      <c r="I69" s="8">
        <v>600</v>
      </c>
      <c r="J69" s="170">
        <v>600</v>
      </c>
      <c r="K69" s="171"/>
      <c r="L69" s="89">
        <v>1900</v>
      </c>
      <c r="M69" s="996">
        <v>1900</v>
      </c>
      <c r="N69" s="974">
        <f t="shared" si="8"/>
        <v>100</v>
      </c>
    </row>
    <row r="70" spans="1:14" ht="15">
      <c r="A70" s="171">
        <v>637001</v>
      </c>
      <c r="B70" s="33"/>
      <c r="C70" s="85">
        <v>41</v>
      </c>
      <c r="D70" s="524" t="s">
        <v>74</v>
      </c>
      <c r="E70" s="329" t="s">
        <v>138</v>
      </c>
      <c r="F70" s="172">
        <v>2400</v>
      </c>
      <c r="G70" s="172">
        <v>3245</v>
      </c>
      <c r="H70" s="48">
        <v>1000</v>
      </c>
      <c r="I70" s="8">
        <v>1000</v>
      </c>
      <c r="J70" s="172">
        <v>1000</v>
      </c>
      <c r="K70" s="171">
        <v>1000</v>
      </c>
      <c r="L70" s="48">
        <v>1000</v>
      </c>
      <c r="M70" s="993">
        <v>0</v>
      </c>
      <c r="N70" s="974">
        <f>(100/L70)*M70</f>
        <v>0</v>
      </c>
    </row>
    <row r="71" spans="1:14" ht="15">
      <c r="A71" s="169">
        <v>637004</v>
      </c>
      <c r="B71" s="7">
        <v>2</v>
      </c>
      <c r="C71" s="642">
        <v>41</v>
      </c>
      <c r="D71" s="523" t="s">
        <v>105</v>
      </c>
      <c r="E71" s="535" t="s">
        <v>139</v>
      </c>
      <c r="F71" s="170">
        <v>4759</v>
      </c>
      <c r="G71" s="170">
        <v>3990</v>
      </c>
      <c r="H71" s="89">
        <v>4000</v>
      </c>
      <c r="I71" s="6">
        <v>5000</v>
      </c>
      <c r="J71" s="170">
        <v>5000</v>
      </c>
      <c r="K71" s="171">
        <v>5000</v>
      </c>
      <c r="L71" s="48">
        <v>5000</v>
      </c>
      <c r="M71" s="996">
        <v>3264</v>
      </c>
      <c r="N71" s="974">
        <f>(100/L71)*M71</f>
        <v>65.28</v>
      </c>
    </row>
    <row r="72" spans="1:14" ht="15">
      <c r="A72" s="171">
        <v>637004</v>
      </c>
      <c r="B72" s="9">
        <v>5</v>
      </c>
      <c r="C72" s="85">
        <v>41</v>
      </c>
      <c r="D72" s="513" t="s">
        <v>74</v>
      </c>
      <c r="E72" s="471" t="s">
        <v>140</v>
      </c>
      <c r="F72" s="170">
        <v>523</v>
      </c>
      <c r="G72" s="170"/>
      <c r="H72" s="48">
        <v>200</v>
      </c>
      <c r="I72" s="8">
        <v>700</v>
      </c>
      <c r="J72" s="172">
        <v>600</v>
      </c>
      <c r="K72" s="171">
        <v>650</v>
      </c>
      <c r="L72" s="48">
        <v>650</v>
      </c>
      <c r="M72" s="993">
        <v>544.12</v>
      </c>
      <c r="N72" s="974">
        <f>(100/L72)*M72</f>
        <v>83.71076923076923</v>
      </c>
    </row>
    <row r="73" spans="1:14" ht="15">
      <c r="A73" s="171">
        <v>637004</v>
      </c>
      <c r="B73" s="9">
        <v>6</v>
      </c>
      <c r="C73" s="84">
        <v>41</v>
      </c>
      <c r="D73" s="513" t="s">
        <v>141</v>
      </c>
      <c r="E73" s="471" t="s">
        <v>142</v>
      </c>
      <c r="F73" s="170">
        <v>73</v>
      </c>
      <c r="G73" s="170">
        <v>115</v>
      </c>
      <c r="H73" s="48">
        <v>50</v>
      </c>
      <c r="I73" s="8">
        <v>50</v>
      </c>
      <c r="J73" s="172">
        <v>50</v>
      </c>
      <c r="K73" s="171">
        <v>50</v>
      </c>
      <c r="L73" s="48">
        <v>50</v>
      </c>
      <c r="M73" s="993">
        <v>48</v>
      </c>
      <c r="N73" s="972">
        <f>(100/L73)*M73</f>
        <v>96</v>
      </c>
    </row>
    <row r="74" spans="1:14" ht="15">
      <c r="A74" s="171">
        <v>637004</v>
      </c>
      <c r="B74" s="9">
        <v>7</v>
      </c>
      <c r="C74" s="85">
        <v>41</v>
      </c>
      <c r="D74" s="513" t="s">
        <v>74</v>
      </c>
      <c r="E74" s="471" t="s">
        <v>399</v>
      </c>
      <c r="F74" s="170">
        <v>1200</v>
      </c>
      <c r="G74" s="170"/>
      <c r="H74" s="48"/>
      <c r="I74" s="48"/>
      <c r="J74" s="172"/>
      <c r="K74" s="171"/>
      <c r="L74" s="48"/>
      <c r="M74" s="993"/>
      <c r="N74" s="971"/>
    </row>
    <row r="75" spans="1:14" ht="15">
      <c r="A75" s="171">
        <v>637004</v>
      </c>
      <c r="B75" s="9">
        <v>8</v>
      </c>
      <c r="C75" s="642">
        <v>41</v>
      </c>
      <c r="D75" s="513" t="s">
        <v>74</v>
      </c>
      <c r="E75" s="329" t="s">
        <v>407</v>
      </c>
      <c r="F75" s="170">
        <v>261</v>
      </c>
      <c r="G75" s="170">
        <v>281</v>
      </c>
      <c r="H75" s="48">
        <v>150</v>
      </c>
      <c r="I75" s="48">
        <v>150</v>
      </c>
      <c r="J75" s="172">
        <v>150</v>
      </c>
      <c r="K75" s="171">
        <v>150</v>
      </c>
      <c r="L75" s="48">
        <v>150</v>
      </c>
      <c r="M75" s="993">
        <v>0</v>
      </c>
      <c r="N75" s="974">
        <f aca="true" t="shared" si="10" ref="N75:N82">(100/L75)*M75</f>
        <v>0</v>
      </c>
    </row>
    <row r="76" spans="1:14" ht="15">
      <c r="A76" s="171">
        <v>637004</v>
      </c>
      <c r="B76" s="9">
        <v>9</v>
      </c>
      <c r="C76" s="642">
        <v>41</v>
      </c>
      <c r="D76" s="513" t="s">
        <v>74</v>
      </c>
      <c r="E76" s="329" t="s">
        <v>442</v>
      </c>
      <c r="F76" s="170"/>
      <c r="G76" s="170">
        <v>204</v>
      </c>
      <c r="H76" s="48">
        <v>200</v>
      </c>
      <c r="I76" s="48">
        <v>200</v>
      </c>
      <c r="J76" s="172"/>
      <c r="K76" s="171">
        <v>200</v>
      </c>
      <c r="L76" s="48">
        <v>200</v>
      </c>
      <c r="M76" s="993">
        <v>0</v>
      </c>
      <c r="N76" s="972">
        <f t="shared" si="10"/>
        <v>0</v>
      </c>
    </row>
    <row r="77" spans="1:14" ht="15">
      <c r="A77" s="171">
        <v>637005</v>
      </c>
      <c r="B77" s="9">
        <v>1</v>
      </c>
      <c r="C77" s="642">
        <v>41</v>
      </c>
      <c r="D77" s="513" t="s">
        <v>107</v>
      </c>
      <c r="E77" s="329" t="s">
        <v>144</v>
      </c>
      <c r="F77" s="170">
        <v>4965</v>
      </c>
      <c r="G77" s="170">
        <v>3840</v>
      </c>
      <c r="H77" s="48">
        <v>3000</v>
      </c>
      <c r="I77" s="48">
        <v>3000</v>
      </c>
      <c r="J77" s="172">
        <v>1500</v>
      </c>
      <c r="K77" s="171">
        <v>3000</v>
      </c>
      <c r="L77" s="48">
        <v>3000</v>
      </c>
      <c r="M77" s="993">
        <v>0</v>
      </c>
      <c r="N77" s="972">
        <f t="shared" si="10"/>
        <v>0</v>
      </c>
    </row>
    <row r="78" spans="1:14" ht="15">
      <c r="A78" s="171">
        <v>637005</v>
      </c>
      <c r="B78" s="9">
        <v>2</v>
      </c>
      <c r="C78" s="85">
        <v>41</v>
      </c>
      <c r="D78" s="513" t="s">
        <v>145</v>
      </c>
      <c r="E78" s="471" t="s">
        <v>146</v>
      </c>
      <c r="F78" s="170">
        <v>1152</v>
      </c>
      <c r="G78" s="170">
        <v>8978</v>
      </c>
      <c r="H78" s="48">
        <v>2400</v>
      </c>
      <c r="I78" s="8">
        <v>2400</v>
      </c>
      <c r="J78" s="172">
        <v>2400</v>
      </c>
      <c r="K78" s="171">
        <v>2400</v>
      </c>
      <c r="L78" s="48">
        <v>2400</v>
      </c>
      <c r="M78" s="993">
        <v>1797.97</v>
      </c>
      <c r="N78" s="972">
        <f t="shared" si="10"/>
        <v>74.91541666666666</v>
      </c>
    </row>
    <row r="79" spans="1:14" ht="15">
      <c r="A79" s="171">
        <v>637005</v>
      </c>
      <c r="B79" s="9">
        <v>3</v>
      </c>
      <c r="C79" s="84">
        <v>41</v>
      </c>
      <c r="D79" s="513" t="s">
        <v>74</v>
      </c>
      <c r="E79" s="329" t="s">
        <v>253</v>
      </c>
      <c r="F79" s="170">
        <v>8182</v>
      </c>
      <c r="G79" s="170">
        <v>16044</v>
      </c>
      <c r="H79" s="48">
        <v>10000</v>
      </c>
      <c r="I79" s="8">
        <v>13000</v>
      </c>
      <c r="J79" s="172">
        <v>13000</v>
      </c>
      <c r="K79" s="171">
        <v>10000</v>
      </c>
      <c r="L79" s="48">
        <v>6468</v>
      </c>
      <c r="M79" s="993">
        <v>500</v>
      </c>
      <c r="N79" s="972">
        <f t="shared" si="10"/>
        <v>7.730364873222016</v>
      </c>
    </row>
    <row r="80" spans="1:14" ht="15">
      <c r="A80" s="171">
        <v>637005</v>
      </c>
      <c r="B80" s="9">
        <v>4</v>
      </c>
      <c r="C80" s="85">
        <v>41</v>
      </c>
      <c r="D80" s="513" t="s">
        <v>147</v>
      </c>
      <c r="E80" s="329" t="s">
        <v>148</v>
      </c>
      <c r="F80" s="170">
        <v>2400</v>
      </c>
      <c r="G80" s="170">
        <v>2400</v>
      </c>
      <c r="H80" s="48">
        <v>2500</v>
      </c>
      <c r="I80" s="8">
        <v>2500</v>
      </c>
      <c r="J80" s="172">
        <v>2000</v>
      </c>
      <c r="K80" s="171">
        <v>2500</v>
      </c>
      <c r="L80" s="48">
        <v>2500</v>
      </c>
      <c r="M80" s="993">
        <v>0</v>
      </c>
      <c r="N80" s="971">
        <f t="shared" si="10"/>
        <v>0</v>
      </c>
    </row>
    <row r="81" spans="1:14" ht="15">
      <c r="A81" s="171">
        <v>637005</v>
      </c>
      <c r="B81" s="9">
        <v>5</v>
      </c>
      <c r="C81" s="642">
        <v>41</v>
      </c>
      <c r="D81" s="513" t="s">
        <v>74</v>
      </c>
      <c r="E81" s="329" t="s">
        <v>387</v>
      </c>
      <c r="F81" s="170">
        <v>1850</v>
      </c>
      <c r="G81" s="170"/>
      <c r="H81" s="48">
        <v>7000</v>
      </c>
      <c r="I81" s="8">
        <v>5200</v>
      </c>
      <c r="J81" s="172">
        <v>5000</v>
      </c>
      <c r="K81" s="171"/>
      <c r="L81" s="48">
        <v>900</v>
      </c>
      <c r="M81" s="993">
        <v>900</v>
      </c>
      <c r="N81" s="974">
        <f t="shared" si="10"/>
        <v>100</v>
      </c>
    </row>
    <row r="82" spans="1:14" ht="15">
      <c r="A82" s="171">
        <v>637006</v>
      </c>
      <c r="B82" s="9"/>
      <c r="C82" s="13">
        <v>41</v>
      </c>
      <c r="D82" s="513" t="s">
        <v>74</v>
      </c>
      <c r="E82" s="329" t="s">
        <v>398</v>
      </c>
      <c r="F82" s="170">
        <v>100</v>
      </c>
      <c r="G82" s="170">
        <v>660</v>
      </c>
      <c r="H82" s="48"/>
      <c r="I82" s="8"/>
      <c r="J82" s="172"/>
      <c r="K82" s="171"/>
      <c r="L82" s="48">
        <v>75</v>
      </c>
      <c r="M82" s="993">
        <v>72</v>
      </c>
      <c r="N82" s="974">
        <f t="shared" si="10"/>
        <v>96</v>
      </c>
    </row>
    <row r="83" spans="1:14" ht="15">
      <c r="A83" s="171">
        <v>637011</v>
      </c>
      <c r="B83" s="9"/>
      <c r="C83" s="642">
        <v>41</v>
      </c>
      <c r="D83" s="523" t="s">
        <v>107</v>
      </c>
      <c r="E83" s="329" t="s">
        <v>149</v>
      </c>
      <c r="F83" s="170">
        <v>8576</v>
      </c>
      <c r="G83" s="170">
        <v>1784</v>
      </c>
      <c r="H83" s="48">
        <v>2000</v>
      </c>
      <c r="I83" s="8">
        <v>3500</v>
      </c>
      <c r="J83" s="172">
        <v>3500</v>
      </c>
      <c r="K83" s="171">
        <v>3000</v>
      </c>
      <c r="L83" s="48">
        <v>3000</v>
      </c>
      <c r="M83" s="993">
        <v>469.52</v>
      </c>
      <c r="N83" s="974">
        <f>(100/L83)*M83</f>
        <v>15.650666666666666</v>
      </c>
    </row>
    <row r="84" spans="1:14" ht="15">
      <c r="A84" s="171">
        <v>637011</v>
      </c>
      <c r="B84" s="9">
        <v>2</v>
      </c>
      <c r="C84" s="642">
        <v>41</v>
      </c>
      <c r="D84" s="513" t="s">
        <v>107</v>
      </c>
      <c r="E84" s="329" t="s">
        <v>374</v>
      </c>
      <c r="F84" s="170">
        <v>1189</v>
      </c>
      <c r="G84" s="170">
        <v>760</v>
      </c>
      <c r="H84" s="48">
        <v>500</v>
      </c>
      <c r="I84" s="8">
        <v>2900</v>
      </c>
      <c r="J84" s="172">
        <v>2900</v>
      </c>
      <c r="K84" s="171">
        <v>1000</v>
      </c>
      <c r="L84" s="48">
        <v>2500</v>
      </c>
      <c r="M84" s="993">
        <v>2400</v>
      </c>
      <c r="N84" s="974">
        <f>(100/L84)*M84</f>
        <v>96</v>
      </c>
    </row>
    <row r="85" spans="1:14" ht="15">
      <c r="A85" s="171">
        <v>637012</v>
      </c>
      <c r="B85" s="9"/>
      <c r="C85" s="85">
        <v>41</v>
      </c>
      <c r="D85" s="513" t="s">
        <v>74</v>
      </c>
      <c r="E85" s="329" t="s">
        <v>431</v>
      </c>
      <c r="F85" s="170">
        <v>301</v>
      </c>
      <c r="G85" s="170">
        <v>191</v>
      </c>
      <c r="H85" s="48">
        <v>200</v>
      </c>
      <c r="I85" s="8">
        <v>200</v>
      </c>
      <c r="J85" s="172">
        <v>200</v>
      </c>
      <c r="K85" s="171">
        <v>200</v>
      </c>
      <c r="L85" s="48">
        <v>200</v>
      </c>
      <c r="M85" s="993">
        <v>69.9</v>
      </c>
      <c r="N85" s="972">
        <f aca="true" t="shared" si="11" ref="N85:N93">(100/L85)*M85</f>
        <v>34.95</v>
      </c>
    </row>
    <row r="86" spans="1:14" ht="15">
      <c r="A86" s="171">
        <v>637012</v>
      </c>
      <c r="B86" s="9">
        <v>2</v>
      </c>
      <c r="C86" s="642">
        <v>41</v>
      </c>
      <c r="D86" s="513" t="s">
        <v>74</v>
      </c>
      <c r="E86" s="329" t="s">
        <v>26</v>
      </c>
      <c r="F86" s="170">
        <v>43</v>
      </c>
      <c r="G86" s="170">
        <v>12</v>
      </c>
      <c r="H86" s="48">
        <v>100</v>
      </c>
      <c r="I86" s="8">
        <v>250</v>
      </c>
      <c r="J86" s="172">
        <v>250</v>
      </c>
      <c r="K86" s="171">
        <v>250</v>
      </c>
      <c r="L86" s="48">
        <v>250</v>
      </c>
      <c r="M86" s="993">
        <v>167.25</v>
      </c>
      <c r="N86" s="971">
        <f t="shared" si="11"/>
        <v>66.9</v>
      </c>
    </row>
    <row r="87" spans="1:14" ht="15">
      <c r="A87" s="171">
        <v>637012</v>
      </c>
      <c r="B87" s="9">
        <v>3</v>
      </c>
      <c r="C87" s="206">
        <v>41</v>
      </c>
      <c r="D87" s="512" t="s">
        <v>74</v>
      </c>
      <c r="E87" s="600" t="s">
        <v>150</v>
      </c>
      <c r="F87" s="172">
        <v>722</v>
      </c>
      <c r="G87" s="172">
        <v>53</v>
      </c>
      <c r="H87" s="48">
        <v>500</v>
      </c>
      <c r="I87" s="8">
        <v>500</v>
      </c>
      <c r="J87" s="172">
        <v>500</v>
      </c>
      <c r="K87" s="171">
        <v>500</v>
      </c>
      <c r="L87" s="48">
        <v>500</v>
      </c>
      <c r="M87" s="993">
        <v>460.2</v>
      </c>
      <c r="N87" s="974">
        <f t="shared" si="11"/>
        <v>92.04</v>
      </c>
    </row>
    <row r="88" spans="1:14" ht="15">
      <c r="A88" s="171">
        <v>637014</v>
      </c>
      <c r="B88" s="9"/>
      <c r="C88" s="13">
        <v>41</v>
      </c>
      <c r="D88" s="513" t="s">
        <v>74</v>
      </c>
      <c r="E88" s="471" t="s">
        <v>151</v>
      </c>
      <c r="F88" s="170">
        <v>20019</v>
      </c>
      <c r="G88" s="170">
        <v>15036</v>
      </c>
      <c r="H88" s="48">
        <v>10000</v>
      </c>
      <c r="I88" s="8">
        <v>13400</v>
      </c>
      <c r="J88" s="172">
        <v>13400</v>
      </c>
      <c r="K88" s="171">
        <v>13500</v>
      </c>
      <c r="L88" s="48">
        <v>13500</v>
      </c>
      <c r="M88" s="993">
        <v>9712.79</v>
      </c>
      <c r="N88" s="972">
        <f t="shared" si="11"/>
        <v>71.94659259259261</v>
      </c>
    </row>
    <row r="89" spans="1:14" ht="15">
      <c r="A89" s="171">
        <v>637015</v>
      </c>
      <c r="B89" s="9"/>
      <c r="C89" s="642">
        <v>41</v>
      </c>
      <c r="D89" s="513" t="s">
        <v>152</v>
      </c>
      <c r="E89" s="471" t="s">
        <v>153</v>
      </c>
      <c r="F89" s="170">
        <v>1984</v>
      </c>
      <c r="G89" s="170">
        <v>1303</v>
      </c>
      <c r="H89" s="48">
        <v>2000</v>
      </c>
      <c r="I89" s="8">
        <v>2000</v>
      </c>
      <c r="J89" s="172">
        <v>2000</v>
      </c>
      <c r="K89" s="171">
        <v>2000</v>
      </c>
      <c r="L89" s="48">
        <v>2000</v>
      </c>
      <c r="M89" s="993">
        <v>1784.5</v>
      </c>
      <c r="N89" s="971">
        <f t="shared" si="11"/>
        <v>89.22500000000001</v>
      </c>
    </row>
    <row r="90" spans="1:14" ht="15">
      <c r="A90" s="171">
        <v>637016</v>
      </c>
      <c r="B90" s="33"/>
      <c r="C90" s="642">
        <v>41</v>
      </c>
      <c r="D90" s="513" t="s">
        <v>74</v>
      </c>
      <c r="E90" s="471" t="s">
        <v>154</v>
      </c>
      <c r="F90" s="170">
        <v>2157</v>
      </c>
      <c r="G90" s="170">
        <v>1937</v>
      </c>
      <c r="H90" s="89">
        <v>2950</v>
      </c>
      <c r="I90" s="6">
        <v>2950</v>
      </c>
      <c r="J90" s="170">
        <v>2950</v>
      </c>
      <c r="K90" s="171">
        <v>2950</v>
      </c>
      <c r="L90" s="48">
        <v>2950</v>
      </c>
      <c r="M90" s="996">
        <v>1664.15</v>
      </c>
      <c r="N90" s="974">
        <f t="shared" si="11"/>
        <v>56.411864406779664</v>
      </c>
    </row>
    <row r="91" spans="1:14" ht="15">
      <c r="A91" s="171">
        <v>637026</v>
      </c>
      <c r="B91" s="33">
        <v>1</v>
      </c>
      <c r="C91" s="206">
        <v>41</v>
      </c>
      <c r="D91" s="512" t="s">
        <v>155</v>
      </c>
      <c r="E91" s="472" t="s">
        <v>156</v>
      </c>
      <c r="F91" s="170">
        <v>3117</v>
      </c>
      <c r="G91" s="170">
        <v>2933</v>
      </c>
      <c r="H91" s="48">
        <v>3500</v>
      </c>
      <c r="I91" s="8">
        <v>3500</v>
      </c>
      <c r="J91" s="172">
        <v>3500</v>
      </c>
      <c r="K91" s="171">
        <v>4900</v>
      </c>
      <c r="L91" s="48">
        <v>4900</v>
      </c>
      <c r="M91" s="993">
        <v>1404</v>
      </c>
      <c r="N91" s="972">
        <f t="shared" si="11"/>
        <v>28.653061224489793</v>
      </c>
    </row>
    <row r="92" spans="1:14" ht="15">
      <c r="A92" s="171">
        <v>637026</v>
      </c>
      <c r="B92" s="33">
        <v>2</v>
      </c>
      <c r="C92" s="13">
        <v>41</v>
      </c>
      <c r="D92" s="513" t="s">
        <v>155</v>
      </c>
      <c r="E92" s="471" t="s">
        <v>157</v>
      </c>
      <c r="F92" s="170">
        <v>2026</v>
      </c>
      <c r="G92" s="170">
        <v>2467</v>
      </c>
      <c r="H92" s="48">
        <v>4000</v>
      </c>
      <c r="I92" s="48">
        <v>4000</v>
      </c>
      <c r="J92" s="172">
        <v>4000</v>
      </c>
      <c r="K92" s="171">
        <v>6000</v>
      </c>
      <c r="L92" s="48">
        <v>6000</v>
      </c>
      <c r="M92" s="993">
        <v>0</v>
      </c>
      <c r="N92" s="972">
        <f t="shared" si="11"/>
        <v>0</v>
      </c>
    </row>
    <row r="93" spans="1:14" ht="15">
      <c r="A93" s="171">
        <v>637027</v>
      </c>
      <c r="B93" s="33"/>
      <c r="C93" s="9">
        <v>41</v>
      </c>
      <c r="D93" s="513" t="s">
        <v>74</v>
      </c>
      <c r="E93" s="471" t="s">
        <v>158</v>
      </c>
      <c r="F93" s="170">
        <v>5897</v>
      </c>
      <c r="G93" s="170">
        <v>9006</v>
      </c>
      <c r="H93" s="48">
        <v>7000</v>
      </c>
      <c r="I93" s="8">
        <v>7000</v>
      </c>
      <c r="J93" s="172">
        <v>7000</v>
      </c>
      <c r="K93" s="171">
        <v>7000</v>
      </c>
      <c r="L93" s="48">
        <v>7000</v>
      </c>
      <c r="M93" s="993">
        <v>6460.5</v>
      </c>
      <c r="N93" s="1014">
        <f t="shared" si="11"/>
        <v>92.29285714285714</v>
      </c>
    </row>
    <row r="94" spans="1:14" ht="15">
      <c r="A94" s="201">
        <v>637031</v>
      </c>
      <c r="B94" s="33"/>
      <c r="C94" s="13">
        <v>41</v>
      </c>
      <c r="D94" s="513" t="s">
        <v>74</v>
      </c>
      <c r="E94" s="471" t="s">
        <v>27</v>
      </c>
      <c r="F94" s="172">
        <v>9000</v>
      </c>
      <c r="G94" s="172">
        <v>636</v>
      </c>
      <c r="H94" s="48"/>
      <c r="I94" s="53">
        <v>5</v>
      </c>
      <c r="J94" s="211">
        <v>5</v>
      </c>
      <c r="K94" s="201"/>
      <c r="L94" s="53"/>
      <c r="M94" s="993"/>
      <c r="N94" s="972"/>
    </row>
    <row r="95" spans="1:14" ht="15">
      <c r="A95" s="201">
        <v>637035</v>
      </c>
      <c r="B95" s="33"/>
      <c r="C95" s="642">
        <v>41</v>
      </c>
      <c r="D95" s="511" t="s">
        <v>115</v>
      </c>
      <c r="E95" s="505" t="s">
        <v>391</v>
      </c>
      <c r="F95" s="211">
        <v>230</v>
      </c>
      <c r="G95" s="211">
        <v>195</v>
      </c>
      <c r="H95" s="53">
        <v>250</v>
      </c>
      <c r="I95" s="53">
        <v>250</v>
      </c>
      <c r="J95" s="211">
        <v>15</v>
      </c>
      <c r="K95" s="201">
        <v>250</v>
      </c>
      <c r="L95" s="53">
        <v>250</v>
      </c>
      <c r="M95" s="1001">
        <v>0</v>
      </c>
      <c r="N95" s="974">
        <f>(100/L95)*M95</f>
        <v>0</v>
      </c>
    </row>
    <row r="96" spans="1:14" ht="15">
      <c r="A96" s="201">
        <v>637003</v>
      </c>
      <c r="B96" s="9"/>
      <c r="C96" s="658">
        <v>41</v>
      </c>
      <c r="D96" s="512" t="s">
        <v>105</v>
      </c>
      <c r="E96" s="472" t="s">
        <v>458</v>
      </c>
      <c r="F96" s="210">
        <v>740</v>
      </c>
      <c r="G96" s="210">
        <v>1282</v>
      </c>
      <c r="H96" s="517">
        <v>10000</v>
      </c>
      <c r="I96" s="53">
        <v>10000</v>
      </c>
      <c r="J96" s="211">
        <v>2000</v>
      </c>
      <c r="K96" s="201">
        <v>5000</v>
      </c>
      <c r="L96" s="53">
        <v>5000</v>
      </c>
      <c r="M96" s="1001">
        <v>83.23</v>
      </c>
      <c r="N96" s="973">
        <f>(100/L96)*M96</f>
        <v>1.6646</v>
      </c>
    </row>
    <row r="97" spans="1:14" ht="15">
      <c r="A97" s="164">
        <v>641</v>
      </c>
      <c r="B97" s="74"/>
      <c r="C97" s="112"/>
      <c r="D97" s="515"/>
      <c r="E97" s="504" t="s">
        <v>159</v>
      </c>
      <c r="F97" s="165">
        <v>7218</v>
      </c>
      <c r="G97" s="165">
        <v>7218</v>
      </c>
      <c r="H97" s="5">
        <v>9200</v>
      </c>
      <c r="I97" s="4">
        <v>7700</v>
      </c>
      <c r="J97" s="165">
        <v>3500</v>
      </c>
      <c r="K97" s="164">
        <f>SUM(K98:K99)</f>
        <v>11600</v>
      </c>
      <c r="L97" s="5">
        <f>SUM(L98:L99)</f>
        <v>11600</v>
      </c>
      <c r="M97" s="992">
        <f>SUM(M98:M99)</f>
        <v>5926.98</v>
      </c>
      <c r="N97" s="1005">
        <f>(100/L97)*M97</f>
        <v>51.09465517241379</v>
      </c>
    </row>
    <row r="98" spans="1:14" ht="15">
      <c r="A98" s="180">
        <v>641012</v>
      </c>
      <c r="B98" s="22"/>
      <c r="C98" s="642">
        <v>111</v>
      </c>
      <c r="D98" s="523" t="s">
        <v>74</v>
      </c>
      <c r="E98" s="41" t="s">
        <v>160</v>
      </c>
      <c r="F98" s="181">
        <v>6118</v>
      </c>
      <c r="G98" s="181">
        <v>7186</v>
      </c>
      <c r="H98" s="36">
        <v>8100</v>
      </c>
      <c r="I98" s="36">
        <v>8100</v>
      </c>
      <c r="J98" s="183">
        <v>8100</v>
      </c>
      <c r="K98" s="182">
        <v>8100</v>
      </c>
      <c r="L98" s="36">
        <v>8100</v>
      </c>
      <c r="M98" s="997">
        <v>5926.98</v>
      </c>
      <c r="N98" s="1006">
        <f>(100/L98)*M98</f>
        <v>73.17259259259258</v>
      </c>
    </row>
    <row r="99" spans="1:14" ht="15">
      <c r="A99" s="179">
        <v>642013</v>
      </c>
      <c r="B99" s="32"/>
      <c r="C99" s="130">
        <v>41</v>
      </c>
      <c r="D99" s="514" t="s">
        <v>74</v>
      </c>
      <c r="E99" s="472" t="s">
        <v>161</v>
      </c>
      <c r="F99" s="210">
        <v>1100</v>
      </c>
      <c r="G99" s="210"/>
      <c r="H99" s="517">
        <v>3500</v>
      </c>
      <c r="I99" s="23">
        <v>3500</v>
      </c>
      <c r="J99" s="210">
        <v>1500</v>
      </c>
      <c r="K99" s="179">
        <v>3500</v>
      </c>
      <c r="L99" s="517">
        <v>3500</v>
      </c>
      <c r="M99" s="998">
        <v>0</v>
      </c>
      <c r="N99" s="973">
        <f>(100/L99)*M99</f>
        <v>0</v>
      </c>
    </row>
    <row r="100" spans="1:14" ht="15.75" thickBot="1">
      <c r="A100" s="255"/>
      <c r="B100" s="27"/>
      <c r="C100" s="644"/>
      <c r="D100" s="538"/>
      <c r="E100" s="537"/>
      <c r="F100" s="321"/>
      <c r="G100" s="321"/>
      <c r="H100" s="80"/>
      <c r="I100" s="80"/>
      <c r="J100" s="536"/>
      <c r="K100" s="173"/>
      <c r="L100" s="80"/>
      <c r="M100" s="994"/>
      <c r="N100" s="840"/>
    </row>
    <row r="101" spans="1:14" ht="15.75" thickBot="1">
      <c r="A101" s="16" t="s">
        <v>162</v>
      </c>
      <c r="B101" s="94"/>
      <c r="C101" s="55"/>
      <c r="D101" s="509"/>
      <c r="E101" s="57" t="s">
        <v>163</v>
      </c>
      <c r="F101" s="18">
        <f>SUM(F102+F103+F113+F111)</f>
        <v>5665</v>
      </c>
      <c r="G101" s="18">
        <f>SUM(G102+G103+G113+G111)</f>
        <v>6343</v>
      </c>
      <c r="H101" s="70">
        <f>H102+H103+H113+H111</f>
        <v>6612</v>
      </c>
      <c r="I101" s="68">
        <f>I102+I103+I113+I111</f>
        <v>6612</v>
      </c>
      <c r="J101" s="18">
        <f>J102+J103+J113</f>
        <v>6372</v>
      </c>
      <c r="K101" s="69">
        <f>K102+K103+K113+K111</f>
        <v>6935</v>
      </c>
      <c r="L101" s="70">
        <f>L102+L103+L113+L111</f>
        <v>6935</v>
      </c>
      <c r="M101" s="1016">
        <f>M102+M103+M113+M111</f>
        <v>5041.82</v>
      </c>
      <c r="N101" s="1003">
        <f aca="true" t="shared" si="12" ref="N101:N116">(100/L101)*M101</f>
        <v>72.70108147080028</v>
      </c>
    </row>
    <row r="102" spans="1:14" ht="15">
      <c r="A102" s="261">
        <v>611000</v>
      </c>
      <c r="B102" s="96"/>
      <c r="C102" s="95">
        <v>41</v>
      </c>
      <c r="D102" s="703" t="s">
        <v>141</v>
      </c>
      <c r="E102" s="540" t="s">
        <v>75</v>
      </c>
      <c r="F102" s="215">
        <v>3482</v>
      </c>
      <c r="G102" s="215">
        <v>3503</v>
      </c>
      <c r="H102" s="106">
        <v>3780</v>
      </c>
      <c r="I102" s="98">
        <v>3780</v>
      </c>
      <c r="J102" s="215">
        <v>3780</v>
      </c>
      <c r="K102" s="261">
        <v>4000</v>
      </c>
      <c r="L102" s="106">
        <v>4000</v>
      </c>
      <c r="M102" s="1017">
        <v>2940.29</v>
      </c>
      <c r="N102" s="1004">
        <f t="shared" si="12"/>
        <v>73.50725</v>
      </c>
    </row>
    <row r="103" spans="1:14" ht="15">
      <c r="A103" s="193">
        <v>62</v>
      </c>
      <c r="B103" s="74"/>
      <c r="C103" s="3"/>
      <c r="D103" s="589"/>
      <c r="E103" s="533" t="s">
        <v>76</v>
      </c>
      <c r="F103" s="165">
        <f>SUM(F104:F110)</f>
        <v>1149</v>
      </c>
      <c r="G103" s="165">
        <f aca="true" t="shared" si="13" ref="G103:M103">SUM(G104:G110)</f>
        <v>1212</v>
      </c>
      <c r="H103" s="5">
        <f t="shared" si="13"/>
        <v>1352</v>
      </c>
      <c r="I103" s="4">
        <f t="shared" si="13"/>
        <v>1352</v>
      </c>
      <c r="J103" s="165">
        <f t="shared" si="13"/>
        <v>1352</v>
      </c>
      <c r="K103" s="164">
        <f t="shared" si="13"/>
        <v>1455</v>
      </c>
      <c r="L103" s="5">
        <f t="shared" si="13"/>
        <v>1455</v>
      </c>
      <c r="M103" s="992">
        <f t="shared" si="13"/>
        <v>945.4899999999999</v>
      </c>
      <c r="N103" s="1007">
        <f t="shared" si="12"/>
        <v>64.98213058419243</v>
      </c>
    </row>
    <row r="104" spans="1:14" ht="15">
      <c r="A104" s="180">
        <v>623000</v>
      </c>
      <c r="B104" s="22"/>
      <c r="C104" s="632">
        <v>41</v>
      </c>
      <c r="D104" s="522" t="s">
        <v>141</v>
      </c>
      <c r="E104" s="534" t="s">
        <v>78</v>
      </c>
      <c r="F104" s="216">
        <v>309</v>
      </c>
      <c r="G104" s="216">
        <v>323</v>
      </c>
      <c r="H104" s="52">
        <v>380</v>
      </c>
      <c r="I104" s="21">
        <v>380</v>
      </c>
      <c r="J104" s="181">
        <v>380</v>
      </c>
      <c r="K104" s="180">
        <v>400</v>
      </c>
      <c r="L104" s="52">
        <v>400</v>
      </c>
      <c r="M104" s="977">
        <v>294.59</v>
      </c>
      <c r="N104" s="978">
        <f t="shared" si="12"/>
        <v>73.6475</v>
      </c>
    </row>
    <row r="105" spans="1:14" ht="15">
      <c r="A105" s="171">
        <v>625001</v>
      </c>
      <c r="B105" s="7"/>
      <c r="C105" s="642">
        <v>41</v>
      </c>
      <c r="D105" s="511" t="s">
        <v>141</v>
      </c>
      <c r="E105" s="329" t="s">
        <v>79</v>
      </c>
      <c r="F105" s="211">
        <v>47</v>
      </c>
      <c r="G105" s="211">
        <v>49</v>
      </c>
      <c r="H105" s="48">
        <v>55</v>
      </c>
      <c r="I105" s="8">
        <v>55</v>
      </c>
      <c r="J105" s="172">
        <v>55</v>
      </c>
      <c r="K105" s="171">
        <v>60</v>
      </c>
      <c r="L105" s="8">
        <v>60</v>
      </c>
      <c r="M105" s="993">
        <v>36.5</v>
      </c>
      <c r="N105" s="972">
        <f t="shared" si="12"/>
        <v>60.833333333333336</v>
      </c>
    </row>
    <row r="106" spans="1:14" ht="15">
      <c r="A106" s="171">
        <v>625002</v>
      </c>
      <c r="B106" s="9"/>
      <c r="C106" s="13">
        <v>41</v>
      </c>
      <c r="D106" s="512" t="s">
        <v>141</v>
      </c>
      <c r="E106" s="329" t="s">
        <v>80</v>
      </c>
      <c r="F106" s="211">
        <v>473</v>
      </c>
      <c r="G106" s="211">
        <v>494</v>
      </c>
      <c r="H106" s="48">
        <v>530</v>
      </c>
      <c r="I106" s="8">
        <v>530</v>
      </c>
      <c r="J106" s="172">
        <v>530</v>
      </c>
      <c r="K106" s="171">
        <v>600</v>
      </c>
      <c r="L106" s="8">
        <v>600</v>
      </c>
      <c r="M106" s="993">
        <v>365.32</v>
      </c>
      <c r="N106" s="971">
        <f t="shared" si="12"/>
        <v>60.88666666666666</v>
      </c>
    </row>
    <row r="107" spans="1:14" ht="15">
      <c r="A107" s="171">
        <v>625003</v>
      </c>
      <c r="B107" s="9"/>
      <c r="C107" s="13">
        <v>41</v>
      </c>
      <c r="D107" s="512" t="s">
        <v>141</v>
      </c>
      <c r="E107" s="329" t="s">
        <v>81</v>
      </c>
      <c r="F107" s="211">
        <v>25</v>
      </c>
      <c r="G107" s="211">
        <v>39</v>
      </c>
      <c r="H107" s="48">
        <v>32</v>
      </c>
      <c r="I107" s="8">
        <v>32</v>
      </c>
      <c r="J107" s="172">
        <v>32</v>
      </c>
      <c r="K107" s="171">
        <v>35</v>
      </c>
      <c r="L107" s="8">
        <v>35</v>
      </c>
      <c r="M107" s="993">
        <v>20.85</v>
      </c>
      <c r="N107" s="974">
        <f t="shared" si="12"/>
        <v>59.57142857142858</v>
      </c>
    </row>
    <row r="108" spans="1:14" ht="15">
      <c r="A108" s="171">
        <v>625004</v>
      </c>
      <c r="B108" s="9"/>
      <c r="C108" s="13">
        <v>41</v>
      </c>
      <c r="D108" s="512" t="s">
        <v>141</v>
      </c>
      <c r="E108" s="329" t="s">
        <v>82</v>
      </c>
      <c r="F108" s="172">
        <v>101</v>
      </c>
      <c r="G108" s="172">
        <v>106</v>
      </c>
      <c r="H108" s="48">
        <v>130</v>
      </c>
      <c r="I108" s="8">
        <v>130</v>
      </c>
      <c r="J108" s="172">
        <v>130</v>
      </c>
      <c r="K108" s="171">
        <v>130</v>
      </c>
      <c r="L108" s="8">
        <v>130</v>
      </c>
      <c r="M108" s="993">
        <v>78.25</v>
      </c>
      <c r="N108" s="974">
        <f t="shared" si="12"/>
        <v>60.19230769230769</v>
      </c>
    </row>
    <row r="109" spans="1:14" ht="15">
      <c r="A109" s="171">
        <v>625005</v>
      </c>
      <c r="B109" s="9"/>
      <c r="C109" s="13">
        <v>41</v>
      </c>
      <c r="D109" s="512" t="s">
        <v>141</v>
      </c>
      <c r="E109" s="329" t="s">
        <v>83</v>
      </c>
      <c r="F109" s="172">
        <v>34</v>
      </c>
      <c r="G109" s="172">
        <v>35</v>
      </c>
      <c r="H109" s="48">
        <v>40</v>
      </c>
      <c r="I109" s="8">
        <v>40</v>
      </c>
      <c r="J109" s="172">
        <v>40</v>
      </c>
      <c r="K109" s="171">
        <v>40</v>
      </c>
      <c r="L109" s="8">
        <v>40</v>
      </c>
      <c r="M109" s="993">
        <v>26.06</v>
      </c>
      <c r="N109" s="974">
        <f t="shared" si="12"/>
        <v>65.14999999999999</v>
      </c>
    </row>
    <row r="110" spans="1:14" ht="15">
      <c r="A110" s="173">
        <v>625007</v>
      </c>
      <c r="B110" s="11"/>
      <c r="C110" s="206">
        <v>41</v>
      </c>
      <c r="D110" s="512" t="s">
        <v>141</v>
      </c>
      <c r="E110" s="558" t="s">
        <v>84</v>
      </c>
      <c r="F110" s="174">
        <v>160</v>
      </c>
      <c r="G110" s="174">
        <v>166</v>
      </c>
      <c r="H110" s="80">
        <v>185</v>
      </c>
      <c r="I110" s="10">
        <v>185</v>
      </c>
      <c r="J110" s="174">
        <v>185</v>
      </c>
      <c r="K110" s="173">
        <v>190</v>
      </c>
      <c r="L110" s="10">
        <v>190</v>
      </c>
      <c r="M110" s="994">
        <v>123.92</v>
      </c>
      <c r="N110" s="973">
        <f t="shared" si="12"/>
        <v>65.22105263157894</v>
      </c>
    </row>
    <row r="111" spans="1:14" ht="15">
      <c r="A111" s="193">
        <v>631</v>
      </c>
      <c r="B111" s="74"/>
      <c r="C111" s="112"/>
      <c r="D111" s="515"/>
      <c r="E111" s="533" t="s">
        <v>339</v>
      </c>
      <c r="F111" s="165">
        <v>94</v>
      </c>
      <c r="G111" s="165">
        <v>202</v>
      </c>
      <c r="H111" s="5">
        <v>120</v>
      </c>
      <c r="I111" s="4">
        <v>120</v>
      </c>
      <c r="J111" s="165"/>
      <c r="K111" s="164">
        <f>K112</f>
        <v>120</v>
      </c>
      <c r="L111" s="4">
        <f>L112</f>
        <v>120</v>
      </c>
      <c r="M111" s="992">
        <f>M112</f>
        <v>0</v>
      </c>
      <c r="N111" s="1004">
        <f t="shared" si="12"/>
        <v>0</v>
      </c>
    </row>
    <row r="112" spans="1:14" ht="15">
      <c r="A112" s="166">
        <v>631001</v>
      </c>
      <c r="B112" s="76"/>
      <c r="C112" s="646">
        <v>41</v>
      </c>
      <c r="D112" s="515" t="s">
        <v>141</v>
      </c>
      <c r="E112" s="542" t="s">
        <v>340</v>
      </c>
      <c r="F112" s="167">
        <v>94</v>
      </c>
      <c r="G112" s="167">
        <v>202</v>
      </c>
      <c r="H112" s="77">
        <v>120</v>
      </c>
      <c r="I112" s="78">
        <v>120</v>
      </c>
      <c r="J112" s="167"/>
      <c r="K112" s="166">
        <v>120</v>
      </c>
      <c r="L112" s="78">
        <v>120</v>
      </c>
      <c r="M112" s="995">
        <v>0</v>
      </c>
      <c r="N112" s="980">
        <f t="shared" si="12"/>
        <v>0</v>
      </c>
    </row>
    <row r="113" spans="1:14" ht="15">
      <c r="A113" s="193">
        <v>637</v>
      </c>
      <c r="B113" s="3"/>
      <c r="C113" s="135"/>
      <c r="D113" s="515"/>
      <c r="E113" s="533" t="s">
        <v>164</v>
      </c>
      <c r="F113" s="165">
        <f>SUM(F114:F117)</f>
        <v>940</v>
      </c>
      <c r="G113" s="165">
        <f>SUM(G114:G117)</f>
        <v>1426</v>
      </c>
      <c r="H113" s="5">
        <f aca="true" t="shared" si="14" ref="H113:M113">SUM(H114:H116)</f>
        <v>1360</v>
      </c>
      <c r="I113" s="4">
        <f t="shared" si="14"/>
        <v>1360</v>
      </c>
      <c r="J113" s="165">
        <f t="shared" si="14"/>
        <v>1240</v>
      </c>
      <c r="K113" s="164">
        <f t="shared" si="14"/>
        <v>1360</v>
      </c>
      <c r="L113" s="4">
        <f t="shared" si="14"/>
        <v>1360</v>
      </c>
      <c r="M113" s="992">
        <f t="shared" si="14"/>
        <v>1156.04</v>
      </c>
      <c r="N113" s="1004">
        <f t="shared" si="12"/>
        <v>85.00294117647059</v>
      </c>
    </row>
    <row r="114" spans="1:14" ht="15">
      <c r="A114" s="180">
        <v>637014</v>
      </c>
      <c r="B114" s="22"/>
      <c r="C114" s="632">
        <v>41</v>
      </c>
      <c r="D114" s="522" t="s">
        <v>141</v>
      </c>
      <c r="E114" s="534" t="s">
        <v>151</v>
      </c>
      <c r="F114" s="181">
        <v>203</v>
      </c>
      <c r="G114" s="181">
        <v>184</v>
      </c>
      <c r="H114" s="52">
        <v>200</v>
      </c>
      <c r="I114" s="21">
        <v>200</v>
      </c>
      <c r="J114" s="181">
        <v>200</v>
      </c>
      <c r="K114" s="180">
        <v>200</v>
      </c>
      <c r="L114" s="21">
        <v>200</v>
      </c>
      <c r="M114" s="977">
        <v>160</v>
      </c>
      <c r="N114" s="1006">
        <f t="shared" si="12"/>
        <v>80</v>
      </c>
    </row>
    <row r="115" spans="1:14" ht="15">
      <c r="A115" s="169">
        <v>637012</v>
      </c>
      <c r="B115" s="7">
        <v>1</v>
      </c>
      <c r="C115" s="642">
        <v>41</v>
      </c>
      <c r="D115" s="523" t="s">
        <v>74</v>
      </c>
      <c r="E115" s="535" t="s">
        <v>165</v>
      </c>
      <c r="F115" s="183">
        <v>696</v>
      </c>
      <c r="G115" s="183">
        <v>1194</v>
      </c>
      <c r="H115" s="89">
        <v>1100</v>
      </c>
      <c r="I115" s="6">
        <v>1100</v>
      </c>
      <c r="J115" s="170">
        <v>1000</v>
      </c>
      <c r="K115" s="169">
        <v>1100</v>
      </c>
      <c r="L115" s="6">
        <v>1100</v>
      </c>
      <c r="M115" s="996">
        <v>955.12</v>
      </c>
      <c r="N115" s="974">
        <f t="shared" si="12"/>
        <v>86.82909090909091</v>
      </c>
    </row>
    <row r="116" spans="1:14" ht="15">
      <c r="A116" s="173">
        <v>637016</v>
      </c>
      <c r="B116" s="11"/>
      <c r="C116" s="206">
        <v>41</v>
      </c>
      <c r="D116" s="523" t="s">
        <v>141</v>
      </c>
      <c r="E116" s="545" t="s">
        <v>154</v>
      </c>
      <c r="F116" s="210">
        <v>41</v>
      </c>
      <c r="G116" s="210">
        <v>48</v>
      </c>
      <c r="H116" s="547">
        <v>60</v>
      </c>
      <c r="I116" s="100">
        <v>60</v>
      </c>
      <c r="J116" s="217">
        <v>40</v>
      </c>
      <c r="K116" s="1054">
        <v>60</v>
      </c>
      <c r="L116" s="100">
        <v>60</v>
      </c>
      <c r="M116" s="1018">
        <v>40.92</v>
      </c>
      <c r="N116" s="973">
        <f t="shared" si="12"/>
        <v>68.2</v>
      </c>
    </row>
    <row r="117" spans="1:14" ht="15.75" thickBot="1">
      <c r="A117" s="257"/>
      <c r="B117" s="92"/>
      <c r="C117" s="647"/>
      <c r="D117" s="543"/>
      <c r="E117" s="546"/>
      <c r="F117" s="321"/>
      <c r="G117" s="321"/>
      <c r="H117" s="36"/>
      <c r="I117" s="93"/>
      <c r="J117" s="226"/>
      <c r="K117" s="198"/>
      <c r="L117" s="93"/>
      <c r="M117" s="185"/>
      <c r="N117" s="840"/>
    </row>
    <row r="118" spans="1:14" ht="15.75" thickBot="1">
      <c r="A118" s="16" t="s">
        <v>166</v>
      </c>
      <c r="B118" s="17"/>
      <c r="C118" s="639"/>
      <c r="D118" s="509"/>
      <c r="E118" s="57" t="s">
        <v>167</v>
      </c>
      <c r="F118" s="18">
        <f>SUM(F119+F120+F128+F134)</f>
        <v>4985</v>
      </c>
      <c r="G118" s="18">
        <f>SUM(G119+G120+G128+G134)</f>
        <v>4226</v>
      </c>
      <c r="H118" s="70">
        <f>H119+H120+H128+H134</f>
        <v>5000</v>
      </c>
      <c r="I118" s="68">
        <f>I119+I120+I128+I134</f>
        <v>5000</v>
      </c>
      <c r="J118" s="18">
        <f>J119+J120+J128+J134</f>
        <v>4998</v>
      </c>
      <c r="K118" s="69">
        <f>K119+K120+K128+K134</f>
        <v>5000</v>
      </c>
      <c r="L118" s="68">
        <v>5000</v>
      </c>
      <c r="M118" s="1016">
        <f>M119+M120+M128+M134</f>
        <v>2315.42</v>
      </c>
      <c r="N118" s="1003">
        <f aca="true" t="shared" si="15" ref="N118:N135">(100/L118)*M118</f>
        <v>46.3084</v>
      </c>
    </row>
    <row r="119" spans="1:14" ht="15">
      <c r="A119" s="261">
        <v>611000</v>
      </c>
      <c r="B119" s="95"/>
      <c r="C119" s="98">
        <v>111</v>
      </c>
      <c r="D119" s="704" t="s">
        <v>168</v>
      </c>
      <c r="E119" s="540" t="s">
        <v>75</v>
      </c>
      <c r="F119" s="548">
        <v>3250</v>
      </c>
      <c r="G119" s="548">
        <v>3244</v>
      </c>
      <c r="H119" s="106">
        <v>3300</v>
      </c>
      <c r="I119" s="98">
        <v>3300</v>
      </c>
      <c r="J119" s="215">
        <v>3300</v>
      </c>
      <c r="K119" s="261">
        <v>3300</v>
      </c>
      <c r="L119" s="98">
        <v>3300</v>
      </c>
      <c r="M119" s="1017">
        <v>1650</v>
      </c>
      <c r="N119" s="1004">
        <f t="shared" si="15"/>
        <v>50</v>
      </c>
    </row>
    <row r="120" spans="1:14" ht="15">
      <c r="A120" s="193">
        <v>62</v>
      </c>
      <c r="B120" s="3"/>
      <c r="C120" s="135"/>
      <c r="D120" s="515"/>
      <c r="E120" s="533" t="s">
        <v>76</v>
      </c>
      <c r="F120" s="165">
        <f>SUM(F121:F127)</f>
        <v>1343</v>
      </c>
      <c r="G120" s="165">
        <f aca="true" t="shared" si="16" ref="G120:M120">SUM(G121:G127)</f>
        <v>668</v>
      </c>
      <c r="H120" s="5">
        <f t="shared" si="16"/>
        <v>1370</v>
      </c>
      <c r="I120" s="5">
        <f t="shared" si="16"/>
        <v>1370</v>
      </c>
      <c r="J120" s="165">
        <f t="shared" si="16"/>
        <v>1370</v>
      </c>
      <c r="K120" s="164">
        <f t="shared" si="16"/>
        <v>1370</v>
      </c>
      <c r="L120" s="4">
        <f t="shared" si="16"/>
        <v>1370</v>
      </c>
      <c r="M120" s="992">
        <f t="shared" si="16"/>
        <v>461.0300000000001</v>
      </c>
      <c r="N120" s="1005">
        <f t="shared" si="15"/>
        <v>33.65182481751825</v>
      </c>
    </row>
    <row r="121" spans="1:14" ht="15">
      <c r="A121" s="180">
        <v>623000</v>
      </c>
      <c r="B121" s="22"/>
      <c r="C121" s="642">
        <v>111</v>
      </c>
      <c r="D121" s="523" t="s">
        <v>168</v>
      </c>
      <c r="E121" s="534" t="s">
        <v>78</v>
      </c>
      <c r="F121" s="216">
        <v>374</v>
      </c>
      <c r="G121" s="216">
        <v>191</v>
      </c>
      <c r="H121" s="52">
        <v>375</v>
      </c>
      <c r="I121" s="21">
        <v>375</v>
      </c>
      <c r="J121" s="181">
        <v>375</v>
      </c>
      <c r="K121" s="180">
        <v>375</v>
      </c>
      <c r="L121" s="21">
        <v>375</v>
      </c>
      <c r="M121" s="977">
        <v>143.37</v>
      </c>
      <c r="N121" s="1006">
        <f t="shared" si="15"/>
        <v>38.232</v>
      </c>
    </row>
    <row r="122" spans="1:14" ht="15">
      <c r="A122" s="171">
        <v>625001</v>
      </c>
      <c r="B122" s="9"/>
      <c r="C122" s="13">
        <v>111</v>
      </c>
      <c r="D122" s="513" t="s">
        <v>168</v>
      </c>
      <c r="E122" s="329" t="s">
        <v>79</v>
      </c>
      <c r="F122" s="211">
        <v>46</v>
      </c>
      <c r="G122" s="211">
        <v>27</v>
      </c>
      <c r="H122" s="48">
        <v>60</v>
      </c>
      <c r="I122" s="8">
        <v>60</v>
      </c>
      <c r="J122" s="172">
        <v>60</v>
      </c>
      <c r="K122" s="171">
        <v>60</v>
      </c>
      <c r="L122" s="8">
        <v>60</v>
      </c>
      <c r="M122" s="993">
        <v>17.84</v>
      </c>
      <c r="N122" s="972">
        <f t="shared" si="15"/>
        <v>29.733333333333334</v>
      </c>
    </row>
    <row r="123" spans="1:14" ht="15">
      <c r="A123" s="171">
        <v>625002</v>
      </c>
      <c r="B123" s="9"/>
      <c r="C123" s="13">
        <v>111</v>
      </c>
      <c r="D123" s="513" t="s">
        <v>168</v>
      </c>
      <c r="E123" s="329" t="s">
        <v>80</v>
      </c>
      <c r="F123" s="211">
        <v>508</v>
      </c>
      <c r="G123" s="211">
        <v>268</v>
      </c>
      <c r="H123" s="48">
        <v>515</v>
      </c>
      <c r="I123" s="8">
        <v>515</v>
      </c>
      <c r="J123" s="172">
        <v>515</v>
      </c>
      <c r="K123" s="171">
        <v>515</v>
      </c>
      <c r="L123" s="8">
        <v>515</v>
      </c>
      <c r="M123" s="993">
        <v>178.4</v>
      </c>
      <c r="N123" s="971">
        <f t="shared" si="15"/>
        <v>34.640776699029125</v>
      </c>
    </row>
    <row r="124" spans="1:14" ht="15">
      <c r="A124" s="171">
        <v>625003</v>
      </c>
      <c r="B124" s="9"/>
      <c r="C124" s="13">
        <v>111</v>
      </c>
      <c r="D124" s="513" t="s">
        <v>168</v>
      </c>
      <c r="E124" s="329" t="s">
        <v>81</v>
      </c>
      <c r="F124" s="211">
        <v>34</v>
      </c>
      <c r="G124" s="211">
        <v>16</v>
      </c>
      <c r="H124" s="48">
        <v>35</v>
      </c>
      <c r="I124" s="8">
        <v>35</v>
      </c>
      <c r="J124" s="172">
        <v>35</v>
      </c>
      <c r="K124" s="171">
        <v>35</v>
      </c>
      <c r="L124" s="8">
        <v>35</v>
      </c>
      <c r="M124" s="993">
        <v>10.16</v>
      </c>
      <c r="N124" s="974">
        <f t="shared" si="15"/>
        <v>29.02857142857143</v>
      </c>
    </row>
    <row r="125" spans="1:14" ht="15">
      <c r="A125" s="171">
        <v>625004</v>
      </c>
      <c r="B125" s="13"/>
      <c r="C125" s="13">
        <v>111</v>
      </c>
      <c r="D125" s="513" t="s">
        <v>168</v>
      </c>
      <c r="E125" s="329" t="s">
        <v>82</v>
      </c>
      <c r="F125" s="172">
        <v>114</v>
      </c>
      <c r="G125" s="172">
        <v>57</v>
      </c>
      <c r="H125" s="48">
        <v>115</v>
      </c>
      <c r="I125" s="8">
        <v>115</v>
      </c>
      <c r="J125" s="172">
        <v>115</v>
      </c>
      <c r="K125" s="171">
        <v>115</v>
      </c>
      <c r="L125" s="8">
        <v>115</v>
      </c>
      <c r="M125" s="993">
        <v>38.06</v>
      </c>
      <c r="N125" s="972">
        <f t="shared" si="15"/>
        <v>33.095652173913045</v>
      </c>
    </row>
    <row r="126" spans="1:14" ht="15">
      <c r="A126" s="169">
        <v>625005</v>
      </c>
      <c r="B126" s="7"/>
      <c r="C126" s="642">
        <v>111</v>
      </c>
      <c r="D126" s="513" t="s">
        <v>168</v>
      </c>
      <c r="E126" s="329" t="s">
        <v>83</v>
      </c>
      <c r="F126" s="183">
        <v>36</v>
      </c>
      <c r="G126" s="183">
        <v>19</v>
      </c>
      <c r="H126" s="48">
        <v>37</v>
      </c>
      <c r="I126" s="8">
        <v>37</v>
      </c>
      <c r="J126" s="172">
        <v>37</v>
      </c>
      <c r="K126" s="171">
        <v>37</v>
      </c>
      <c r="L126" s="8">
        <v>37</v>
      </c>
      <c r="M126" s="993">
        <v>12.72</v>
      </c>
      <c r="N126" s="971">
        <f t="shared" si="15"/>
        <v>34.37837837837838</v>
      </c>
    </row>
    <row r="127" spans="1:14" ht="15">
      <c r="A127" s="173">
        <v>625007</v>
      </c>
      <c r="B127" s="32"/>
      <c r="C127" s="204">
        <v>111</v>
      </c>
      <c r="D127" s="510" t="s">
        <v>168</v>
      </c>
      <c r="E127" s="545" t="s">
        <v>84</v>
      </c>
      <c r="F127" s="210">
        <v>231</v>
      </c>
      <c r="G127" s="210">
        <v>90</v>
      </c>
      <c r="H127" s="517">
        <v>233</v>
      </c>
      <c r="I127" s="23">
        <v>233</v>
      </c>
      <c r="J127" s="210">
        <v>233</v>
      </c>
      <c r="K127" s="179">
        <v>233</v>
      </c>
      <c r="L127" s="23">
        <v>233</v>
      </c>
      <c r="M127" s="998">
        <v>60.48</v>
      </c>
      <c r="N127" s="973">
        <f t="shared" si="15"/>
        <v>25.957081545064376</v>
      </c>
    </row>
    <row r="128" spans="1:14" ht="15">
      <c r="A128" s="164">
        <v>63</v>
      </c>
      <c r="B128" s="3"/>
      <c r="C128" s="135"/>
      <c r="D128" s="515"/>
      <c r="E128" s="533" t="s">
        <v>164</v>
      </c>
      <c r="F128" s="165">
        <f>SUM(F129:F133)</f>
        <v>384</v>
      </c>
      <c r="G128" s="165">
        <f aca="true" t="shared" si="17" ref="G128:M128">SUM(G129:G133)</f>
        <v>306</v>
      </c>
      <c r="H128" s="5">
        <f t="shared" si="17"/>
        <v>320</v>
      </c>
      <c r="I128" s="4">
        <f t="shared" si="17"/>
        <v>320</v>
      </c>
      <c r="J128" s="165">
        <f t="shared" si="17"/>
        <v>320</v>
      </c>
      <c r="K128" s="164">
        <f t="shared" si="17"/>
        <v>320</v>
      </c>
      <c r="L128" s="4">
        <f t="shared" si="17"/>
        <v>320</v>
      </c>
      <c r="M128" s="992">
        <f t="shared" si="17"/>
        <v>196.39</v>
      </c>
      <c r="N128" s="1004">
        <f t="shared" si="15"/>
        <v>61.371874999999996</v>
      </c>
    </row>
    <row r="129" spans="1:14" ht="15">
      <c r="A129" s="180">
        <v>631001</v>
      </c>
      <c r="B129" s="22"/>
      <c r="C129" s="206">
        <v>111</v>
      </c>
      <c r="D129" s="511" t="s">
        <v>168</v>
      </c>
      <c r="E129" s="534" t="s">
        <v>339</v>
      </c>
      <c r="F129" s="216">
        <v>20</v>
      </c>
      <c r="G129" s="216">
        <v>46</v>
      </c>
      <c r="H129" s="52">
        <v>20</v>
      </c>
      <c r="I129" s="21">
        <v>20</v>
      </c>
      <c r="J129" s="181">
        <v>20</v>
      </c>
      <c r="K129" s="180">
        <v>20</v>
      </c>
      <c r="L129" s="21">
        <v>20</v>
      </c>
      <c r="M129" s="977">
        <v>0</v>
      </c>
      <c r="N129" s="978">
        <f t="shared" si="15"/>
        <v>0</v>
      </c>
    </row>
    <row r="130" spans="1:14" ht="15">
      <c r="A130" s="171">
        <v>633006</v>
      </c>
      <c r="B130" s="9">
        <v>1</v>
      </c>
      <c r="C130" s="323">
        <v>111</v>
      </c>
      <c r="D130" s="512" t="s">
        <v>168</v>
      </c>
      <c r="E130" s="329" t="s">
        <v>98</v>
      </c>
      <c r="F130" s="172">
        <v>150</v>
      </c>
      <c r="G130" s="172">
        <v>100</v>
      </c>
      <c r="H130" s="89">
        <v>120</v>
      </c>
      <c r="I130" s="6">
        <v>120</v>
      </c>
      <c r="J130" s="170">
        <v>120</v>
      </c>
      <c r="K130" s="169">
        <v>120</v>
      </c>
      <c r="L130" s="6">
        <v>85</v>
      </c>
      <c r="M130" s="996">
        <v>32.69</v>
      </c>
      <c r="N130" s="971">
        <f t="shared" si="15"/>
        <v>38.45882352941177</v>
      </c>
    </row>
    <row r="131" spans="1:14" ht="15">
      <c r="A131" s="171">
        <v>633006</v>
      </c>
      <c r="B131" s="9">
        <v>4</v>
      </c>
      <c r="C131" s="323">
        <v>111</v>
      </c>
      <c r="D131" s="512" t="s">
        <v>168</v>
      </c>
      <c r="E131" s="329" t="s">
        <v>101</v>
      </c>
      <c r="F131" s="183">
        <v>64</v>
      </c>
      <c r="G131" s="183">
        <v>20</v>
      </c>
      <c r="H131" s="48">
        <v>30</v>
      </c>
      <c r="I131" s="8">
        <v>30</v>
      </c>
      <c r="J131" s="172">
        <v>30</v>
      </c>
      <c r="K131" s="171">
        <v>30</v>
      </c>
      <c r="L131" s="8">
        <v>65</v>
      </c>
      <c r="M131" s="993">
        <v>64.12</v>
      </c>
      <c r="N131" s="974">
        <f t="shared" si="15"/>
        <v>98.64615384615387</v>
      </c>
    </row>
    <row r="132" spans="1:14" ht="15">
      <c r="A132" s="171">
        <v>633009</v>
      </c>
      <c r="B132" s="9">
        <v>1</v>
      </c>
      <c r="C132" s="13">
        <v>111</v>
      </c>
      <c r="D132" s="513" t="s">
        <v>168</v>
      </c>
      <c r="E132" s="471" t="s">
        <v>169</v>
      </c>
      <c r="F132" s="172">
        <v>50</v>
      </c>
      <c r="G132" s="172">
        <v>40</v>
      </c>
      <c r="H132" s="48">
        <v>50</v>
      </c>
      <c r="I132" s="8">
        <v>50</v>
      </c>
      <c r="J132" s="172">
        <v>50</v>
      </c>
      <c r="K132" s="171">
        <v>50</v>
      </c>
      <c r="L132" s="8">
        <v>50</v>
      </c>
      <c r="M132" s="993">
        <v>0</v>
      </c>
      <c r="N132" s="972">
        <f t="shared" si="15"/>
        <v>0</v>
      </c>
    </row>
    <row r="133" spans="1:14" ht="15">
      <c r="A133" s="173">
        <v>637013</v>
      </c>
      <c r="B133" s="32"/>
      <c r="C133" s="130">
        <v>111</v>
      </c>
      <c r="D133" s="514" t="s">
        <v>168</v>
      </c>
      <c r="E133" s="516" t="s">
        <v>170</v>
      </c>
      <c r="F133" s="170">
        <v>100</v>
      </c>
      <c r="G133" s="170">
        <v>100</v>
      </c>
      <c r="H133" s="80">
        <v>100</v>
      </c>
      <c r="I133" s="10">
        <v>100</v>
      </c>
      <c r="J133" s="174">
        <v>100</v>
      </c>
      <c r="K133" s="173">
        <v>100</v>
      </c>
      <c r="L133" s="10">
        <v>100</v>
      </c>
      <c r="M133" s="994">
        <v>99.58</v>
      </c>
      <c r="N133" s="1008">
        <f t="shared" si="15"/>
        <v>99.58</v>
      </c>
    </row>
    <row r="134" spans="1:14" ht="15">
      <c r="A134" s="164">
        <v>642</v>
      </c>
      <c r="B134" s="3"/>
      <c r="C134" s="135"/>
      <c r="D134" s="515"/>
      <c r="E134" s="504" t="s">
        <v>171</v>
      </c>
      <c r="F134" s="165">
        <v>8</v>
      </c>
      <c r="G134" s="165">
        <v>8</v>
      </c>
      <c r="H134" s="5">
        <v>10</v>
      </c>
      <c r="I134" s="4">
        <v>10</v>
      </c>
      <c r="J134" s="165">
        <v>8</v>
      </c>
      <c r="K134" s="164">
        <f>K135</f>
        <v>10</v>
      </c>
      <c r="L134" s="4">
        <f>L135</f>
        <v>10</v>
      </c>
      <c r="M134" s="992">
        <f>M135</f>
        <v>8</v>
      </c>
      <c r="N134" s="1007">
        <f t="shared" si="15"/>
        <v>80</v>
      </c>
    </row>
    <row r="135" spans="1:14" ht="15">
      <c r="A135" s="202">
        <v>642006</v>
      </c>
      <c r="B135" s="99"/>
      <c r="C135" s="645">
        <v>111</v>
      </c>
      <c r="D135" s="541" t="s">
        <v>172</v>
      </c>
      <c r="E135" s="507" t="s">
        <v>173</v>
      </c>
      <c r="F135" s="167">
        <v>8</v>
      </c>
      <c r="G135" s="167">
        <v>8</v>
      </c>
      <c r="H135" s="77">
        <v>10</v>
      </c>
      <c r="I135" s="36">
        <v>10</v>
      </c>
      <c r="J135" s="183">
        <v>8</v>
      </c>
      <c r="K135" s="166">
        <v>10</v>
      </c>
      <c r="L135" s="78">
        <v>10</v>
      </c>
      <c r="M135" s="995">
        <v>8</v>
      </c>
      <c r="N135" s="971">
        <f t="shared" si="15"/>
        <v>80</v>
      </c>
    </row>
    <row r="136" spans="1:14" ht="15.75" thickBot="1">
      <c r="A136" s="198"/>
      <c r="B136" s="92"/>
      <c r="C136" s="92"/>
      <c r="D136" s="590"/>
      <c r="E136" s="537"/>
      <c r="F136" s="321"/>
      <c r="G136" s="321"/>
      <c r="H136" s="101"/>
      <c r="I136" s="93"/>
      <c r="J136" s="226"/>
      <c r="K136" s="198"/>
      <c r="L136" s="93"/>
      <c r="M136" s="549"/>
      <c r="N136" s="840"/>
    </row>
    <row r="137" spans="1:14" ht="15.75" thickBot="1">
      <c r="A137" s="69" t="s">
        <v>174</v>
      </c>
      <c r="B137" s="17"/>
      <c r="C137" s="17"/>
      <c r="D137" s="64"/>
      <c r="E137" s="57" t="s">
        <v>175</v>
      </c>
      <c r="F137" s="18">
        <v>1316</v>
      </c>
      <c r="G137" s="18">
        <v>2370</v>
      </c>
      <c r="H137" s="70">
        <v>7500</v>
      </c>
      <c r="I137" s="68">
        <v>7500</v>
      </c>
      <c r="J137" s="18">
        <v>4500</v>
      </c>
      <c r="K137" s="69">
        <v>2500</v>
      </c>
      <c r="L137" s="68">
        <f>L138</f>
        <v>2500</v>
      </c>
      <c r="M137" s="1016">
        <f>M138</f>
        <v>1962.89</v>
      </c>
      <c r="N137" s="1003">
        <f>(100/L137)*M137</f>
        <v>78.5156</v>
      </c>
    </row>
    <row r="138" spans="1:14" ht="15">
      <c r="A138" s="200">
        <v>637</v>
      </c>
      <c r="B138" s="72"/>
      <c r="C138" s="72">
        <v>111</v>
      </c>
      <c r="D138" s="705" t="s">
        <v>176</v>
      </c>
      <c r="E138" s="555" t="s">
        <v>177</v>
      </c>
      <c r="F138" s="218">
        <v>1316</v>
      </c>
      <c r="G138" s="218">
        <v>2370</v>
      </c>
      <c r="H138" s="73">
        <v>7500</v>
      </c>
      <c r="I138" s="71">
        <v>7500</v>
      </c>
      <c r="J138" s="218">
        <v>4500</v>
      </c>
      <c r="K138" s="200">
        <v>2500</v>
      </c>
      <c r="L138" s="71">
        <v>2500</v>
      </c>
      <c r="M138" s="991">
        <v>1962.89</v>
      </c>
      <c r="N138" s="1009">
        <f>(100/L138)*M138</f>
        <v>78.5156</v>
      </c>
    </row>
    <row r="139" spans="1:14" ht="15.75" thickBot="1">
      <c r="A139" s="258"/>
      <c r="B139" s="103"/>
      <c r="C139" s="103"/>
      <c r="D139" s="550"/>
      <c r="E139" s="556"/>
      <c r="F139" s="321"/>
      <c r="G139" s="321"/>
      <c r="H139" s="101"/>
      <c r="I139" s="36"/>
      <c r="J139" s="185"/>
      <c r="K139" s="182"/>
      <c r="L139" s="12"/>
      <c r="M139" s="185"/>
      <c r="N139" s="814"/>
    </row>
    <row r="140" spans="1:14" ht="15.75" thickBot="1">
      <c r="A140" s="1" t="s">
        <v>178</v>
      </c>
      <c r="B140" s="2"/>
      <c r="C140" s="2"/>
      <c r="D140" s="326"/>
      <c r="E140" s="557" t="s">
        <v>179</v>
      </c>
      <c r="F140" s="227">
        <f aca="true" t="shared" si="18" ref="F140:M140">F141</f>
        <v>9626</v>
      </c>
      <c r="G140" s="227">
        <f t="shared" si="18"/>
        <v>9629</v>
      </c>
      <c r="H140" s="58">
        <f t="shared" si="18"/>
        <v>13150</v>
      </c>
      <c r="I140" s="58">
        <f t="shared" si="18"/>
        <v>10150</v>
      </c>
      <c r="J140" s="58">
        <f t="shared" si="18"/>
        <v>9100</v>
      </c>
      <c r="K140" s="69">
        <f>K141</f>
        <v>9700</v>
      </c>
      <c r="L140" s="68">
        <f t="shared" si="18"/>
        <v>9700</v>
      </c>
      <c r="M140" s="1016">
        <f t="shared" si="18"/>
        <v>5427.989999999999</v>
      </c>
      <c r="N140" s="1003">
        <f aca="true" t="shared" si="19" ref="N140:N145">(100/L140)*M140</f>
        <v>55.95865979381442</v>
      </c>
    </row>
    <row r="141" spans="1:14" ht="15">
      <c r="A141" s="256">
        <v>65</v>
      </c>
      <c r="B141" s="95"/>
      <c r="C141" s="95"/>
      <c r="D141" s="551"/>
      <c r="E141" s="540" t="s">
        <v>180</v>
      </c>
      <c r="F141" s="219">
        <f>F142+F143+F144+F145</f>
        <v>9626</v>
      </c>
      <c r="G141" s="219">
        <f>G142+G143+G144+G145</f>
        <v>9629</v>
      </c>
      <c r="H141" s="106">
        <f aca="true" t="shared" si="20" ref="H141:M141">SUM(H142:H145)</f>
        <v>13150</v>
      </c>
      <c r="I141" s="106">
        <f t="shared" si="20"/>
        <v>10150</v>
      </c>
      <c r="J141" s="219">
        <f t="shared" si="20"/>
        <v>9100</v>
      </c>
      <c r="K141" s="261">
        <f t="shared" si="20"/>
        <v>9700</v>
      </c>
      <c r="L141" s="98">
        <f t="shared" si="20"/>
        <v>9700</v>
      </c>
      <c r="M141" s="1017">
        <f t="shared" si="20"/>
        <v>5427.989999999999</v>
      </c>
      <c r="N141" s="1004">
        <f t="shared" si="19"/>
        <v>55.95865979381442</v>
      </c>
    </row>
    <row r="142" spans="1:14" ht="15">
      <c r="A142" s="180">
        <v>651002</v>
      </c>
      <c r="B142" s="22"/>
      <c r="C142" s="22">
        <v>41</v>
      </c>
      <c r="D142" s="192" t="s">
        <v>74</v>
      </c>
      <c r="E142" s="534" t="s">
        <v>181</v>
      </c>
      <c r="F142" s="220">
        <v>4937</v>
      </c>
      <c r="G142" s="220">
        <v>3881</v>
      </c>
      <c r="H142" s="553">
        <v>3600</v>
      </c>
      <c r="I142" s="107">
        <v>3600</v>
      </c>
      <c r="J142" s="220">
        <v>3600</v>
      </c>
      <c r="K142" s="1055">
        <v>3500</v>
      </c>
      <c r="L142" s="107">
        <v>3500</v>
      </c>
      <c r="M142" s="1019">
        <v>1767.12</v>
      </c>
      <c r="N142" s="978">
        <f t="shared" si="19"/>
        <v>50.48914285714285</v>
      </c>
    </row>
    <row r="143" spans="1:14" ht="15">
      <c r="A143" s="768">
        <v>651002</v>
      </c>
      <c r="B143" s="270">
        <v>40</v>
      </c>
      <c r="C143" s="769">
        <v>41</v>
      </c>
      <c r="D143" s="770" t="s">
        <v>74</v>
      </c>
      <c r="E143" s="771" t="s">
        <v>421</v>
      </c>
      <c r="F143" s="585"/>
      <c r="G143" s="585">
        <v>588</v>
      </c>
      <c r="H143" s="718">
        <v>4000</v>
      </c>
      <c r="I143" s="279">
        <v>1000</v>
      </c>
      <c r="J143" s="585">
        <v>1000</v>
      </c>
      <c r="K143" s="714">
        <v>1000</v>
      </c>
      <c r="L143" s="279">
        <v>1000</v>
      </c>
      <c r="M143" s="1020">
        <v>716.6</v>
      </c>
      <c r="N143" s="972">
        <f t="shared" si="19"/>
        <v>71.66000000000001</v>
      </c>
    </row>
    <row r="144" spans="1:14" ht="15">
      <c r="A144" s="182">
        <v>651003</v>
      </c>
      <c r="B144" s="7">
        <v>50</v>
      </c>
      <c r="C144" s="9">
        <v>41</v>
      </c>
      <c r="D144" s="111" t="s">
        <v>74</v>
      </c>
      <c r="E144" s="329" t="s">
        <v>182</v>
      </c>
      <c r="F144" s="246">
        <v>3781</v>
      </c>
      <c r="G144" s="246">
        <v>3649</v>
      </c>
      <c r="H144" s="525">
        <v>4200</v>
      </c>
      <c r="I144" s="54">
        <v>4200</v>
      </c>
      <c r="J144" s="176">
        <v>3500</v>
      </c>
      <c r="K144" s="175">
        <v>4200</v>
      </c>
      <c r="L144" s="54">
        <v>4200</v>
      </c>
      <c r="M144" s="999">
        <v>2517.58</v>
      </c>
      <c r="N144" s="972">
        <f t="shared" si="19"/>
        <v>59.942380952380944</v>
      </c>
    </row>
    <row r="145" spans="1:14" ht="15">
      <c r="A145" s="179">
        <v>653001</v>
      </c>
      <c r="B145" s="32"/>
      <c r="C145" s="32">
        <v>41</v>
      </c>
      <c r="D145" s="667" t="s">
        <v>74</v>
      </c>
      <c r="E145" s="545" t="s">
        <v>183</v>
      </c>
      <c r="F145" s="560">
        <v>908</v>
      </c>
      <c r="G145" s="560">
        <v>1511</v>
      </c>
      <c r="H145" s="532">
        <v>1350</v>
      </c>
      <c r="I145" s="86">
        <v>1350</v>
      </c>
      <c r="J145" s="221">
        <v>1000</v>
      </c>
      <c r="K145" s="197">
        <v>1000</v>
      </c>
      <c r="L145" s="86">
        <v>1000</v>
      </c>
      <c r="M145" s="1021">
        <v>426.69</v>
      </c>
      <c r="N145" s="971">
        <f t="shared" si="19"/>
        <v>42.669000000000004</v>
      </c>
    </row>
    <row r="146" spans="1:14" ht="15.75" thickBot="1">
      <c r="A146" s="182"/>
      <c r="B146" s="15"/>
      <c r="C146" s="206"/>
      <c r="D146" s="127"/>
      <c r="E146" s="558"/>
      <c r="F146" s="321"/>
      <c r="G146" s="321"/>
      <c r="H146" s="36"/>
      <c r="I146" s="12"/>
      <c r="J146" s="183"/>
      <c r="K146" s="182"/>
      <c r="L146" s="12"/>
      <c r="M146" s="185"/>
      <c r="N146" s="840"/>
    </row>
    <row r="147" spans="1:14" ht="15.75" thickBot="1">
      <c r="A147" s="16" t="s">
        <v>184</v>
      </c>
      <c r="B147" s="17"/>
      <c r="C147" s="639"/>
      <c r="D147" s="552"/>
      <c r="E147" s="559" t="s">
        <v>185</v>
      </c>
      <c r="F147" s="29">
        <f>SUM(F148+F153)</f>
        <v>434</v>
      </c>
      <c r="G147" s="29">
        <f>SUM(G148+G153)</f>
        <v>434</v>
      </c>
      <c r="H147" s="727"/>
      <c r="I147" s="728"/>
      <c r="J147" s="18"/>
      <c r="K147" s="1056"/>
      <c r="L147" s="1057"/>
      <c r="M147" s="847"/>
      <c r="N147" s="844"/>
    </row>
    <row r="148" spans="1:14" ht="15">
      <c r="A148" s="194">
        <v>62</v>
      </c>
      <c r="B148" s="72"/>
      <c r="C148" s="640"/>
      <c r="D148" s="539"/>
      <c r="E148" s="540" t="s">
        <v>76</v>
      </c>
      <c r="F148" s="218">
        <v>125</v>
      </c>
      <c r="G148" s="218">
        <v>125</v>
      </c>
      <c r="H148" s="73"/>
      <c r="I148" s="71"/>
      <c r="J148" s="218"/>
      <c r="K148" s="200"/>
      <c r="L148" s="71"/>
      <c r="M148" s="208"/>
      <c r="N148" s="989"/>
    </row>
    <row r="149" spans="1:14" ht="15">
      <c r="A149" s="180">
        <v>623000</v>
      </c>
      <c r="B149" s="22"/>
      <c r="C149" s="632">
        <v>111</v>
      </c>
      <c r="D149" s="522" t="s">
        <v>186</v>
      </c>
      <c r="E149" s="505" t="s">
        <v>78</v>
      </c>
      <c r="F149" s="216">
        <v>39</v>
      </c>
      <c r="G149" s="216">
        <v>39</v>
      </c>
      <c r="H149" s="52"/>
      <c r="I149" s="21"/>
      <c r="J149" s="181"/>
      <c r="K149" s="180"/>
      <c r="L149" s="21"/>
      <c r="M149" s="223"/>
      <c r="N149" s="850"/>
    </row>
    <row r="150" spans="1:14" ht="15">
      <c r="A150" s="171">
        <v>625002</v>
      </c>
      <c r="B150" s="9"/>
      <c r="C150" s="13">
        <v>111</v>
      </c>
      <c r="D150" s="513" t="s">
        <v>186</v>
      </c>
      <c r="E150" s="471" t="s">
        <v>80</v>
      </c>
      <c r="F150" s="211">
        <v>54</v>
      </c>
      <c r="G150" s="211">
        <v>54</v>
      </c>
      <c r="H150" s="48"/>
      <c r="I150" s="8"/>
      <c r="J150" s="172"/>
      <c r="K150" s="171"/>
      <c r="L150" s="48"/>
      <c r="M150" s="209"/>
      <c r="N150" s="828"/>
    </row>
    <row r="151" spans="1:14" ht="15">
      <c r="A151" s="171">
        <v>625003</v>
      </c>
      <c r="B151" s="9"/>
      <c r="C151" s="13">
        <v>111</v>
      </c>
      <c r="D151" s="513" t="s">
        <v>186</v>
      </c>
      <c r="E151" s="471" t="s">
        <v>81</v>
      </c>
      <c r="F151" s="211">
        <v>3</v>
      </c>
      <c r="G151" s="211">
        <v>3</v>
      </c>
      <c r="H151" s="48"/>
      <c r="I151" s="8"/>
      <c r="J151" s="172"/>
      <c r="K151" s="171"/>
      <c r="L151" s="48"/>
      <c r="M151" s="209"/>
      <c r="N151" s="828"/>
    </row>
    <row r="152" spans="1:14" ht="15">
      <c r="A152" s="171">
        <v>625004</v>
      </c>
      <c r="B152" s="13"/>
      <c r="C152" s="13">
        <v>111</v>
      </c>
      <c r="D152" s="513" t="s">
        <v>186</v>
      </c>
      <c r="E152" s="471" t="s">
        <v>82</v>
      </c>
      <c r="F152" s="827">
        <v>12</v>
      </c>
      <c r="G152" s="827">
        <v>12</v>
      </c>
      <c r="H152" s="517"/>
      <c r="I152" s="8"/>
      <c r="J152" s="172"/>
      <c r="K152" s="171"/>
      <c r="L152" s="48"/>
      <c r="M152" s="209"/>
      <c r="N152" s="827"/>
    </row>
    <row r="153" spans="1:14" ht="15">
      <c r="A153" s="164">
        <v>63</v>
      </c>
      <c r="B153" s="3"/>
      <c r="C153" s="135"/>
      <c r="D153" s="515"/>
      <c r="E153" s="504" t="s">
        <v>164</v>
      </c>
      <c r="F153" s="178">
        <v>309</v>
      </c>
      <c r="G153" s="178">
        <v>309</v>
      </c>
      <c r="H153" s="73"/>
      <c r="I153" s="4"/>
      <c r="J153" s="165"/>
      <c r="K153" s="164"/>
      <c r="L153" s="5"/>
      <c r="M153" s="168"/>
      <c r="N153" s="849"/>
    </row>
    <row r="154" spans="1:14" ht="15">
      <c r="A154" s="173">
        <v>637027</v>
      </c>
      <c r="B154" s="11"/>
      <c r="C154" s="204">
        <v>111</v>
      </c>
      <c r="D154" s="510" t="s">
        <v>186</v>
      </c>
      <c r="E154" s="506" t="s">
        <v>187</v>
      </c>
      <c r="F154" s="167">
        <v>309</v>
      </c>
      <c r="G154" s="167">
        <v>309</v>
      </c>
      <c r="H154" s="80"/>
      <c r="I154" s="10"/>
      <c r="J154" s="174"/>
      <c r="K154" s="173"/>
      <c r="L154" s="80"/>
      <c r="M154" s="214"/>
      <c r="N154" s="850"/>
    </row>
    <row r="155" spans="1:14" ht="15.75" thickBot="1">
      <c r="A155" s="255"/>
      <c r="B155" s="27"/>
      <c r="C155" s="644"/>
      <c r="D155" s="538"/>
      <c r="E155" s="563"/>
      <c r="F155" s="321"/>
      <c r="G155" s="321"/>
      <c r="H155" s="121"/>
      <c r="I155" s="20"/>
      <c r="J155" s="178"/>
      <c r="K155" s="177"/>
      <c r="L155" s="121"/>
      <c r="M155" s="229"/>
      <c r="N155" s="861"/>
    </row>
    <row r="156" spans="1:14" ht="15.75" thickBot="1">
      <c r="A156" s="16" t="s">
        <v>188</v>
      </c>
      <c r="B156" s="17"/>
      <c r="C156" s="639"/>
      <c r="D156" s="509"/>
      <c r="E156" s="502" t="s">
        <v>342</v>
      </c>
      <c r="F156" s="58">
        <f>F157+F159+F166+F174+F172+F170</f>
        <v>3926</v>
      </c>
      <c r="G156" s="58">
        <f>G157+G159+G166+G174+G172+G170</f>
        <v>4159</v>
      </c>
      <c r="H156" s="70">
        <f>H157+H159+H166+H170+H174+H177+H172</f>
        <v>4166</v>
      </c>
      <c r="I156" s="70">
        <f>I157+I159+I166+I170+I172+I174+I177</f>
        <v>4166</v>
      </c>
      <c r="J156" s="18">
        <f>J157+J159+J166+J170+J172+J174+J177</f>
        <v>2386</v>
      </c>
      <c r="K156" s="69">
        <f>K157+K159+K166+K170+K172+K174+K177</f>
        <v>9666</v>
      </c>
      <c r="L156" s="70">
        <f>L157+L159+L166+L170+L172+L174+L177</f>
        <v>11167</v>
      </c>
      <c r="M156" s="1016">
        <f>M157+M159+M166+M170+M172+M174+M177</f>
        <v>3312.5699999999997</v>
      </c>
      <c r="N156" s="1003">
        <f>(100/L156)*M156</f>
        <v>29.66392047998567</v>
      </c>
    </row>
    <row r="157" spans="1:14" ht="15">
      <c r="A157" s="256">
        <v>632</v>
      </c>
      <c r="B157" s="95"/>
      <c r="C157" s="140"/>
      <c r="D157" s="539"/>
      <c r="E157" s="564" t="s">
        <v>86</v>
      </c>
      <c r="F157" s="222">
        <v>242</v>
      </c>
      <c r="G157" s="222">
        <v>140</v>
      </c>
      <c r="H157" s="132">
        <v>1000</v>
      </c>
      <c r="I157" s="109">
        <v>1000</v>
      </c>
      <c r="J157" s="222">
        <v>100</v>
      </c>
      <c r="K157" s="1053">
        <f>K158</f>
        <v>1000</v>
      </c>
      <c r="L157" s="132">
        <f>L158</f>
        <v>0</v>
      </c>
      <c r="M157" s="1022">
        <f>M158</f>
        <v>0</v>
      </c>
      <c r="N157" s="1004">
        <v>0</v>
      </c>
    </row>
    <row r="158" spans="1:14" ht="15">
      <c r="A158" s="173">
        <v>632001</v>
      </c>
      <c r="B158" s="49">
        <v>3</v>
      </c>
      <c r="C158" s="114">
        <v>41</v>
      </c>
      <c r="D158" s="510" t="s">
        <v>189</v>
      </c>
      <c r="E158" s="507" t="s">
        <v>190</v>
      </c>
      <c r="F158" s="216">
        <v>242</v>
      </c>
      <c r="G158" s="216">
        <v>140</v>
      </c>
      <c r="H158" s="110">
        <v>1000</v>
      </c>
      <c r="I158" s="90">
        <v>1000</v>
      </c>
      <c r="J158" s="216">
        <v>100</v>
      </c>
      <c r="K158" s="202">
        <v>1000</v>
      </c>
      <c r="L158" s="77">
        <v>0</v>
      </c>
      <c r="M158" s="1013">
        <v>0</v>
      </c>
      <c r="N158" s="1006">
        <v>0</v>
      </c>
    </row>
    <row r="159" spans="1:14" ht="15">
      <c r="A159" s="193">
        <v>633</v>
      </c>
      <c r="B159" s="102"/>
      <c r="C159" s="641"/>
      <c r="D159" s="515"/>
      <c r="E159" s="504" t="s">
        <v>164</v>
      </c>
      <c r="F159" s="168">
        <v>2698</v>
      </c>
      <c r="G159" s="168">
        <v>3304</v>
      </c>
      <c r="H159" s="5">
        <v>1500</v>
      </c>
      <c r="I159" s="4">
        <v>1450</v>
      </c>
      <c r="J159" s="165">
        <f>SUM(J160:J165)</f>
        <v>1500</v>
      </c>
      <c r="K159" s="164">
        <f>SUM(K160:K165)</f>
        <v>1500</v>
      </c>
      <c r="L159" s="5">
        <f>SUM(L160:L165)</f>
        <v>4151</v>
      </c>
      <c r="M159" s="992">
        <f>SUM(M160:M165)</f>
        <v>3148.0699999999997</v>
      </c>
      <c r="N159" s="1005">
        <f>(100/L159)*M159</f>
        <v>75.83883401589978</v>
      </c>
    </row>
    <row r="160" spans="1:14" ht="15">
      <c r="A160" s="180">
        <v>633006</v>
      </c>
      <c r="B160" s="22"/>
      <c r="C160" s="632">
        <v>41</v>
      </c>
      <c r="D160" s="522" t="s">
        <v>189</v>
      </c>
      <c r="E160" s="518" t="s">
        <v>93</v>
      </c>
      <c r="F160" s="223">
        <v>1029</v>
      </c>
      <c r="G160" s="561">
        <v>2485</v>
      </c>
      <c r="H160" s="202">
        <v>1000</v>
      </c>
      <c r="I160" s="21">
        <v>1000</v>
      </c>
      <c r="J160" s="181">
        <v>1000</v>
      </c>
      <c r="K160" s="180">
        <v>1000</v>
      </c>
      <c r="L160" s="52">
        <v>1178</v>
      </c>
      <c r="M160" s="977">
        <v>177.3</v>
      </c>
      <c r="N160" s="1006">
        <f>(100/L160)*M160</f>
        <v>15.0509337860781</v>
      </c>
    </row>
    <row r="161" spans="1:14" ht="15">
      <c r="A161" s="182">
        <v>633004</v>
      </c>
      <c r="B161" s="7"/>
      <c r="C161" s="206">
        <v>41</v>
      </c>
      <c r="D161" s="511" t="s">
        <v>189</v>
      </c>
      <c r="E161" s="41" t="s">
        <v>484</v>
      </c>
      <c r="F161" s="185"/>
      <c r="G161" s="733">
        <v>710</v>
      </c>
      <c r="H161" s="48"/>
      <c r="I161" s="8"/>
      <c r="J161" s="183"/>
      <c r="K161" s="171"/>
      <c r="L161" s="48"/>
      <c r="M161" s="993"/>
      <c r="N161" s="828"/>
    </row>
    <row r="162" spans="1:14" ht="15">
      <c r="A162" s="171">
        <v>633016</v>
      </c>
      <c r="B162" s="9"/>
      <c r="C162" s="13">
        <v>41</v>
      </c>
      <c r="D162" s="513" t="s">
        <v>189</v>
      </c>
      <c r="E162" s="471" t="s">
        <v>191</v>
      </c>
      <c r="F162" s="172"/>
      <c r="G162" s="172">
        <v>108</v>
      </c>
      <c r="H162" s="48">
        <v>500</v>
      </c>
      <c r="I162" s="36">
        <v>500</v>
      </c>
      <c r="J162" s="172">
        <v>500</v>
      </c>
      <c r="K162" s="169">
        <v>500</v>
      </c>
      <c r="L162" s="8">
        <v>0</v>
      </c>
      <c r="M162" s="997">
        <v>0</v>
      </c>
      <c r="N162" s="974">
        <v>0</v>
      </c>
    </row>
    <row r="163" spans="1:14" ht="15">
      <c r="A163" s="169">
        <v>633015</v>
      </c>
      <c r="B163" s="51"/>
      <c r="C163" s="84">
        <v>41</v>
      </c>
      <c r="D163" s="523" t="s">
        <v>189</v>
      </c>
      <c r="E163" s="471" t="s">
        <v>553</v>
      </c>
      <c r="F163" s="172"/>
      <c r="G163" s="172"/>
      <c r="H163" s="48"/>
      <c r="I163" s="89"/>
      <c r="J163" s="172"/>
      <c r="K163" s="169"/>
      <c r="L163" s="8">
        <v>20</v>
      </c>
      <c r="M163" s="996">
        <v>18.74</v>
      </c>
      <c r="N163" s="974">
        <f>(100/L163)*M163</f>
        <v>93.69999999999999</v>
      </c>
    </row>
    <row r="164" spans="1:14" ht="15">
      <c r="A164" s="1188">
        <v>633010</v>
      </c>
      <c r="B164" s="81"/>
      <c r="C164" s="658">
        <v>111</v>
      </c>
      <c r="D164" s="512" t="s">
        <v>189</v>
      </c>
      <c r="E164" s="472" t="s">
        <v>400</v>
      </c>
      <c r="F164" s="211"/>
      <c r="G164" s="211"/>
      <c r="H164" s="53"/>
      <c r="I164" s="53"/>
      <c r="J164" s="211"/>
      <c r="K164" s="171"/>
      <c r="L164" s="24">
        <v>2823</v>
      </c>
      <c r="M164" s="1001">
        <v>2822.7</v>
      </c>
      <c r="N164" s="972">
        <f>(100/L164)*M164</f>
        <v>99.98937300743889</v>
      </c>
    </row>
    <row r="165" spans="1:14" ht="15">
      <c r="A165" s="1189">
        <v>633010</v>
      </c>
      <c r="B165" s="9"/>
      <c r="C165" s="9">
        <v>41</v>
      </c>
      <c r="D165" s="513" t="s">
        <v>189</v>
      </c>
      <c r="E165" s="329" t="s">
        <v>400</v>
      </c>
      <c r="F165" s="172">
        <v>1148</v>
      </c>
      <c r="G165" s="172"/>
      <c r="H165" s="48"/>
      <c r="I165" s="8"/>
      <c r="J165" s="172"/>
      <c r="K165" s="169"/>
      <c r="L165" s="8">
        <v>130</v>
      </c>
      <c r="M165" s="1187">
        <v>129.33</v>
      </c>
      <c r="N165" s="972">
        <f>(100/L165)*M165</f>
        <v>99.4846153846154</v>
      </c>
    </row>
    <row r="166" spans="1:14" ht="15">
      <c r="A166" s="194">
        <v>634</v>
      </c>
      <c r="B166" s="102"/>
      <c r="C166" s="641"/>
      <c r="D166" s="510"/>
      <c r="E166" s="555" t="s">
        <v>114</v>
      </c>
      <c r="F166" s="218">
        <f>F167+F168+F169</f>
        <v>630</v>
      </c>
      <c r="G166" s="218">
        <f aca="true" t="shared" si="21" ref="G166:M166">G167+G168+G169</f>
        <v>505</v>
      </c>
      <c r="H166" s="73">
        <f t="shared" si="21"/>
        <v>966</v>
      </c>
      <c r="I166" s="73">
        <f t="shared" si="21"/>
        <v>966</v>
      </c>
      <c r="J166" s="218">
        <f t="shared" si="21"/>
        <v>516</v>
      </c>
      <c r="K166" s="200">
        <f t="shared" si="21"/>
        <v>966</v>
      </c>
      <c r="L166" s="71">
        <f t="shared" si="21"/>
        <v>966</v>
      </c>
      <c r="M166" s="991">
        <f t="shared" si="21"/>
        <v>164.5</v>
      </c>
      <c r="N166" s="1004">
        <f aca="true" t="shared" si="22" ref="N166:N171">(100/L166)*M166</f>
        <v>17.02898550724638</v>
      </c>
    </row>
    <row r="167" spans="1:14" ht="15">
      <c r="A167" s="180">
        <v>634001</v>
      </c>
      <c r="B167" s="22">
        <v>1</v>
      </c>
      <c r="C167" s="632">
        <v>41</v>
      </c>
      <c r="D167" s="522" t="s">
        <v>189</v>
      </c>
      <c r="E167" s="518" t="s">
        <v>193</v>
      </c>
      <c r="F167" s="170">
        <v>251</v>
      </c>
      <c r="G167" s="731">
        <v>291</v>
      </c>
      <c r="H167" s="52">
        <v>350</v>
      </c>
      <c r="I167" s="21">
        <v>350</v>
      </c>
      <c r="J167" s="181">
        <v>200</v>
      </c>
      <c r="K167" s="180">
        <v>350</v>
      </c>
      <c r="L167" s="21">
        <v>350</v>
      </c>
      <c r="M167" s="977">
        <v>0</v>
      </c>
      <c r="N167" s="1006">
        <f t="shared" si="22"/>
        <v>0</v>
      </c>
    </row>
    <row r="168" spans="1:14" ht="15">
      <c r="A168" s="171">
        <v>634002</v>
      </c>
      <c r="B168" s="9"/>
      <c r="C168" s="13">
        <v>41</v>
      </c>
      <c r="D168" s="513" t="s">
        <v>189</v>
      </c>
      <c r="E168" s="471" t="s">
        <v>194</v>
      </c>
      <c r="F168" s="211">
        <v>256</v>
      </c>
      <c r="G168" s="211">
        <v>91</v>
      </c>
      <c r="H168" s="531">
        <v>500</v>
      </c>
      <c r="I168" s="25">
        <v>500</v>
      </c>
      <c r="J168" s="212">
        <v>200</v>
      </c>
      <c r="K168" s="714">
        <v>500</v>
      </c>
      <c r="L168" s="279">
        <v>500</v>
      </c>
      <c r="M168" s="1002">
        <v>164.5</v>
      </c>
      <c r="N168" s="972">
        <f t="shared" si="22"/>
        <v>32.9</v>
      </c>
    </row>
    <row r="169" spans="1:14" ht="15">
      <c r="A169" s="173">
        <v>634003</v>
      </c>
      <c r="B169" s="11">
        <v>1</v>
      </c>
      <c r="C169" s="204">
        <v>41</v>
      </c>
      <c r="D169" s="510" t="s">
        <v>189</v>
      </c>
      <c r="E169" s="506" t="s">
        <v>121</v>
      </c>
      <c r="F169" s="210">
        <v>123</v>
      </c>
      <c r="G169" s="210">
        <v>123</v>
      </c>
      <c r="H169" s="80">
        <v>116</v>
      </c>
      <c r="I169" s="10">
        <v>116</v>
      </c>
      <c r="J169" s="174">
        <v>116</v>
      </c>
      <c r="K169" s="173">
        <v>116</v>
      </c>
      <c r="L169" s="279">
        <v>116</v>
      </c>
      <c r="M169" s="998">
        <v>0</v>
      </c>
      <c r="N169" s="971">
        <f t="shared" si="22"/>
        <v>0</v>
      </c>
    </row>
    <row r="170" spans="1:14" ht="15">
      <c r="A170" s="193">
        <v>635</v>
      </c>
      <c r="B170" s="3"/>
      <c r="C170" s="135"/>
      <c r="D170" s="515"/>
      <c r="E170" s="504" t="s">
        <v>125</v>
      </c>
      <c r="F170" s="218"/>
      <c r="G170" s="218"/>
      <c r="H170" s="5">
        <v>400</v>
      </c>
      <c r="I170" s="4">
        <v>400</v>
      </c>
      <c r="J170" s="165">
        <v>20</v>
      </c>
      <c r="K170" s="164">
        <f>K171</f>
        <v>5900</v>
      </c>
      <c r="L170" s="4">
        <f>L171</f>
        <v>5900</v>
      </c>
      <c r="M170" s="992">
        <f>M171</f>
        <v>0</v>
      </c>
      <c r="N170" s="1005">
        <f t="shared" si="22"/>
        <v>0</v>
      </c>
    </row>
    <row r="171" spans="1:14" ht="15">
      <c r="A171" s="166">
        <v>635006</v>
      </c>
      <c r="B171" s="75">
        <v>1</v>
      </c>
      <c r="C171" s="112">
        <v>41</v>
      </c>
      <c r="D171" s="515" t="s">
        <v>189</v>
      </c>
      <c r="E171" s="507" t="s">
        <v>195</v>
      </c>
      <c r="F171" s="167"/>
      <c r="G171" s="167"/>
      <c r="H171" s="569">
        <v>400</v>
      </c>
      <c r="I171" s="113">
        <v>400</v>
      </c>
      <c r="J171" s="167">
        <v>20</v>
      </c>
      <c r="K171" s="166">
        <v>5900</v>
      </c>
      <c r="L171" s="78">
        <v>5900</v>
      </c>
      <c r="M171" s="995">
        <v>0</v>
      </c>
      <c r="N171" s="1006">
        <f t="shared" si="22"/>
        <v>0</v>
      </c>
    </row>
    <row r="172" spans="1:14" ht="15" hidden="1">
      <c r="A172" s="193">
        <v>636</v>
      </c>
      <c r="B172" s="3"/>
      <c r="C172" s="135"/>
      <c r="D172" s="515"/>
      <c r="E172" s="504" t="s">
        <v>196</v>
      </c>
      <c r="F172" s="165"/>
      <c r="G172" s="165"/>
      <c r="H172" s="163"/>
      <c r="I172" s="87"/>
      <c r="J172" s="165"/>
      <c r="K172" s="164"/>
      <c r="L172" s="4"/>
      <c r="M172" s="992"/>
      <c r="N172" s="849"/>
    </row>
    <row r="173" spans="1:14" ht="15" hidden="1">
      <c r="A173" s="173">
        <v>636001</v>
      </c>
      <c r="B173" s="49"/>
      <c r="C173" s="114"/>
      <c r="D173" s="510" t="s">
        <v>87</v>
      </c>
      <c r="E173" s="506" t="s">
        <v>197</v>
      </c>
      <c r="F173" s="167"/>
      <c r="G173" s="167"/>
      <c r="H173" s="50"/>
      <c r="I173" s="78"/>
      <c r="J173" s="174"/>
      <c r="K173" s="166"/>
      <c r="L173" s="78"/>
      <c r="M173" s="995"/>
      <c r="N173" s="850"/>
    </row>
    <row r="174" spans="1:14" ht="15">
      <c r="A174" s="194">
        <v>637</v>
      </c>
      <c r="B174" s="102"/>
      <c r="C174" s="641"/>
      <c r="D174" s="510"/>
      <c r="E174" s="503" t="s">
        <v>136</v>
      </c>
      <c r="F174" s="218">
        <f>F175+F176</f>
        <v>356</v>
      </c>
      <c r="G174" s="218">
        <f>G175+G176</f>
        <v>210</v>
      </c>
      <c r="H174" s="73">
        <f>H175+H176</f>
        <v>150</v>
      </c>
      <c r="I174" s="73">
        <v>200</v>
      </c>
      <c r="J174" s="218">
        <f>J175+J176</f>
        <v>100</v>
      </c>
      <c r="K174" s="200">
        <f>K175+K176</f>
        <v>150</v>
      </c>
      <c r="L174" s="71">
        <f>L175+L176</f>
        <v>0</v>
      </c>
      <c r="M174" s="991">
        <f>M175+M176</f>
        <v>0</v>
      </c>
      <c r="N174" s="1005">
        <v>0</v>
      </c>
    </row>
    <row r="175" spans="1:14" ht="15">
      <c r="A175" s="180">
        <v>637002</v>
      </c>
      <c r="B175" s="22"/>
      <c r="C175" s="632">
        <v>41</v>
      </c>
      <c r="D175" s="522" t="s">
        <v>189</v>
      </c>
      <c r="E175" s="518" t="s">
        <v>198</v>
      </c>
      <c r="F175" s="181">
        <v>356</v>
      </c>
      <c r="G175" s="181">
        <v>210</v>
      </c>
      <c r="H175" s="52">
        <v>150</v>
      </c>
      <c r="I175" s="52">
        <v>150</v>
      </c>
      <c r="J175" s="181">
        <v>100</v>
      </c>
      <c r="K175" s="180">
        <v>150</v>
      </c>
      <c r="L175" s="21">
        <v>0</v>
      </c>
      <c r="M175" s="977">
        <v>0</v>
      </c>
      <c r="N175" s="1006">
        <v>0</v>
      </c>
    </row>
    <row r="176" spans="1:14" ht="15" customHeight="1" hidden="1">
      <c r="A176" s="197">
        <v>637004</v>
      </c>
      <c r="B176" s="116">
        <v>4</v>
      </c>
      <c r="C176" s="652">
        <v>41</v>
      </c>
      <c r="D176" s="566" t="s">
        <v>189</v>
      </c>
      <c r="E176" s="568" t="s">
        <v>198</v>
      </c>
      <c r="F176" s="221"/>
      <c r="G176" s="221"/>
      <c r="H176" s="532"/>
      <c r="I176" s="86"/>
      <c r="J176" s="221"/>
      <c r="K176" s="197"/>
      <c r="L176" s="86"/>
      <c r="M176" s="1021">
        <v>0</v>
      </c>
      <c r="N176" s="971" t="e">
        <f>(100/L176)*M176</f>
        <v>#DIV/0!</v>
      </c>
    </row>
    <row r="177" spans="1:14" ht="15">
      <c r="A177" s="164">
        <v>642</v>
      </c>
      <c r="B177" s="3"/>
      <c r="C177" s="135"/>
      <c r="D177" s="515" t="s">
        <v>189</v>
      </c>
      <c r="E177" s="504" t="s">
        <v>173</v>
      </c>
      <c r="F177" s="165">
        <v>3</v>
      </c>
      <c r="G177" s="165">
        <v>3</v>
      </c>
      <c r="H177" s="5">
        <v>150</v>
      </c>
      <c r="I177" s="4">
        <v>150</v>
      </c>
      <c r="J177" s="165">
        <v>150</v>
      </c>
      <c r="K177" s="164">
        <v>150</v>
      </c>
      <c r="L177" s="4">
        <v>150</v>
      </c>
      <c r="M177" s="992">
        <v>0</v>
      </c>
      <c r="N177" s="1005">
        <f>(100/L177)*M177</f>
        <v>0</v>
      </c>
    </row>
    <row r="178" spans="1:14" ht="15">
      <c r="A178" s="182">
        <v>642006</v>
      </c>
      <c r="B178" s="75"/>
      <c r="C178" s="112">
        <v>41</v>
      </c>
      <c r="D178" s="515" t="s">
        <v>189</v>
      </c>
      <c r="E178" s="507" t="s">
        <v>357</v>
      </c>
      <c r="F178" s="216">
        <v>3.3</v>
      </c>
      <c r="G178" s="216">
        <v>3.3</v>
      </c>
      <c r="H178" s="110">
        <v>150</v>
      </c>
      <c r="I178" s="36">
        <v>150</v>
      </c>
      <c r="J178" s="167">
        <v>150</v>
      </c>
      <c r="K178" s="182">
        <v>150</v>
      </c>
      <c r="L178" s="78">
        <v>150</v>
      </c>
      <c r="M178" s="995">
        <v>0</v>
      </c>
      <c r="N178" s="980">
        <f>(100/L178)*M178</f>
        <v>0</v>
      </c>
    </row>
    <row r="179" spans="1:14" ht="15.75" thickBot="1">
      <c r="A179" s="198"/>
      <c r="B179" s="27"/>
      <c r="C179" s="644"/>
      <c r="D179" s="538"/>
      <c r="E179" s="563"/>
      <c r="F179" s="321"/>
      <c r="G179" s="321"/>
      <c r="H179" s="101"/>
      <c r="I179" s="93"/>
      <c r="J179" s="226"/>
      <c r="K179" s="198"/>
      <c r="L179" s="26"/>
      <c r="M179" s="1024"/>
      <c r="N179" s="840"/>
    </row>
    <row r="180" spans="1:14" ht="15.75" thickBot="1">
      <c r="A180" s="186" t="s">
        <v>343</v>
      </c>
      <c r="B180" s="94"/>
      <c r="C180" s="55"/>
      <c r="D180" s="509"/>
      <c r="E180" s="502" t="s">
        <v>199</v>
      </c>
      <c r="F180" s="18"/>
      <c r="G180" s="18"/>
      <c r="H180" s="70">
        <f aca="true" t="shared" si="23" ref="H180:M181">H181</f>
        <v>1000</v>
      </c>
      <c r="I180" s="70">
        <f t="shared" si="23"/>
        <v>1000</v>
      </c>
      <c r="J180" s="58">
        <f t="shared" si="23"/>
        <v>1000</v>
      </c>
      <c r="K180" s="69">
        <f t="shared" si="23"/>
        <v>1000</v>
      </c>
      <c r="L180" s="68">
        <f t="shared" si="23"/>
        <v>1000</v>
      </c>
      <c r="M180" s="1016">
        <f t="shared" si="23"/>
        <v>0</v>
      </c>
      <c r="N180" s="1003">
        <f>(100/L180)*M180</f>
        <v>0</v>
      </c>
    </row>
    <row r="181" spans="1:14" ht="15">
      <c r="A181" s="194">
        <v>63</v>
      </c>
      <c r="B181" s="72"/>
      <c r="C181" s="640"/>
      <c r="D181" s="510"/>
      <c r="E181" s="503" t="s">
        <v>164</v>
      </c>
      <c r="F181" s="218"/>
      <c r="G181" s="218"/>
      <c r="H181" s="73">
        <f t="shared" si="23"/>
        <v>1000</v>
      </c>
      <c r="I181" s="73">
        <f t="shared" si="23"/>
        <v>1000</v>
      </c>
      <c r="J181" s="208">
        <f t="shared" si="23"/>
        <v>1000</v>
      </c>
      <c r="K181" s="200">
        <f t="shared" si="23"/>
        <v>1000</v>
      </c>
      <c r="L181" s="71">
        <f t="shared" si="23"/>
        <v>1000</v>
      </c>
      <c r="M181" s="991">
        <f t="shared" si="23"/>
        <v>0</v>
      </c>
      <c r="N181" s="1004">
        <f>(100/L181)*M181</f>
        <v>0</v>
      </c>
    </row>
    <row r="182" spans="1:14" ht="15">
      <c r="A182" s="166">
        <v>637004</v>
      </c>
      <c r="B182" s="75">
        <v>4</v>
      </c>
      <c r="C182" s="112">
        <v>41</v>
      </c>
      <c r="D182" s="515" t="s">
        <v>200</v>
      </c>
      <c r="E182" s="507" t="s">
        <v>201</v>
      </c>
      <c r="F182" s="174"/>
      <c r="G182" s="174"/>
      <c r="H182" s="77">
        <v>1000</v>
      </c>
      <c r="I182" s="77">
        <v>1000</v>
      </c>
      <c r="J182" s="225">
        <v>1000</v>
      </c>
      <c r="K182" s="166">
        <v>1000</v>
      </c>
      <c r="L182" s="78">
        <v>1000</v>
      </c>
      <c r="M182" s="995">
        <v>0</v>
      </c>
      <c r="N182" s="1006">
        <f>(100/L182)*M182</f>
        <v>0</v>
      </c>
    </row>
    <row r="183" spans="1:14" ht="15.75" thickBot="1">
      <c r="A183" s="199"/>
      <c r="B183" s="27"/>
      <c r="C183" s="644"/>
      <c r="D183" s="538"/>
      <c r="E183" s="563"/>
      <c r="F183" s="321"/>
      <c r="G183" s="321"/>
      <c r="H183" s="101"/>
      <c r="I183" s="28"/>
      <c r="J183" s="224"/>
      <c r="K183" s="198"/>
      <c r="L183" s="93"/>
      <c r="M183" s="224"/>
      <c r="N183" s="840"/>
    </row>
    <row r="184" spans="1:14" ht="15.75" thickBot="1">
      <c r="A184" s="69" t="s">
        <v>202</v>
      </c>
      <c r="B184" s="17"/>
      <c r="C184" s="639"/>
      <c r="D184" s="509"/>
      <c r="E184" s="502" t="s">
        <v>203</v>
      </c>
      <c r="F184" s="18">
        <v>28813</v>
      </c>
      <c r="G184" s="18">
        <f>G185+G188</f>
        <v>98592</v>
      </c>
      <c r="H184" s="727">
        <v>108310</v>
      </c>
      <c r="I184" s="728">
        <v>50914</v>
      </c>
      <c r="J184" s="18">
        <f>J185+J188</f>
        <v>21000</v>
      </c>
      <c r="K184" s="69">
        <f>K185+K188</f>
        <v>54654</v>
      </c>
      <c r="L184" s="68">
        <f>L185+L188</f>
        <v>61714</v>
      </c>
      <c r="M184" s="1016">
        <f>M185+M188</f>
        <v>3943.48</v>
      </c>
      <c r="N184" s="1003">
        <f aca="true" t="shared" si="24" ref="N184:N189">(100/L184)*M184</f>
        <v>6.389927731146904</v>
      </c>
    </row>
    <row r="185" spans="1:14" ht="15">
      <c r="A185" s="193">
        <v>633</v>
      </c>
      <c r="B185" s="95"/>
      <c r="C185" s="640"/>
      <c r="D185" s="515"/>
      <c r="E185" s="504" t="s">
        <v>164</v>
      </c>
      <c r="F185" s="165">
        <f>SUM(F186:F187)</f>
        <v>16221</v>
      </c>
      <c r="G185" s="165">
        <f>SUM(G186:G187)</f>
        <v>98336</v>
      </c>
      <c r="H185" s="121">
        <v>120039</v>
      </c>
      <c r="I185" s="20">
        <v>147951</v>
      </c>
      <c r="J185" s="178">
        <f>J186+J187</f>
        <v>19000</v>
      </c>
      <c r="K185" s="177">
        <f>K186+K187</f>
        <v>49654</v>
      </c>
      <c r="L185" s="20">
        <f>L186+L187</f>
        <v>28873</v>
      </c>
      <c r="M185" s="1025">
        <f>M186+M187</f>
        <v>1063.48</v>
      </c>
      <c r="N185" s="1004">
        <f t="shared" si="24"/>
        <v>3.6833027395836946</v>
      </c>
    </row>
    <row r="186" spans="1:14" ht="15">
      <c r="A186" s="180">
        <v>633006</v>
      </c>
      <c r="B186" s="22">
        <v>7</v>
      </c>
      <c r="C186" s="632">
        <v>41</v>
      </c>
      <c r="D186" s="522" t="s">
        <v>143</v>
      </c>
      <c r="E186" s="518" t="s">
        <v>204</v>
      </c>
      <c r="F186" s="181">
        <v>14799</v>
      </c>
      <c r="G186" s="181">
        <v>98336</v>
      </c>
      <c r="H186" s="52">
        <v>50000</v>
      </c>
      <c r="I186" s="90">
        <v>19000</v>
      </c>
      <c r="J186" s="181">
        <v>19000</v>
      </c>
      <c r="K186" s="202">
        <v>49454</v>
      </c>
      <c r="L186" s="90">
        <v>27873</v>
      </c>
      <c r="M186" s="1013">
        <v>94.72</v>
      </c>
      <c r="N186" s="978">
        <f t="shared" si="24"/>
        <v>0.3398270727944606</v>
      </c>
    </row>
    <row r="187" spans="1:14" ht="15">
      <c r="A187" s="169">
        <v>633006</v>
      </c>
      <c r="B187" s="7">
        <v>8</v>
      </c>
      <c r="C187" s="642">
        <v>41</v>
      </c>
      <c r="D187" s="523" t="s">
        <v>143</v>
      </c>
      <c r="E187" s="505" t="s">
        <v>205</v>
      </c>
      <c r="F187" s="170">
        <v>1422</v>
      </c>
      <c r="G187" s="170"/>
      <c r="H187" s="48">
        <v>200</v>
      </c>
      <c r="I187" s="8">
        <v>200</v>
      </c>
      <c r="J187" s="172"/>
      <c r="K187" s="171">
        <v>200</v>
      </c>
      <c r="L187" s="8">
        <v>1000</v>
      </c>
      <c r="M187" s="993">
        <v>968.76</v>
      </c>
      <c r="N187" s="971">
        <f t="shared" si="24"/>
        <v>96.876</v>
      </c>
    </row>
    <row r="188" spans="1:14" ht="15">
      <c r="A188" s="193">
        <v>635</v>
      </c>
      <c r="B188" s="74"/>
      <c r="C188" s="83"/>
      <c r="D188" s="515"/>
      <c r="E188" s="504" t="s">
        <v>125</v>
      </c>
      <c r="F188" s="165">
        <v>12592</v>
      </c>
      <c r="G188" s="165">
        <v>256</v>
      </c>
      <c r="H188" s="5">
        <v>58110</v>
      </c>
      <c r="I188" s="4">
        <v>31714</v>
      </c>
      <c r="J188" s="165">
        <v>2000</v>
      </c>
      <c r="K188" s="164">
        <f>K189+K191+K190</f>
        <v>5000</v>
      </c>
      <c r="L188" s="4">
        <f>L189+L191+L190</f>
        <v>32841</v>
      </c>
      <c r="M188" s="992">
        <f>M189+M191+M190</f>
        <v>2880</v>
      </c>
      <c r="N188" s="1005">
        <f t="shared" si="24"/>
        <v>8.769525897506167</v>
      </c>
    </row>
    <row r="189" spans="1:14" ht="15">
      <c r="A189" s="180">
        <v>635006</v>
      </c>
      <c r="B189" s="47">
        <v>7</v>
      </c>
      <c r="C189" s="650">
        <v>41</v>
      </c>
      <c r="D189" s="522" t="s">
        <v>143</v>
      </c>
      <c r="E189" s="518" t="s">
        <v>476</v>
      </c>
      <c r="F189" s="731">
        <v>12592</v>
      </c>
      <c r="G189" s="181">
        <v>255</v>
      </c>
      <c r="H189" s="52">
        <v>50110</v>
      </c>
      <c r="I189" s="21">
        <v>23714</v>
      </c>
      <c r="J189" s="181">
        <v>2000</v>
      </c>
      <c r="K189" s="180">
        <v>5000</v>
      </c>
      <c r="L189" s="21">
        <v>32841</v>
      </c>
      <c r="M189" s="977">
        <v>2880</v>
      </c>
      <c r="N189" s="1006">
        <f t="shared" si="24"/>
        <v>8.769525897506167</v>
      </c>
    </row>
    <row r="190" spans="1:14" ht="15">
      <c r="A190" s="182">
        <v>635006</v>
      </c>
      <c r="B190" s="35">
        <v>8</v>
      </c>
      <c r="C190" s="39">
        <v>41</v>
      </c>
      <c r="D190" s="511" t="s">
        <v>143</v>
      </c>
      <c r="E190" s="505" t="s">
        <v>479</v>
      </c>
      <c r="F190" s="183"/>
      <c r="G190" s="183"/>
      <c r="H190" s="89">
        <v>5000</v>
      </c>
      <c r="I190" s="12">
        <v>5000</v>
      </c>
      <c r="J190" s="183"/>
      <c r="K190" s="169"/>
      <c r="L190" s="6"/>
      <c r="M190" s="996"/>
      <c r="N190" s="828"/>
    </row>
    <row r="191" spans="1:14" ht="15">
      <c r="A191" s="171">
        <v>635006</v>
      </c>
      <c r="B191" s="9">
        <v>1</v>
      </c>
      <c r="C191" s="13">
        <v>41</v>
      </c>
      <c r="D191" s="513" t="s">
        <v>143</v>
      </c>
      <c r="E191" s="505" t="s">
        <v>364</v>
      </c>
      <c r="F191" s="172"/>
      <c r="G191" s="172"/>
      <c r="H191" s="89">
        <v>3000</v>
      </c>
      <c r="I191" s="8">
        <v>3000</v>
      </c>
      <c r="J191" s="172"/>
      <c r="K191" s="169"/>
      <c r="L191" s="6"/>
      <c r="M191" s="228"/>
      <c r="N191" s="827"/>
    </row>
    <row r="192" spans="1:14" ht="15.75" thickBot="1">
      <c r="A192" s="198"/>
      <c r="B192" s="92"/>
      <c r="C192" s="119"/>
      <c r="D192" s="543"/>
      <c r="E192" s="537"/>
      <c r="F192" s="321"/>
      <c r="G192" s="321"/>
      <c r="H192" s="101"/>
      <c r="I192" s="93"/>
      <c r="J192" s="226"/>
      <c r="K192" s="198"/>
      <c r="L192" s="93"/>
      <c r="M192" s="549"/>
      <c r="N192" s="840"/>
    </row>
    <row r="193" spans="1:14" ht="15.75" thickBot="1">
      <c r="A193" s="313" t="s">
        <v>206</v>
      </c>
      <c r="B193" s="676"/>
      <c r="C193" s="675"/>
      <c r="D193" s="509"/>
      <c r="E193" s="570" t="s">
        <v>207</v>
      </c>
      <c r="F193" s="18">
        <f>SUM(F194+F196+F206+F209)</f>
        <v>68380</v>
      </c>
      <c r="G193" s="18">
        <f>SUM(G194+G196+G206+G209)</f>
        <v>67353</v>
      </c>
      <c r="H193" s="314">
        <f>H196+H206+H209+H194</f>
        <v>180500</v>
      </c>
      <c r="I193" s="139">
        <f>SUM(I194+I196+I206+I209)</f>
        <v>180500</v>
      </c>
      <c r="J193" s="18">
        <f>J194+J196+J206+J209</f>
        <v>178310</v>
      </c>
      <c r="K193" s="1058">
        <f>K194+K196+K206+K209</f>
        <v>80000</v>
      </c>
      <c r="L193" s="68">
        <f>L194+L196+L206+L209</f>
        <v>80000</v>
      </c>
      <c r="M193" s="990">
        <f>M194+M196+M206+M209</f>
        <v>57464.55</v>
      </c>
      <c r="N193" s="1003">
        <f>(100/L193)*M193</f>
        <v>71.83068750000001</v>
      </c>
    </row>
    <row r="194" spans="1:14" ht="15">
      <c r="A194" s="194">
        <v>632</v>
      </c>
      <c r="B194" s="116"/>
      <c r="C194" s="652"/>
      <c r="D194" s="571"/>
      <c r="E194" s="564" t="s">
        <v>86</v>
      </c>
      <c r="F194" s="573">
        <v>469</v>
      </c>
      <c r="G194" s="573">
        <v>437</v>
      </c>
      <c r="H194" s="572">
        <v>500</v>
      </c>
      <c r="I194" s="207">
        <v>500</v>
      </c>
      <c r="J194" s="574">
        <v>410</v>
      </c>
      <c r="K194" s="1059">
        <f>K195</f>
        <v>500</v>
      </c>
      <c r="L194" s="1060">
        <f>L195</f>
        <v>500</v>
      </c>
      <c r="M194" s="1026">
        <f>M195</f>
        <v>460.66</v>
      </c>
      <c r="N194" s="1009">
        <f>(100/L194)*M194</f>
        <v>92.132</v>
      </c>
    </row>
    <row r="195" spans="1:25" ht="15">
      <c r="A195" s="173">
        <v>632001</v>
      </c>
      <c r="B195" s="117">
        <v>1</v>
      </c>
      <c r="C195" s="653">
        <v>41</v>
      </c>
      <c r="D195" s="566" t="s">
        <v>208</v>
      </c>
      <c r="E195" s="506" t="s">
        <v>88</v>
      </c>
      <c r="F195" s="221">
        <v>469</v>
      </c>
      <c r="G195" s="221">
        <v>437</v>
      </c>
      <c r="H195" s="532">
        <v>500</v>
      </c>
      <c r="I195" s="90">
        <v>500</v>
      </c>
      <c r="J195" s="174">
        <v>410</v>
      </c>
      <c r="K195" s="197">
        <v>500</v>
      </c>
      <c r="L195" s="78">
        <v>500</v>
      </c>
      <c r="M195" s="994">
        <v>460.66</v>
      </c>
      <c r="N195" s="1006">
        <f>(100/L195)*M195</f>
        <v>92.132</v>
      </c>
      <c r="Y195" s="320"/>
    </row>
    <row r="196" spans="1:14" ht="15">
      <c r="A196" s="194">
        <v>633</v>
      </c>
      <c r="B196" s="102"/>
      <c r="C196" s="641"/>
      <c r="D196" s="510"/>
      <c r="E196" s="503" t="s">
        <v>93</v>
      </c>
      <c r="F196" s="218">
        <f>SUM(F200:F205)</f>
        <v>7044</v>
      </c>
      <c r="G196" s="218">
        <f>SUM(G198:G205)</f>
        <v>6041</v>
      </c>
      <c r="H196" s="73">
        <v>117500</v>
      </c>
      <c r="I196" s="4">
        <f>I200+I202+I203+I205+I201+I198+I199+I204</f>
        <v>115900</v>
      </c>
      <c r="J196" s="218">
        <f>J200+J202+J203+J205+J201+J198+J199</f>
        <v>113800</v>
      </c>
      <c r="K196" s="200">
        <f>SUM(K198:K205)</f>
        <v>9000</v>
      </c>
      <c r="L196" s="71">
        <f>SUM(L197:L205)</f>
        <v>9670</v>
      </c>
      <c r="M196" s="991">
        <f>M200+M202+M203+M205+M197</f>
        <v>8441.93</v>
      </c>
      <c r="N196" s="1005">
        <f>(100/L196)*M196</f>
        <v>87.30020682523268</v>
      </c>
    </row>
    <row r="197" spans="1:14" ht="15">
      <c r="A197" s="180">
        <v>633004</v>
      </c>
      <c r="B197" s="47"/>
      <c r="C197" s="650">
        <v>41</v>
      </c>
      <c r="D197" s="522" t="s">
        <v>208</v>
      </c>
      <c r="E197" s="518" t="s">
        <v>509</v>
      </c>
      <c r="F197" s="223"/>
      <c r="G197" s="223"/>
      <c r="H197" s="52"/>
      <c r="I197" s="52"/>
      <c r="J197" s="181"/>
      <c r="K197" s="180"/>
      <c r="L197" s="21">
        <v>120</v>
      </c>
      <c r="M197" s="977">
        <v>119.2</v>
      </c>
      <c r="N197" s="978">
        <f>(100/L197)*M197</f>
        <v>99.33333333333334</v>
      </c>
    </row>
    <row r="198" spans="1:14" ht="15">
      <c r="A198" s="169">
        <v>633004</v>
      </c>
      <c r="B198" s="51">
        <v>2</v>
      </c>
      <c r="C198" s="84">
        <v>41</v>
      </c>
      <c r="D198" s="523" t="s">
        <v>208</v>
      </c>
      <c r="E198" s="505" t="s">
        <v>443</v>
      </c>
      <c r="F198" s="826"/>
      <c r="G198" s="826">
        <v>18</v>
      </c>
      <c r="H198" s="89">
        <v>5000</v>
      </c>
      <c r="I198" s="89">
        <v>5400</v>
      </c>
      <c r="J198" s="170">
        <v>5400</v>
      </c>
      <c r="K198" s="169"/>
      <c r="L198" s="6"/>
      <c r="M198" s="996"/>
      <c r="N198" s="814"/>
    </row>
    <row r="199" spans="1:14" ht="15">
      <c r="A199" s="732">
        <v>633004</v>
      </c>
      <c r="B199" s="33">
        <v>2</v>
      </c>
      <c r="C199" s="85">
        <v>111</v>
      </c>
      <c r="D199" s="513" t="s">
        <v>208</v>
      </c>
      <c r="E199" s="471" t="s">
        <v>444</v>
      </c>
      <c r="F199" s="733"/>
      <c r="G199" s="733">
        <v>1776</v>
      </c>
      <c r="H199" s="89">
        <v>105500</v>
      </c>
      <c r="I199" s="89">
        <v>103600</v>
      </c>
      <c r="J199" s="170">
        <v>103600</v>
      </c>
      <c r="K199" s="169"/>
      <c r="L199" s="6"/>
      <c r="M199" s="996"/>
      <c r="N199" s="828"/>
    </row>
    <row r="200" spans="1:14" ht="15">
      <c r="A200" s="169">
        <v>633004</v>
      </c>
      <c r="B200" s="51">
        <v>3</v>
      </c>
      <c r="C200" s="84">
        <v>41</v>
      </c>
      <c r="D200" s="523" t="s">
        <v>208</v>
      </c>
      <c r="E200" s="505" t="s">
        <v>209</v>
      </c>
      <c r="F200" s="170">
        <v>3981</v>
      </c>
      <c r="G200" s="170">
        <v>613</v>
      </c>
      <c r="H200" s="89">
        <v>1000</v>
      </c>
      <c r="I200" s="89">
        <v>1500</v>
      </c>
      <c r="J200" s="170">
        <v>1500</v>
      </c>
      <c r="K200" s="169">
        <v>1000</v>
      </c>
      <c r="L200" s="6">
        <v>1450</v>
      </c>
      <c r="M200" s="996">
        <v>1400.45</v>
      </c>
      <c r="N200" s="974">
        <f>(100/L200)*M200</f>
        <v>96.58275862068966</v>
      </c>
    </row>
    <row r="201" spans="1:14" ht="15">
      <c r="A201" s="171">
        <v>633004</v>
      </c>
      <c r="B201" s="33">
        <v>4</v>
      </c>
      <c r="C201" s="85">
        <v>41</v>
      </c>
      <c r="D201" s="513" t="s">
        <v>208</v>
      </c>
      <c r="E201" s="471" t="s">
        <v>358</v>
      </c>
      <c r="F201" s="172"/>
      <c r="G201" s="172"/>
      <c r="H201" s="48"/>
      <c r="I201" s="48"/>
      <c r="J201" s="172"/>
      <c r="K201" s="171">
        <v>500</v>
      </c>
      <c r="L201" s="8">
        <v>500</v>
      </c>
      <c r="M201" s="993">
        <v>0</v>
      </c>
      <c r="N201" s="972">
        <f>(100/L201)*M201</f>
        <v>0</v>
      </c>
    </row>
    <row r="202" spans="1:14" ht="15">
      <c r="A202" s="169">
        <v>633006</v>
      </c>
      <c r="B202" s="51">
        <v>7</v>
      </c>
      <c r="C202" s="84">
        <v>41</v>
      </c>
      <c r="D202" s="513" t="s">
        <v>208</v>
      </c>
      <c r="E202" s="505" t="s">
        <v>475</v>
      </c>
      <c r="F202" s="209">
        <v>414</v>
      </c>
      <c r="G202" s="209"/>
      <c r="H202" s="89">
        <v>500</v>
      </c>
      <c r="I202" s="89">
        <v>1300</v>
      </c>
      <c r="J202" s="172">
        <v>1300</v>
      </c>
      <c r="K202" s="169">
        <v>5000</v>
      </c>
      <c r="L202" s="6">
        <v>5100</v>
      </c>
      <c r="M202" s="996">
        <v>5050.39</v>
      </c>
      <c r="N202" s="971">
        <f>(100/L202)*M202</f>
        <v>99.02725490196079</v>
      </c>
    </row>
    <row r="203" spans="1:14" ht="15">
      <c r="A203" s="171">
        <v>633004</v>
      </c>
      <c r="B203" s="33">
        <v>5</v>
      </c>
      <c r="C203" s="85">
        <v>41</v>
      </c>
      <c r="D203" s="513" t="s">
        <v>208</v>
      </c>
      <c r="E203" s="471" t="s">
        <v>211</v>
      </c>
      <c r="F203" s="228">
        <v>1235</v>
      </c>
      <c r="G203" s="228">
        <v>943</v>
      </c>
      <c r="H203" s="89">
        <v>1500</v>
      </c>
      <c r="I203" s="89">
        <v>1500</v>
      </c>
      <c r="J203" s="170">
        <v>500</v>
      </c>
      <c r="K203" s="169">
        <v>500</v>
      </c>
      <c r="L203" s="6">
        <v>500</v>
      </c>
      <c r="M203" s="996">
        <v>489.36</v>
      </c>
      <c r="N203" s="972">
        <f>(100/L203)*M203</f>
        <v>97.87200000000001</v>
      </c>
    </row>
    <row r="204" spans="1:14" ht="15">
      <c r="A204" s="182">
        <v>633006</v>
      </c>
      <c r="B204" s="33">
        <v>10</v>
      </c>
      <c r="C204" s="85">
        <v>41</v>
      </c>
      <c r="D204" s="513" t="s">
        <v>208</v>
      </c>
      <c r="E204" s="471" t="s">
        <v>480</v>
      </c>
      <c r="F204" s="228"/>
      <c r="G204" s="228">
        <v>843</v>
      </c>
      <c r="H204" s="89">
        <v>2000</v>
      </c>
      <c r="I204" s="8">
        <v>600</v>
      </c>
      <c r="J204" s="172">
        <v>500</v>
      </c>
      <c r="K204" s="169"/>
      <c r="L204" s="8"/>
      <c r="M204" s="993"/>
      <c r="N204" s="828"/>
    </row>
    <row r="205" spans="1:14" ht="15">
      <c r="A205" s="179">
        <v>633015</v>
      </c>
      <c r="B205" s="49"/>
      <c r="C205" s="114">
        <v>41</v>
      </c>
      <c r="D205" s="510" t="s">
        <v>132</v>
      </c>
      <c r="E205" s="506" t="s">
        <v>212</v>
      </c>
      <c r="F205" s="228">
        <v>1414</v>
      </c>
      <c r="G205" s="228">
        <v>1848</v>
      </c>
      <c r="H205" s="36">
        <v>2000</v>
      </c>
      <c r="I205" s="23">
        <v>2000</v>
      </c>
      <c r="J205" s="210">
        <v>1500</v>
      </c>
      <c r="K205" s="182">
        <v>2000</v>
      </c>
      <c r="L205" s="23">
        <v>2000</v>
      </c>
      <c r="M205" s="998">
        <v>1382.53</v>
      </c>
      <c r="N205" s="973">
        <f>(100/L205)*M205</f>
        <v>69.12650000000001</v>
      </c>
    </row>
    <row r="206" spans="1:14" ht="15">
      <c r="A206" s="193">
        <v>635</v>
      </c>
      <c r="B206" s="74"/>
      <c r="C206" s="83"/>
      <c r="D206" s="515"/>
      <c r="E206" s="504" t="s">
        <v>125</v>
      </c>
      <c r="F206" s="165">
        <f>SUM(F207:F208)</f>
        <v>1040</v>
      </c>
      <c r="G206" s="165">
        <f>SUM(G207:G208)</f>
        <v>170</v>
      </c>
      <c r="H206" s="5">
        <f aca="true" t="shared" si="25" ref="H206:M206">H207+H208</f>
        <v>500</v>
      </c>
      <c r="I206" s="4">
        <f t="shared" si="25"/>
        <v>2100</v>
      </c>
      <c r="J206" s="165">
        <f t="shared" si="25"/>
        <v>2100</v>
      </c>
      <c r="K206" s="164">
        <f t="shared" si="25"/>
        <v>2500</v>
      </c>
      <c r="L206" s="4">
        <f t="shared" si="25"/>
        <v>2500</v>
      </c>
      <c r="M206" s="992">
        <f t="shared" si="25"/>
        <v>390</v>
      </c>
      <c r="N206" s="1005">
        <f>(100/L206)*M206</f>
        <v>15.6</v>
      </c>
    </row>
    <row r="207" spans="1:14" ht="15">
      <c r="A207" s="171">
        <v>635006</v>
      </c>
      <c r="B207" s="9">
        <v>6</v>
      </c>
      <c r="C207" s="13">
        <v>41</v>
      </c>
      <c r="D207" s="513" t="s">
        <v>132</v>
      </c>
      <c r="E207" s="471" t="s">
        <v>213</v>
      </c>
      <c r="F207" s="209">
        <v>1040</v>
      </c>
      <c r="G207" s="209">
        <v>170</v>
      </c>
      <c r="H207" s="48">
        <v>500</v>
      </c>
      <c r="I207" s="48">
        <v>2100</v>
      </c>
      <c r="J207" s="172">
        <v>2100</v>
      </c>
      <c r="K207" s="171">
        <v>2500</v>
      </c>
      <c r="L207" s="8">
        <v>2500</v>
      </c>
      <c r="M207" s="993">
        <v>390</v>
      </c>
      <c r="N207" s="1006">
        <f>(100/L207)*M207</f>
        <v>15.6</v>
      </c>
    </row>
    <row r="208" spans="1:14" ht="15">
      <c r="A208" s="173">
        <v>635006</v>
      </c>
      <c r="B208" s="11">
        <v>10</v>
      </c>
      <c r="C208" s="204"/>
      <c r="D208" s="510" t="s">
        <v>132</v>
      </c>
      <c r="E208" s="506" t="s">
        <v>214</v>
      </c>
      <c r="F208" s="209"/>
      <c r="G208" s="209"/>
      <c r="H208" s="48"/>
      <c r="I208" s="48"/>
      <c r="J208" s="172"/>
      <c r="K208" s="171"/>
      <c r="L208" s="8"/>
      <c r="M208" s="993"/>
      <c r="N208" s="827"/>
    </row>
    <row r="209" spans="1:14" ht="15">
      <c r="A209" s="164">
        <v>637</v>
      </c>
      <c r="B209" s="3"/>
      <c r="C209" s="135"/>
      <c r="D209" s="515"/>
      <c r="E209" s="504" t="s">
        <v>136</v>
      </c>
      <c r="F209" s="165">
        <f>SUM(F210:F210)</f>
        <v>59827</v>
      </c>
      <c r="G209" s="165">
        <f>SUM(G210:G210)</f>
        <v>60705</v>
      </c>
      <c r="H209" s="5">
        <f>H210</f>
        <v>62000</v>
      </c>
      <c r="I209" s="4">
        <f>I210</f>
        <v>62000</v>
      </c>
      <c r="J209" s="165">
        <f>J210</f>
        <v>62000</v>
      </c>
      <c r="K209" s="164">
        <v>68000</v>
      </c>
      <c r="L209" s="4">
        <v>67330</v>
      </c>
      <c r="M209" s="992">
        <f>M210</f>
        <v>48171.96</v>
      </c>
      <c r="N209" s="1004">
        <f>(100/L209)*M209</f>
        <v>71.54605673548195</v>
      </c>
    </row>
    <row r="210" spans="1:14" ht="15">
      <c r="A210" s="169">
        <v>637004</v>
      </c>
      <c r="B210" s="7">
        <v>1</v>
      </c>
      <c r="C210" s="642">
        <v>41</v>
      </c>
      <c r="D210" s="523" t="s">
        <v>208</v>
      </c>
      <c r="E210" s="505" t="s">
        <v>215</v>
      </c>
      <c r="F210" s="167">
        <v>59827</v>
      </c>
      <c r="G210" s="167">
        <v>60705</v>
      </c>
      <c r="H210" s="89">
        <v>62000</v>
      </c>
      <c r="I210" s="89">
        <v>62000</v>
      </c>
      <c r="J210" s="170">
        <v>62000</v>
      </c>
      <c r="K210" s="169">
        <v>68000</v>
      </c>
      <c r="L210" s="78">
        <v>67330</v>
      </c>
      <c r="M210" s="996">
        <v>48171.96</v>
      </c>
      <c r="N210" s="980">
        <f>(100/L210)*M210</f>
        <v>71.54605673548195</v>
      </c>
    </row>
    <row r="211" spans="1:14" ht="15.75" thickBot="1">
      <c r="A211" s="198"/>
      <c r="B211" s="92"/>
      <c r="C211" s="647"/>
      <c r="D211" s="543"/>
      <c r="E211" s="537"/>
      <c r="F211" s="319"/>
      <c r="G211" s="319"/>
      <c r="H211" s="101"/>
      <c r="I211" s="93"/>
      <c r="J211" s="226"/>
      <c r="K211" s="198"/>
      <c r="L211" s="26"/>
      <c r="M211" s="549"/>
      <c r="N211" s="814"/>
    </row>
    <row r="212" spans="1:14" ht="14.25" customHeight="1" thickBot="1">
      <c r="A212" s="69" t="s">
        <v>216</v>
      </c>
      <c r="B212" s="17"/>
      <c r="C212" s="639"/>
      <c r="D212" s="509"/>
      <c r="E212" s="502" t="s">
        <v>217</v>
      </c>
      <c r="F212" s="18">
        <f>SUM(F213+F216+F219+F214)</f>
        <v>1114</v>
      </c>
      <c r="G212" s="18">
        <f>SUM(G213+G216+G219+G214)</f>
        <v>458</v>
      </c>
      <c r="H212" s="70">
        <f>H213+H214+H219</f>
        <v>3950</v>
      </c>
      <c r="I212" s="68">
        <f>I213+I214+I219+I214</f>
        <v>8100</v>
      </c>
      <c r="J212" s="18">
        <f>J213+J216+J219+J214</f>
        <v>1850</v>
      </c>
      <c r="K212" s="69">
        <f>K213+K216+K219+K214</f>
        <v>4150</v>
      </c>
      <c r="L212" s="68">
        <f>L213+L216+L219+L214</f>
        <v>4150</v>
      </c>
      <c r="M212" s="1016">
        <f>M213+M216+M219+M214</f>
        <v>1468.11</v>
      </c>
      <c r="N212" s="1003">
        <f>(100/L212)*M212</f>
        <v>35.37614457831325</v>
      </c>
    </row>
    <row r="213" spans="1:14" ht="15" customHeight="1" hidden="1">
      <c r="A213" s="194">
        <v>62</v>
      </c>
      <c r="B213" s="72"/>
      <c r="C213" s="654"/>
      <c r="D213" s="575"/>
      <c r="E213" s="503" t="s">
        <v>76</v>
      </c>
      <c r="F213" s="218">
        <v>69</v>
      </c>
      <c r="G213" s="218"/>
      <c r="H213" s="73"/>
      <c r="I213" s="71"/>
      <c r="J213" s="218"/>
      <c r="K213" s="200"/>
      <c r="L213" s="71"/>
      <c r="M213" s="991"/>
      <c r="N213" s="989"/>
    </row>
    <row r="214" spans="1:14" ht="15">
      <c r="A214" s="194">
        <v>633</v>
      </c>
      <c r="B214" s="3"/>
      <c r="C214" s="135"/>
      <c r="D214" s="515"/>
      <c r="E214" s="555" t="s">
        <v>93</v>
      </c>
      <c r="F214" s="165">
        <v>119</v>
      </c>
      <c r="G214" s="165"/>
      <c r="H214" s="5">
        <v>3150</v>
      </c>
      <c r="I214" s="4">
        <v>3150</v>
      </c>
      <c r="J214" s="165">
        <v>50</v>
      </c>
      <c r="K214" s="164">
        <v>3000</v>
      </c>
      <c r="L214" s="4">
        <f>L215</f>
        <v>2000</v>
      </c>
      <c r="M214" s="992">
        <v>0</v>
      </c>
      <c r="N214" s="1005">
        <f>(100/L214)*M214</f>
        <v>0</v>
      </c>
    </row>
    <row r="215" spans="1:14" ht="15">
      <c r="A215" s="180">
        <v>633006</v>
      </c>
      <c r="B215" s="22">
        <v>7</v>
      </c>
      <c r="C215" s="632">
        <v>41</v>
      </c>
      <c r="D215" s="522" t="s">
        <v>200</v>
      </c>
      <c r="E215" s="534" t="s">
        <v>474</v>
      </c>
      <c r="F215" s="181">
        <v>119</v>
      </c>
      <c r="G215" s="181"/>
      <c r="H215" s="52">
        <v>3150</v>
      </c>
      <c r="I215" s="21">
        <v>3150</v>
      </c>
      <c r="J215" s="181">
        <v>50</v>
      </c>
      <c r="K215" s="180">
        <v>3000</v>
      </c>
      <c r="L215" s="21">
        <v>2000</v>
      </c>
      <c r="M215" s="977">
        <v>0</v>
      </c>
      <c r="N215" s="978">
        <f>(100/L215)*M215</f>
        <v>0</v>
      </c>
    </row>
    <row r="216" spans="1:14" ht="15.75" customHeight="1" hidden="1" thickBot="1">
      <c r="A216" s="194">
        <v>635</v>
      </c>
      <c r="B216" s="72"/>
      <c r="C216" s="654"/>
      <c r="D216" s="511"/>
      <c r="E216" s="555" t="s">
        <v>125</v>
      </c>
      <c r="F216" s="218">
        <f>F217+F218</f>
        <v>0</v>
      </c>
      <c r="G216" s="218">
        <f aca="true" t="shared" si="26" ref="G216:M216">G217+G218</f>
        <v>0</v>
      </c>
      <c r="H216" s="73">
        <f t="shared" si="26"/>
        <v>0</v>
      </c>
      <c r="I216" s="71">
        <f t="shared" si="26"/>
        <v>0</v>
      </c>
      <c r="J216" s="218">
        <f t="shared" si="26"/>
        <v>0</v>
      </c>
      <c r="K216" s="200">
        <f t="shared" si="26"/>
        <v>0</v>
      </c>
      <c r="L216" s="71">
        <f t="shared" si="26"/>
        <v>0</v>
      </c>
      <c r="M216" s="991">
        <f t="shared" si="26"/>
        <v>0</v>
      </c>
      <c r="N216" s="1190"/>
    </row>
    <row r="217" spans="1:14" ht="15" customHeight="1" hidden="1">
      <c r="A217" s="173">
        <v>635004</v>
      </c>
      <c r="B217" s="11"/>
      <c r="C217" s="204"/>
      <c r="D217" s="515" t="s">
        <v>200</v>
      </c>
      <c r="E217" s="534" t="s">
        <v>218</v>
      </c>
      <c r="F217" s="183">
        <v>0</v>
      </c>
      <c r="G217" s="183">
        <v>0</v>
      </c>
      <c r="H217" s="52">
        <v>0</v>
      </c>
      <c r="I217" s="21">
        <v>0</v>
      </c>
      <c r="J217" s="181">
        <v>0</v>
      </c>
      <c r="K217" s="180">
        <v>0</v>
      </c>
      <c r="L217" s="21">
        <v>0</v>
      </c>
      <c r="M217" s="977">
        <v>0</v>
      </c>
      <c r="N217" s="988"/>
    </row>
    <row r="218" spans="1:14" ht="15" customHeight="1" hidden="1">
      <c r="A218" s="173">
        <v>635006</v>
      </c>
      <c r="B218" s="11">
        <v>1</v>
      </c>
      <c r="C218" s="204"/>
      <c r="D218" s="510" t="s">
        <v>200</v>
      </c>
      <c r="E218" s="530" t="s">
        <v>131</v>
      </c>
      <c r="F218" s="210">
        <v>0</v>
      </c>
      <c r="G218" s="210">
        <v>0</v>
      </c>
      <c r="H218" s="80">
        <v>0</v>
      </c>
      <c r="I218" s="10">
        <v>0</v>
      </c>
      <c r="J218" s="174">
        <v>0</v>
      </c>
      <c r="K218" s="173">
        <v>0</v>
      </c>
      <c r="L218" s="10">
        <v>0</v>
      </c>
      <c r="M218" s="994">
        <v>0</v>
      </c>
      <c r="N218" s="814"/>
    </row>
    <row r="219" spans="1:14" ht="15" customHeight="1" hidden="1">
      <c r="A219" s="164">
        <v>637</v>
      </c>
      <c r="B219" s="3"/>
      <c r="C219" s="135"/>
      <c r="D219" s="515"/>
      <c r="E219" s="533" t="s">
        <v>136</v>
      </c>
      <c r="F219" s="165">
        <f>SUM(F220:F222)</f>
        <v>926</v>
      </c>
      <c r="G219" s="165">
        <f>SUM(G220:G222)</f>
        <v>458</v>
      </c>
      <c r="H219" s="5">
        <f aca="true" t="shared" si="27" ref="H219:M219">H220+H221+H222</f>
        <v>800</v>
      </c>
      <c r="I219" s="4">
        <f t="shared" si="27"/>
        <v>1800</v>
      </c>
      <c r="J219" s="165">
        <f t="shared" si="27"/>
        <v>1800</v>
      </c>
      <c r="K219" s="164">
        <f t="shared" si="27"/>
        <v>1150</v>
      </c>
      <c r="L219" s="4">
        <f t="shared" si="27"/>
        <v>2150</v>
      </c>
      <c r="M219" s="992">
        <f t="shared" si="27"/>
        <v>1468.11</v>
      </c>
      <c r="N219" s="1005">
        <f>(100/L219)*M219</f>
        <v>68.28418604651162</v>
      </c>
    </row>
    <row r="220" spans="1:14" ht="15">
      <c r="A220" s="169">
        <v>637004</v>
      </c>
      <c r="B220" s="7">
        <v>3</v>
      </c>
      <c r="C220" s="642">
        <v>41</v>
      </c>
      <c r="D220" s="523" t="s">
        <v>200</v>
      </c>
      <c r="E220" s="535" t="s">
        <v>219</v>
      </c>
      <c r="F220" s="170">
        <v>426</v>
      </c>
      <c r="G220" s="170">
        <v>353</v>
      </c>
      <c r="H220" s="89">
        <v>500</v>
      </c>
      <c r="I220" s="6">
        <v>1500</v>
      </c>
      <c r="J220" s="170">
        <v>1500</v>
      </c>
      <c r="K220" s="169">
        <v>1000</v>
      </c>
      <c r="L220" s="6">
        <v>2000</v>
      </c>
      <c r="M220" s="996">
        <v>1468.11</v>
      </c>
      <c r="N220" s="972">
        <f>(100/L220)*M220</f>
        <v>73.4055</v>
      </c>
    </row>
    <row r="221" spans="1:14" ht="15">
      <c r="A221" s="171">
        <v>637004</v>
      </c>
      <c r="B221" s="9">
        <v>9</v>
      </c>
      <c r="C221" s="13">
        <v>41</v>
      </c>
      <c r="D221" s="513" t="s">
        <v>200</v>
      </c>
      <c r="E221" s="329" t="s">
        <v>220</v>
      </c>
      <c r="F221" s="172">
        <v>260</v>
      </c>
      <c r="G221" s="172">
        <v>105</v>
      </c>
      <c r="H221" s="48">
        <v>300</v>
      </c>
      <c r="I221" s="8">
        <v>300</v>
      </c>
      <c r="J221" s="172">
        <v>300</v>
      </c>
      <c r="K221" s="171">
        <v>150</v>
      </c>
      <c r="L221" s="8">
        <v>150</v>
      </c>
      <c r="M221" s="993">
        <v>0</v>
      </c>
      <c r="N221" s="974">
        <f>(100/L221)*M221</f>
        <v>0</v>
      </c>
    </row>
    <row r="222" spans="1:14" ht="15">
      <c r="A222" s="173">
        <v>637027</v>
      </c>
      <c r="B222" s="49"/>
      <c r="C222" s="114">
        <v>41</v>
      </c>
      <c r="D222" s="510" t="s">
        <v>200</v>
      </c>
      <c r="E222" s="530" t="s">
        <v>158</v>
      </c>
      <c r="F222" s="174">
        <v>240</v>
      </c>
      <c r="G222" s="174"/>
      <c r="H222" s="80"/>
      <c r="I222" s="10"/>
      <c r="J222" s="174"/>
      <c r="K222" s="173"/>
      <c r="L222" s="23"/>
      <c r="M222" s="994"/>
      <c r="N222" s="827"/>
    </row>
    <row r="223" spans="1:14" ht="15.75" thickBot="1">
      <c r="A223" s="199"/>
      <c r="B223" s="34"/>
      <c r="C223" s="128"/>
      <c r="D223" s="538"/>
      <c r="E223" s="576"/>
      <c r="F223" s="321"/>
      <c r="G223" s="321"/>
      <c r="H223" s="36"/>
      <c r="I223" s="12"/>
      <c r="J223" s="183"/>
      <c r="K223" s="182"/>
      <c r="L223" s="12"/>
      <c r="M223" s="997"/>
      <c r="N223" s="840"/>
    </row>
    <row r="224" spans="1:14" ht="15.75" thickBot="1">
      <c r="A224" s="16" t="s">
        <v>222</v>
      </c>
      <c r="B224" s="94"/>
      <c r="C224" s="55"/>
      <c r="D224" s="509"/>
      <c r="E224" s="57" t="s">
        <v>223</v>
      </c>
      <c r="F224" s="18">
        <f>SUM(F225+F226+F229)</f>
        <v>8471</v>
      </c>
      <c r="G224" s="18">
        <f>SUM(G225+G226+G229)</f>
        <v>4368</v>
      </c>
      <c r="H224" s="70">
        <f aca="true" t="shared" si="28" ref="H224:M224">H225+H226+H229</f>
        <v>5900</v>
      </c>
      <c r="I224" s="68">
        <f t="shared" si="28"/>
        <v>5900</v>
      </c>
      <c r="J224" s="18">
        <f t="shared" si="28"/>
        <v>5900</v>
      </c>
      <c r="K224" s="69">
        <f t="shared" si="28"/>
        <v>4500</v>
      </c>
      <c r="L224" s="68">
        <f t="shared" si="28"/>
        <v>7460</v>
      </c>
      <c r="M224" s="1016">
        <f t="shared" si="28"/>
        <v>6107.21</v>
      </c>
      <c r="N224" s="1003">
        <f>(100/L224)*M224</f>
        <v>81.86608579088472</v>
      </c>
    </row>
    <row r="225" spans="1:14" ht="15" customHeight="1" hidden="1">
      <c r="A225" s="256">
        <v>62</v>
      </c>
      <c r="B225" s="96"/>
      <c r="C225" s="96"/>
      <c r="D225" s="97" t="s">
        <v>200</v>
      </c>
      <c r="E225" s="562" t="s">
        <v>76</v>
      </c>
      <c r="F225" s="98">
        <v>0</v>
      </c>
      <c r="G225" s="98">
        <v>0</v>
      </c>
      <c r="H225" s="98">
        <v>0</v>
      </c>
      <c r="I225" s="98">
        <v>0</v>
      </c>
      <c r="J225" s="215">
        <v>0</v>
      </c>
      <c r="K225" s="261">
        <v>0</v>
      </c>
      <c r="L225" s="98">
        <v>0</v>
      </c>
      <c r="M225" s="1017">
        <v>0</v>
      </c>
      <c r="N225" s="146"/>
    </row>
    <row r="226" spans="1:14" ht="15">
      <c r="A226" s="194">
        <v>632</v>
      </c>
      <c r="B226" s="102"/>
      <c r="C226" s="641"/>
      <c r="D226" s="515"/>
      <c r="E226" s="503" t="s">
        <v>86</v>
      </c>
      <c r="F226" s="165">
        <f>SUM(F227:F228)</f>
        <v>8471</v>
      </c>
      <c r="G226" s="165">
        <f>SUM(G227:G228)</f>
        <v>4368</v>
      </c>
      <c r="H226" s="73">
        <v>5900</v>
      </c>
      <c r="I226" s="71">
        <v>5900</v>
      </c>
      <c r="J226" s="218">
        <v>5900</v>
      </c>
      <c r="K226" s="164">
        <f>SUM(K227:K228)</f>
        <v>4500</v>
      </c>
      <c r="L226" s="71">
        <f>L227+L228</f>
        <v>4660</v>
      </c>
      <c r="M226" s="991">
        <f>M227+M228</f>
        <v>3307.21</v>
      </c>
      <c r="N226" s="1004">
        <f>(100/L226)*M226</f>
        <v>70.97017167381975</v>
      </c>
    </row>
    <row r="227" spans="1:14" ht="15">
      <c r="A227" s="180">
        <v>632001</v>
      </c>
      <c r="B227" s="47">
        <v>1</v>
      </c>
      <c r="C227" s="650">
        <v>41</v>
      </c>
      <c r="D227" s="522" t="s">
        <v>200</v>
      </c>
      <c r="E227" s="518" t="s">
        <v>88</v>
      </c>
      <c r="F227" s="216">
        <v>1557</v>
      </c>
      <c r="G227" s="216">
        <v>413</v>
      </c>
      <c r="H227" s="110">
        <v>500</v>
      </c>
      <c r="I227" s="90">
        <v>1100</v>
      </c>
      <c r="J227" s="216">
        <v>1100</v>
      </c>
      <c r="K227" s="202">
        <v>1000</v>
      </c>
      <c r="L227" s="90">
        <v>1160</v>
      </c>
      <c r="M227" s="1013">
        <v>1150.54</v>
      </c>
      <c r="N227" s="978">
        <f>(100/L227)*M227</f>
        <v>99.18448275862069</v>
      </c>
    </row>
    <row r="228" spans="1:14" ht="15">
      <c r="A228" s="179">
        <v>632002</v>
      </c>
      <c r="B228" s="79"/>
      <c r="C228" s="656">
        <v>41</v>
      </c>
      <c r="D228" s="514" t="s">
        <v>200</v>
      </c>
      <c r="E228" s="516" t="s">
        <v>29</v>
      </c>
      <c r="F228" s="210">
        <v>6914</v>
      </c>
      <c r="G228" s="210">
        <v>3955</v>
      </c>
      <c r="H228" s="517">
        <v>5400</v>
      </c>
      <c r="I228" s="23">
        <v>4800</v>
      </c>
      <c r="J228" s="210">
        <v>4800</v>
      </c>
      <c r="K228" s="179">
        <v>3500</v>
      </c>
      <c r="L228" s="23">
        <v>3500</v>
      </c>
      <c r="M228" s="998">
        <v>2156.67</v>
      </c>
      <c r="N228" s="973">
        <f>(100/L228)*M228</f>
        <v>61.619142857142855</v>
      </c>
    </row>
    <row r="229" spans="1:14" ht="15">
      <c r="A229" s="193">
        <v>635</v>
      </c>
      <c r="B229" s="74"/>
      <c r="C229" s="83"/>
      <c r="D229" s="515"/>
      <c r="E229" s="504" t="s">
        <v>125</v>
      </c>
      <c r="F229" s="218"/>
      <c r="G229" s="218"/>
      <c r="H229" s="73"/>
      <c r="I229" s="71"/>
      <c r="J229" s="178"/>
      <c r="K229" s="164"/>
      <c r="L229" s="71">
        <v>2800</v>
      </c>
      <c r="M229" s="991">
        <v>2800</v>
      </c>
      <c r="N229" s="1005">
        <f>(100/L229)*M229</f>
        <v>100</v>
      </c>
    </row>
    <row r="230" spans="1:14" ht="15">
      <c r="A230" s="202">
        <v>635002</v>
      </c>
      <c r="B230" s="1030"/>
      <c r="C230" s="1031">
        <v>41</v>
      </c>
      <c r="D230" s="541" t="s">
        <v>200</v>
      </c>
      <c r="E230" s="1011" t="s">
        <v>510</v>
      </c>
      <c r="F230" s="183"/>
      <c r="G230" s="183"/>
      <c r="H230" s="36"/>
      <c r="I230" s="1032"/>
      <c r="J230" s="167"/>
      <c r="K230" s="182"/>
      <c r="L230" s="12">
        <v>2800</v>
      </c>
      <c r="M230" s="997">
        <v>2800</v>
      </c>
      <c r="N230" s="973">
        <f>(100/L230)*M230</f>
        <v>100</v>
      </c>
    </row>
    <row r="231" spans="1:14" ht="15.75" thickBot="1">
      <c r="A231" s="198"/>
      <c r="B231" s="92"/>
      <c r="C231" s="647"/>
      <c r="D231" s="543"/>
      <c r="E231" s="546"/>
      <c r="F231" s="321"/>
      <c r="G231" s="321"/>
      <c r="H231" s="101"/>
      <c r="I231" s="729"/>
      <c r="J231" s="226"/>
      <c r="K231" s="198"/>
      <c r="L231" s="93"/>
      <c r="M231" s="549"/>
      <c r="N231" s="840"/>
    </row>
    <row r="232" spans="1:14" ht="15.75" thickBot="1">
      <c r="A232" s="69" t="s">
        <v>224</v>
      </c>
      <c r="B232" s="17"/>
      <c r="C232" s="639"/>
      <c r="D232" s="509"/>
      <c r="E232" s="57" t="s">
        <v>225</v>
      </c>
      <c r="F232" s="18">
        <f>SUM(F233+F240+F242+F246+F244)</f>
        <v>20656</v>
      </c>
      <c r="G232" s="18">
        <f>SUM(G233+G240+G242+G246+G244)</f>
        <v>20833</v>
      </c>
      <c r="H232" s="70">
        <f aca="true" t="shared" si="29" ref="H232:M232">H233+H240+H242+H244+H246</f>
        <v>70074</v>
      </c>
      <c r="I232" s="68">
        <f t="shared" si="29"/>
        <v>154074</v>
      </c>
      <c r="J232" s="18">
        <f t="shared" si="29"/>
        <v>77189</v>
      </c>
      <c r="K232" s="69">
        <f t="shared" si="29"/>
        <v>141695</v>
      </c>
      <c r="L232" s="68">
        <f t="shared" si="29"/>
        <v>101695</v>
      </c>
      <c r="M232" s="1016">
        <f t="shared" si="29"/>
        <v>70154.25</v>
      </c>
      <c r="N232" s="1003">
        <f>(100/L232)*M232</f>
        <v>68.98495501253748</v>
      </c>
    </row>
    <row r="233" spans="1:14" ht="15">
      <c r="A233" s="261">
        <v>62</v>
      </c>
      <c r="B233" s="95"/>
      <c r="C233" s="140"/>
      <c r="D233" s="539"/>
      <c r="E233" s="540" t="s">
        <v>76</v>
      </c>
      <c r="F233" s="215">
        <v>329</v>
      </c>
      <c r="G233" s="215">
        <v>329</v>
      </c>
      <c r="H233" s="106">
        <v>324</v>
      </c>
      <c r="I233" s="106">
        <f>SUM(I234:I239)</f>
        <v>324</v>
      </c>
      <c r="J233" s="215">
        <f>SUM(J234:J239)</f>
        <v>39</v>
      </c>
      <c r="K233" s="261">
        <f>SUM(K234:K239)</f>
        <v>14</v>
      </c>
      <c r="L233" s="98">
        <f>SUM(L234:L239)</f>
        <v>14</v>
      </c>
      <c r="M233" s="1017">
        <f>SUM(M234:M239)</f>
        <v>8.96</v>
      </c>
      <c r="N233" s="1009">
        <f>(100/L233)*M233</f>
        <v>64.00000000000001</v>
      </c>
    </row>
    <row r="234" spans="1:14" ht="15" customHeight="1" hidden="1">
      <c r="A234" s="169">
        <v>625002</v>
      </c>
      <c r="B234" s="22"/>
      <c r="C234" s="206"/>
      <c r="D234" s="511" t="s">
        <v>226</v>
      </c>
      <c r="E234" s="535" t="s">
        <v>80</v>
      </c>
      <c r="F234" s="170"/>
      <c r="G234" s="170"/>
      <c r="H234" s="52"/>
      <c r="I234" s="21"/>
      <c r="J234" s="181"/>
      <c r="K234" s="180"/>
      <c r="L234" s="21"/>
      <c r="M234" s="977"/>
      <c r="N234" s="814"/>
    </row>
    <row r="235" spans="1:14" ht="15" customHeight="1" hidden="1">
      <c r="A235" s="171">
        <v>623000</v>
      </c>
      <c r="B235" s="9"/>
      <c r="C235" s="13"/>
      <c r="D235" s="513" t="s">
        <v>226</v>
      </c>
      <c r="E235" s="329" t="s">
        <v>78</v>
      </c>
      <c r="F235" s="172"/>
      <c r="G235" s="172"/>
      <c r="H235" s="48"/>
      <c r="I235" s="8"/>
      <c r="J235" s="172"/>
      <c r="K235" s="171"/>
      <c r="L235" s="8"/>
      <c r="M235" s="993"/>
      <c r="N235" s="814"/>
    </row>
    <row r="236" spans="1:14" ht="15" customHeight="1" hidden="1">
      <c r="A236" s="171">
        <v>625001</v>
      </c>
      <c r="B236" s="9"/>
      <c r="C236" s="13"/>
      <c r="D236" s="513" t="s">
        <v>226</v>
      </c>
      <c r="E236" s="329" t="s">
        <v>79</v>
      </c>
      <c r="F236" s="172"/>
      <c r="G236" s="172"/>
      <c r="H236" s="48"/>
      <c r="I236" s="8"/>
      <c r="J236" s="172"/>
      <c r="K236" s="171"/>
      <c r="L236" s="8"/>
      <c r="M236" s="993"/>
      <c r="N236" s="814"/>
    </row>
    <row r="237" spans="1:14" ht="15">
      <c r="A237" s="171">
        <v>625002</v>
      </c>
      <c r="B237" s="9"/>
      <c r="C237" s="13">
        <v>41</v>
      </c>
      <c r="D237" s="513" t="s">
        <v>226</v>
      </c>
      <c r="E237" s="329" t="s">
        <v>80</v>
      </c>
      <c r="F237" s="172">
        <v>235</v>
      </c>
      <c r="G237" s="172">
        <v>235</v>
      </c>
      <c r="H237" s="48">
        <v>231</v>
      </c>
      <c r="I237" s="8">
        <v>231</v>
      </c>
      <c r="J237" s="172">
        <v>20</v>
      </c>
      <c r="K237" s="171"/>
      <c r="L237" s="8"/>
      <c r="M237" s="993"/>
      <c r="N237" s="974"/>
    </row>
    <row r="238" spans="1:14" ht="15">
      <c r="A238" s="169">
        <v>625003</v>
      </c>
      <c r="B238" s="7"/>
      <c r="C238" s="642">
        <v>41</v>
      </c>
      <c r="D238" s="513" t="s">
        <v>226</v>
      </c>
      <c r="E238" s="505" t="s">
        <v>81</v>
      </c>
      <c r="F238" s="172">
        <v>14</v>
      </c>
      <c r="G238" s="172">
        <v>14</v>
      </c>
      <c r="H238" s="48">
        <v>14</v>
      </c>
      <c r="I238" s="8">
        <v>14</v>
      </c>
      <c r="J238" s="172">
        <v>9</v>
      </c>
      <c r="K238" s="171">
        <v>14</v>
      </c>
      <c r="L238" s="8">
        <v>14</v>
      </c>
      <c r="M238" s="993">
        <v>8.96</v>
      </c>
      <c r="N238" s="972">
        <f>(100/L238)*M238</f>
        <v>64.00000000000001</v>
      </c>
    </row>
    <row r="239" spans="1:14" ht="15">
      <c r="A239" s="201">
        <v>625007</v>
      </c>
      <c r="B239" s="91"/>
      <c r="C239" s="323">
        <v>41</v>
      </c>
      <c r="D239" s="512" t="s">
        <v>226</v>
      </c>
      <c r="E239" s="472" t="s">
        <v>84</v>
      </c>
      <c r="F239" s="211"/>
      <c r="G239" s="211">
        <v>79</v>
      </c>
      <c r="H239" s="53">
        <v>79</v>
      </c>
      <c r="I239" s="24">
        <v>79</v>
      </c>
      <c r="J239" s="211">
        <v>10</v>
      </c>
      <c r="K239" s="201"/>
      <c r="L239" s="24"/>
      <c r="M239" s="1001"/>
      <c r="N239" s="827"/>
    </row>
    <row r="240" spans="1:14" ht="15">
      <c r="A240" s="164">
        <v>632</v>
      </c>
      <c r="B240" s="3"/>
      <c r="C240" s="135"/>
      <c r="D240" s="515"/>
      <c r="E240" s="504" t="s">
        <v>227</v>
      </c>
      <c r="F240" s="165">
        <v>18489</v>
      </c>
      <c r="G240" s="165">
        <v>18292</v>
      </c>
      <c r="H240" s="5">
        <v>40000</v>
      </c>
      <c r="I240" s="5">
        <v>40000</v>
      </c>
      <c r="J240" s="165">
        <v>20000</v>
      </c>
      <c r="K240" s="164">
        <f>K241</f>
        <v>20000</v>
      </c>
      <c r="L240" s="4">
        <f>L241</f>
        <v>20000</v>
      </c>
      <c r="M240" s="992">
        <f>M241</f>
        <v>19534.38</v>
      </c>
      <c r="N240" s="1007">
        <f aca="true" t="shared" si="30" ref="N240:N247">(100/L240)*M240</f>
        <v>97.67190000000001</v>
      </c>
    </row>
    <row r="241" spans="1:14" ht="15">
      <c r="A241" s="173">
        <v>632001</v>
      </c>
      <c r="B241" s="11">
        <v>1</v>
      </c>
      <c r="C241" s="204">
        <v>41</v>
      </c>
      <c r="D241" s="510" t="s">
        <v>226</v>
      </c>
      <c r="E241" s="506" t="s">
        <v>88</v>
      </c>
      <c r="F241" s="174">
        <v>18489</v>
      </c>
      <c r="G241" s="174">
        <v>18292</v>
      </c>
      <c r="H241" s="80">
        <v>40000</v>
      </c>
      <c r="I241" s="80">
        <v>40000</v>
      </c>
      <c r="J241" s="174">
        <v>20000</v>
      </c>
      <c r="K241" s="173">
        <v>20000</v>
      </c>
      <c r="L241" s="10">
        <v>20000</v>
      </c>
      <c r="M241" s="994">
        <v>19534.38</v>
      </c>
      <c r="N241" s="980">
        <f t="shared" si="30"/>
        <v>97.67190000000001</v>
      </c>
    </row>
    <row r="242" spans="1:14" ht="15">
      <c r="A242" s="200">
        <v>633</v>
      </c>
      <c r="B242" s="72"/>
      <c r="C242" s="640"/>
      <c r="D242" s="510"/>
      <c r="E242" s="503" t="s">
        <v>93</v>
      </c>
      <c r="F242" s="218">
        <v>158</v>
      </c>
      <c r="G242" s="218">
        <v>520</v>
      </c>
      <c r="H242" s="73">
        <v>16000</v>
      </c>
      <c r="I242" s="73">
        <v>58100</v>
      </c>
      <c r="J242" s="218">
        <v>1500</v>
      </c>
      <c r="K242" s="200">
        <f>K243</f>
        <v>20000</v>
      </c>
      <c r="L242" s="4">
        <f>L243</f>
        <v>20000</v>
      </c>
      <c r="M242" s="991">
        <f>M243</f>
        <v>20.4</v>
      </c>
      <c r="N242" s="1004">
        <f t="shared" si="30"/>
        <v>0.102</v>
      </c>
    </row>
    <row r="243" spans="1:14" ht="15">
      <c r="A243" s="173">
        <v>633006</v>
      </c>
      <c r="B243" s="11">
        <v>7</v>
      </c>
      <c r="C243" s="204">
        <v>41</v>
      </c>
      <c r="D243" s="510" t="s">
        <v>226</v>
      </c>
      <c r="E243" s="506" t="s">
        <v>478</v>
      </c>
      <c r="F243" s="174">
        <v>158</v>
      </c>
      <c r="G243" s="174">
        <v>520</v>
      </c>
      <c r="H243" s="80">
        <v>16000</v>
      </c>
      <c r="I243" s="80">
        <v>58100</v>
      </c>
      <c r="J243" s="174">
        <v>1500</v>
      </c>
      <c r="K243" s="1061">
        <v>20000</v>
      </c>
      <c r="L243" s="1062">
        <v>20000</v>
      </c>
      <c r="M243" s="1033">
        <v>20.4</v>
      </c>
      <c r="N243" s="980">
        <f t="shared" si="30"/>
        <v>0.102</v>
      </c>
    </row>
    <row r="244" spans="1:14" ht="15">
      <c r="A244" s="193">
        <v>635</v>
      </c>
      <c r="B244" s="3"/>
      <c r="C244" s="135"/>
      <c r="D244" s="515"/>
      <c r="E244" s="504" t="s">
        <v>125</v>
      </c>
      <c r="F244" s="165"/>
      <c r="G244" s="165"/>
      <c r="H244" s="73">
        <v>12100</v>
      </c>
      <c r="I244" s="73">
        <v>54000</v>
      </c>
      <c r="J244" s="218">
        <v>54000</v>
      </c>
      <c r="K244" s="164">
        <f>K245</f>
        <v>100000</v>
      </c>
      <c r="L244" s="71">
        <f>L245</f>
        <v>60000</v>
      </c>
      <c r="M244" s="991">
        <f>M245</f>
        <v>49330.51</v>
      </c>
      <c r="N244" s="1004">
        <f t="shared" si="30"/>
        <v>82.21751666666667</v>
      </c>
    </row>
    <row r="245" spans="1:14" ht="15">
      <c r="A245" s="173">
        <v>635006</v>
      </c>
      <c r="B245" s="11"/>
      <c r="C245" s="204">
        <v>41</v>
      </c>
      <c r="D245" s="510" t="s">
        <v>226</v>
      </c>
      <c r="E245" s="506" t="s">
        <v>477</v>
      </c>
      <c r="F245" s="174"/>
      <c r="G245" s="174"/>
      <c r="H245" s="80">
        <v>12100</v>
      </c>
      <c r="I245" s="80">
        <v>54000</v>
      </c>
      <c r="J245" s="174">
        <v>54000</v>
      </c>
      <c r="K245" s="173">
        <v>100000</v>
      </c>
      <c r="L245" s="10">
        <v>60000</v>
      </c>
      <c r="M245" s="994">
        <v>49330.51</v>
      </c>
      <c r="N245" s="980">
        <f t="shared" si="30"/>
        <v>82.21751666666667</v>
      </c>
    </row>
    <row r="246" spans="1:14" ht="15">
      <c r="A246" s="194">
        <v>637</v>
      </c>
      <c r="B246" s="72"/>
      <c r="C246" s="640"/>
      <c r="D246" s="510"/>
      <c r="E246" s="503" t="s">
        <v>136</v>
      </c>
      <c r="F246" s="218">
        <v>1680</v>
      </c>
      <c r="G246" s="218">
        <v>1692</v>
      </c>
      <c r="H246" s="73">
        <f>H247</f>
        <v>1650</v>
      </c>
      <c r="I246" s="71">
        <f>I247</f>
        <v>1650</v>
      </c>
      <c r="J246" s="218">
        <f>J247</f>
        <v>1650</v>
      </c>
      <c r="K246" s="200">
        <f>K247</f>
        <v>1681</v>
      </c>
      <c r="L246" s="71">
        <f>L247</f>
        <v>1681</v>
      </c>
      <c r="M246" s="992">
        <v>1260</v>
      </c>
      <c r="N246" s="1004">
        <f t="shared" si="30"/>
        <v>74.95538370017847</v>
      </c>
    </row>
    <row r="247" spans="1:14" ht="15">
      <c r="A247" s="173">
        <v>637027</v>
      </c>
      <c r="B247" s="11"/>
      <c r="C247" s="204">
        <v>41</v>
      </c>
      <c r="D247" s="510" t="s">
        <v>226</v>
      </c>
      <c r="E247" s="506" t="s">
        <v>158</v>
      </c>
      <c r="F247" s="174">
        <v>1680</v>
      </c>
      <c r="G247" s="174">
        <v>1692</v>
      </c>
      <c r="H247" s="80">
        <v>1650</v>
      </c>
      <c r="I247" s="80">
        <v>1650</v>
      </c>
      <c r="J247" s="174">
        <v>1650</v>
      </c>
      <c r="K247" s="173">
        <v>1681</v>
      </c>
      <c r="L247" s="10">
        <v>1681</v>
      </c>
      <c r="M247" s="994">
        <v>1260</v>
      </c>
      <c r="N247" s="980">
        <f t="shared" si="30"/>
        <v>74.95538370017847</v>
      </c>
    </row>
    <row r="248" spans="1:14" ht="15.75" thickBot="1">
      <c r="A248" s="258"/>
      <c r="B248" s="104"/>
      <c r="C248" s="648"/>
      <c r="D248" s="543"/>
      <c r="E248" s="580"/>
      <c r="F248" s="321"/>
      <c r="G248" s="321"/>
      <c r="H248" s="474"/>
      <c r="I248" s="121"/>
      <c r="J248" s="178"/>
      <c r="K248" s="177"/>
      <c r="L248" s="133"/>
      <c r="M248" s="229"/>
      <c r="N248" s="848"/>
    </row>
    <row r="249" spans="1:14" ht="15.75" thickBot="1">
      <c r="A249" s="69" t="s">
        <v>228</v>
      </c>
      <c r="B249" s="94"/>
      <c r="C249" s="55"/>
      <c r="D249" s="509"/>
      <c r="E249" s="502" t="s">
        <v>229</v>
      </c>
      <c r="F249" s="18">
        <f>F258+F262+F268+F270+F250</f>
        <v>19081</v>
      </c>
      <c r="G249" s="18">
        <f>G258+G262+G268+G270+G250</f>
        <v>16212</v>
      </c>
      <c r="H249" s="70">
        <f aca="true" t="shared" si="31" ref="H249:M249">H250+H258+H262+H268+H270</f>
        <v>20151</v>
      </c>
      <c r="I249" s="70">
        <f t="shared" si="31"/>
        <v>20151</v>
      </c>
      <c r="J249" s="18">
        <f t="shared" si="31"/>
        <v>18130</v>
      </c>
      <c r="K249" s="69">
        <f t="shared" si="31"/>
        <v>22315</v>
      </c>
      <c r="L249" s="68">
        <f t="shared" si="31"/>
        <v>22315</v>
      </c>
      <c r="M249" s="1016">
        <f t="shared" si="31"/>
        <v>13586.7</v>
      </c>
      <c r="N249" s="1003">
        <f>(100/L249)*M249</f>
        <v>60.88595115393233</v>
      </c>
    </row>
    <row r="250" spans="1:14" ht="14.25" customHeight="1">
      <c r="A250" s="925">
        <v>62</v>
      </c>
      <c r="B250" s="926"/>
      <c r="C250" s="657"/>
      <c r="D250" s="579"/>
      <c r="E250" s="564" t="s">
        <v>76</v>
      </c>
      <c r="F250" s="215">
        <f aca="true" t="shared" si="32" ref="F250:M250">SUM(F251:F257)</f>
        <v>588</v>
      </c>
      <c r="G250" s="215">
        <f t="shared" si="32"/>
        <v>400</v>
      </c>
      <c r="H250" s="122">
        <f t="shared" si="32"/>
        <v>831</v>
      </c>
      <c r="I250" s="122">
        <f t="shared" si="32"/>
        <v>531</v>
      </c>
      <c r="J250" s="581">
        <f t="shared" si="32"/>
        <v>20</v>
      </c>
      <c r="K250" s="1063">
        <f t="shared" si="32"/>
        <v>15</v>
      </c>
      <c r="L250" s="1065">
        <f t="shared" si="32"/>
        <v>15</v>
      </c>
      <c r="M250" s="1034">
        <f t="shared" si="32"/>
        <v>5.76</v>
      </c>
      <c r="N250" s="1191">
        <f>(100/L250)*M250</f>
        <v>38.4</v>
      </c>
    </row>
    <row r="251" spans="1:14" ht="15" customHeight="1" hidden="1">
      <c r="A251" s="169">
        <v>621000</v>
      </c>
      <c r="B251" s="7"/>
      <c r="C251" s="642">
        <v>41</v>
      </c>
      <c r="D251" s="523" t="s">
        <v>230</v>
      </c>
      <c r="E251" s="505" t="s">
        <v>77</v>
      </c>
      <c r="F251" s="170">
        <v>108</v>
      </c>
      <c r="G251" s="170">
        <v>63</v>
      </c>
      <c r="H251" s="52">
        <v>236</v>
      </c>
      <c r="I251" s="21">
        <v>236</v>
      </c>
      <c r="J251" s="181"/>
      <c r="K251" s="180"/>
      <c r="L251" s="21"/>
      <c r="M251" s="977"/>
      <c r="N251" s="826"/>
    </row>
    <row r="252" spans="1:14" ht="15" customHeight="1" hidden="1">
      <c r="A252" s="171">
        <v>625001</v>
      </c>
      <c r="B252" s="9"/>
      <c r="C252" s="642">
        <v>41</v>
      </c>
      <c r="D252" s="523" t="s">
        <v>230</v>
      </c>
      <c r="E252" s="471" t="s">
        <v>79</v>
      </c>
      <c r="F252" s="172">
        <v>14</v>
      </c>
      <c r="G252" s="172">
        <v>9</v>
      </c>
      <c r="H252" s="48">
        <v>35</v>
      </c>
      <c r="I252" s="8">
        <v>35</v>
      </c>
      <c r="J252" s="172"/>
      <c r="K252" s="171"/>
      <c r="L252" s="8"/>
      <c r="M252" s="993"/>
      <c r="N252" s="814"/>
    </row>
    <row r="253" spans="1:14" ht="15" customHeight="1" hidden="1">
      <c r="A253" s="171">
        <v>625002</v>
      </c>
      <c r="B253" s="9"/>
      <c r="C253" s="642">
        <v>41</v>
      </c>
      <c r="D253" s="523" t="s">
        <v>230</v>
      </c>
      <c r="E253" s="471" t="s">
        <v>80</v>
      </c>
      <c r="F253" s="172">
        <v>302</v>
      </c>
      <c r="G253" s="172">
        <v>214</v>
      </c>
      <c r="H253" s="53">
        <v>330</v>
      </c>
      <c r="I253" s="24">
        <v>30</v>
      </c>
      <c r="J253" s="211"/>
      <c r="K253" s="201"/>
      <c r="L253" s="24"/>
      <c r="M253" s="1001"/>
      <c r="N253" s="828"/>
    </row>
    <row r="254" spans="1:14" ht="15">
      <c r="A254" s="169">
        <v>625003</v>
      </c>
      <c r="B254" s="51"/>
      <c r="C254" s="84">
        <v>41</v>
      </c>
      <c r="D254" s="523" t="s">
        <v>230</v>
      </c>
      <c r="E254" s="505" t="s">
        <v>81</v>
      </c>
      <c r="F254" s="170">
        <v>17</v>
      </c>
      <c r="G254" s="170">
        <v>17</v>
      </c>
      <c r="H254" s="180">
        <v>20</v>
      </c>
      <c r="I254" s="21">
        <v>20</v>
      </c>
      <c r="J254" s="181">
        <v>20</v>
      </c>
      <c r="K254" s="180">
        <v>15</v>
      </c>
      <c r="L254" s="21">
        <v>15</v>
      </c>
      <c r="M254" s="977">
        <v>5.76</v>
      </c>
      <c r="N254" s="978">
        <f>(100/L254)*M254</f>
        <v>38.4</v>
      </c>
    </row>
    <row r="255" spans="1:14" ht="15">
      <c r="A255" s="171">
        <v>625004</v>
      </c>
      <c r="B255" s="33"/>
      <c r="C255" s="84">
        <v>41</v>
      </c>
      <c r="D255" s="523" t="s">
        <v>230</v>
      </c>
      <c r="E255" s="471" t="s">
        <v>82</v>
      </c>
      <c r="F255" s="172">
        <v>33</v>
      </c>
      <c r="G255" s="172">
        <v>19</v>
      </c>
      <c r="H255" s="48">
        <v>71</v>
      </c>
      <c r="I255" s="8">
        <v>71</v>
      </c>
      <c r="J255" s="172"/>
      <c r="K255" s="171"/>
      <c r="L255" s="8"/>
      <c r="M255" s="993"/>
      <c r="N255" s="733"/>
    </row>
    <row r="256" spans="1:19" ht="15">
      <c r="A256" s="182">
        <v>625005</v>
      </c>
      <c r="B256" s="35"/>
      <c r="C256" s="39">
        <v>41</v>
      </c>
      <c r="D256" s="523" t="s">
        <v>230</v>
      </c>
      <c r="E256" s="41" t="s">
        <v>83</v>
      </c>
      <c r="F256" s="183">
        <v>11</v>
      </c>
      <c r="G256" s="183">
        <v>7</v>
      </c>
      <c r="H256" s="48">
        <v>24</v>
      </c>
      <c r="I256" s="8">
        <v>24</v>
      </c>
      <c r="J256" s="172"/>
      <c r="K256" s="171"/>
      <c r="L256" s="8"/>
      <c r="M256" s="993"/>
      <c r="N256" s="814"/>
      <c r="S256" s="190"/>
    </row>
    <row r="257" spans="1:14" ht="15">
      <c r="A257" s="201">
        <v>625007</v>
      </c>
      <c r="B257" s="81"/>
      <c r="C257" s="658">
        <v>41</v>
      </c>
      <c r="D257" s="514" t="s">
        <v>230</v>
      </c>
      <c r="E257" s="516" t="s">
        <v>84</v>
      </c>
      <c r="F257" s="210">
        <v>103</v>
      </c>
      <c r="G257" s="210">
        <v>71</v>
      </c>
      <c r="H257" s="48">
        <v>115</v>
      </c>
      <c r="I257" s="8">
        <v>115</v>
      </c>
      <c r="J257" s="210"/>
      <c r="K257" s="171"/>
      <c r="L257" s="8"/>
      <c r="M257" s="993"/>
      <c r="N257" s="827"/>
    </row>
    <row r="258" spans="1:14" ht="15">
      <c r="A258" s="164">
        <v>632</v>
      </c>
      <c r="B258" s="3"/>
      <c r="C258" s="135"/>
      <c r="D258" s="515"/>
      <c r="E258" s="533" t="s">
        <v>227</v>
      </c>
      <c r="F258" s="165">
        <f>SUM(F259:F261)</f>
        <v>6938</v>
      </c>
      <c r="G258" s="165">
        <f>SUM(G259:G261)</f>
        <v>7274</v>
      </c>
      <c r="H258" s="5">
        <f aca="true" t="shared" si="33" ref="H258:M258">H259+H260+H261</f>
        <v>8220</v>
      </c>
      <c r="I258" s="4">
        <f t="shared" si="33"/>
        <v>6780</v>
      </c>
      <c r="J258" s="165">
        <f t="shared" si="33"/>
        <v>6780</v>
      </c>
      <c r="K258" s="164">
        <f t="shared" si="33"/>
        <v>7850</v>
      </c>
      <c r="L258" s="4">
        <f t="shared" si="33"/>
        <v>7370</v>
      </c>
      <c r="M258" s="992">
        <f t="shared" si="33"/>
        <v>6232.86</v>
      </c>
      <c r="N258" s="1007">
        <f>(100/L258)*M258</f>
        <v>84.57069199457258</v>
      </c>
    </row>
    <row r="259" spans="1:14" ht="15">
      <c r="A259" s="180">
        <v>632001</v>
      </c>
      <c r="B259" s="22">
        <v>1</v>
      </c>
      <c r="C259" s="642">
        <v>41</v>
      </c>
      <c r="D259" s="523" t="s">
        <v>230</v>
      </c>
      <c r="E259" s="534" t="s">
        <v>231</v>
      </c>
      <c r="F259" s="183">
        <v>470</v>
      </c>
      <c r="G259" s="183">
        <v>715</v>
      </c>
      <c r="H259" s="52">
        <v>720</v>
      </c>
      <c r="I259" s="21">
        <v>720</v>
      </c>
      <c r="J259" s="181">
        <v>720</v>
      </c>
      <c r="K259" s="180">
        <v>850</v>
      </c>
      <c r="L259" s="21">
        <v>850</v>
      </c>
      <c r="M259" s="977">
        <v>436.51</v>
      </c>
      <c r="N259" s="978">
        <f>(100/L259)*M259</f>
        <v>51.35411764705882</v>
      </c>
    </row>
    <row r="260" spans="1:14" ht="15">
      <c r="A260" s="169">
        <v>632001</v>
      </c>
      <c r="B260" s="7">
        <v>2</v>
      </c>
      <c r="C260" s="642">
        <v>41</v>
      </c>
      <c r="D260" s="523" t="s">
        <v>230</v>
      </c>
      <c r="E260" s="558" t="s">
        <v>232</v>
      </c>
      <c r="F260" s="172">
        <v>4353</v>
      </c>
      <c r="G260" s="172">
        <v>4491</v>
      </c>
      <c r="H260" s="53">
        <v>5500</v>
      </c>
      <c r="I260" s="24">
        <v>4060</v>
      </c>
      <c r="J260" s="211">
        <v>4060</v>
      </c>
      <c r="K260" s="201">
        <v>5000</v>
      </c>
      <c r="L260" s="24">
        <v>4520</v>
      </c>
      <c r="M260" s="1001">
        <v>3984.03</v>
      </c>
      <c r="N260" s="971">
        <f>(100/L260)*M260</f>
        <v>88.14225663716815</v>
      </c>
    </row>
    <row r="261" spans="1:14" ht="15">
      <c r="A261" s="182">
        <v>632002</v>
      </c>
      <c r="B261" s="35"/>
      <c r="C261" s="39">
        <v>41</v>
      </c>
      <c r="D261" s="523" t="s">
        <v>230</v>
      </c>
      <c r="E261" s="545" t="s">
        <v>29</v>
      </c>
      <c r="F261" s="211">
        <v>2115</v>
      </c>
      <c r="G261" s="211">
        <v>2068</v>
      </c>
      <c r="H261" s="517">
        <v>2000</v>
      </c>
      <c r="I261" s="23">
        <v>2000</v>
      </c>
      <c r="J261" s="210">
        <v>2000</v>
      </c>
      <c r="K261" s="179">
        <v>2000</v>
      </c>
      <c r="L261" s="23">
        <v>2000</v>
      </c>
      <c r="M261" s="998">
        <v>1812.32</v>
      </c>
      <c r="N261" s="973">
        <f>(100/L261)*M261</f>
        <v>90.616</v>
      </c>
    </row>
    <row r="262" spans="1:14" ht="15">
      <c r="A262" s="193">
        <v>633</v>
      </c>
      <c r="B262" s="75"/>
      <c r="C262" s="112"/>
      <c r="D262" s="515"/>
      <c r="E262" s="533" t="s">
        <v>93</v>
      </c>
      <c r="F262" s="165">
        <f>SUM(F263:F267)</f>
        <v>1841</v>
      </c>
      <c r="G262" s="165">
        <f>SUM(G263:G267)</f>
        <v>16</v>
      </c>
      <c r="H262" s="584">
        <v>1200</v>
      </c>
      <c r="I262" s="123">
        <v>1500</v>
      </c>
      <c r="J262" s="231">
        <v>300</v>
      </c>
      <c r="K262" s="1064">
        <f>K263+K267+K264+K265</f>
        <v>500</v>
      </c>
      <c r="L262" s="123">
        <v>500</v>
      </c>
      <c r="M262" s="1035">
        <f>M263+M267+M264+M265+M266</f>
        <v>218.9</v>
      </c>
      <c r="N262" s="1007">
        <f>(100/L262)*M262</f>
        <v>43.78</v>
      </c>
    </row>
    <row r="263" spans="1:14" ht="15">
      <c r="A263" s="180">
        <v>633006</v>
      </c>
      <c r="B263" s="22">
        <v>3</v>
      </c>
      <c r="C263" s="642">
        <v>41</v>
      </c>
      <c r="D263" s="523" t="s">
        <v>230</v>
      </c>
      <c r="E263" s="534" t="s">
        <v>469</v>
      </c>
      <c r="F263" s="181"/>
      <c r="G263" s="181"/>
      <c r="H263" s="52">
        <v>700</v>
      </c>
      <c r="I263" s="21">
        <v>700</v>
      </c>
      <c r="J263" s="181"/>
      <c r="K263" s="180"/>
      <c r="L263" s="21"/>
      <c r="M263" s="977"/>
      <c r="N263" s="731"/>
    </row>
    <row r="264" spans="1:14" ht="15">
      <c r="A264" s="714">
        <v>633006</v>
      </c>
      <c r="B264" s="715"/>
      <c r="C264" s="715">
        <v>41</v>
      </c>
      <c r="D264" s="582" t="s">
        <v>230</v>
      </c>
      <c r="E264" s="716" t="s">
        <v>451</v>
      </c>
      <c r="F264" s="271"/>
      <c r="G264" s="271"/>
      <c r="H264" s="714">
        <v>500</v>
      </c>
      <c r="I264" s="279">
        <v>500</v>
      </c>
      <c r="J264" s="585"/>
      <c r="K264" s="735"/>
      <c r="L264" s="276"/>
      <c r="M264" s="1020"/>
      <c r="N264" s="857"/>
    </row>
    <row r="265" spans="1:14" ht="15">
      <c r="A265" s="714">
        <v>633004</v>
      </c>
      <c r="B265" s="270"/>
      <c r="C265" s="659">
        <v>41</v>
      </c>
      <c r="D265" s="582" t="s">
        <v>230</v>
      </c>
      <c r="E265" s="583" t="s">
        <v>381</v>
      </c>
      <c r="F265" s="717"/>
      <c r="G265" s="717"/>
      <c r="H265" s="718"/>
      <c r="I265" s="279">
        <v>300</v>
      </c>
      <c r="J265" s="585">
        <v>300</v>
      </c>
      <c r="K265" s="714"/>
      <c r="L265" s="279"/>
      <c r="M265" s="1175"/>
      <c r="N265" s="860"/>
    </row>
    <row r="266" spans="1:14" ht="15">
      <c r="A266" s="269">
        <v>633004</v>
      </c>
      <c r="B266" s="715">
        <v>2</v>
      </c>
      <c r="C266" s="715">
        <v>41</v>
      </c>
      <c r="D266" s="582" t="s">
        <v>230</v>
      </c>
      <c r="E266" s="716" t="s">
        <v>554</v>
      </c>
      <c r="F266" s="1174"/>
      <c r="G266" s="1174"/>
      <c r="H266" s="718"/>
      <c r="I266" s="279"/>
      <c r="J266" s="277"/>
      <c r="K266" s="735"/>
      <c r="L266" s="276">
        <v>250</v>
      </c>
      <c r="M266" s="1036">
        <v>218.9</v>
      </c>
      <c r="N266" s="974">
        <f>(100/L266)*M266</f>
        <v>87.56</v>
      </c>
    </row>
    <row r="267" spans="1:14" ht="15">
      <c r="A267" s="179">
        <v>633006</v>
      </c>
      <c r="B267" s="11">
        <v>7</v>
      </c>
      <c r="C267" s="206">
        <v>41</v>
      </c>
      <c r="D267" s="523" t="s">
        <v>230</v>
      </c>
      <c r="E267" s="530" t="s">
        <v>93</v>
      </c>
      <c r="F267" s="210">
        <v>1841</v>
      </c>
      <c r="G267" s="210">
        <v>16</v>
      </c>
      <c r="H267" s="714">
        <v>500</v>
      </c>
      <c r="I267" s="279">
        <v>500</v>
      </c>
      <c r="J267" s="210"/>
      <c r="K267" s="179">
        <v>500</v>
      </c>
      <c r="L267" s="23">
        <v>500</v>
      </c>
      <c r="M267" s="998">
        <v>0</v>
      </c>
      <c r="N267" s="973">
        <f>(100/L267)*M267</f>
        <v>0</v>
      </c>
    </row>
    <row r="268" spans="1:14" ht="15">
      <c r="A268" s="164">
        <v>635</v>
      </c>
      <c r="B268" s="75"/>
      <c r="C268" s="112"/>
      <c r="D268" s="515"/>
      <c r="E268" s="533" t="s">
        <v>233</v>
      </c>
      <c r="F268" s="218">
        <f>SUM(F269:F269)</f>
        <v>450</v>
      </c>
      <c r="G268" s="218">
        <f>SUM(G269:G269)</f>
        <v>88</v>
      </c>
      <c r="H268" s="5">
        <f aca="true" t="shared" si="34" ref="H268:M268">H269</f>
        <v>200</v>
      </c>
      <c r="I268" s="4">
        <f t="shared" si="34"/>
        <v>700</v>
      </c>
      <c r="J268" s="165">
        <f t="shared" si="34"/>
        <v>700</v>
      </c>
      <c r="K268" s="164">
        <f t="shared" si="34"/>
        <v>5000</v>
      </c>
      <c r="L268" s="4">
        <f t="shared" si="34"/>
        <v>5000</v>
      </c>
      <c r="M268" s="992">
        <f t="shared" si="34"/>
        <v>0</v>
      </c>
      <c r="N268" s="1004">
        <f>(100/L268)*M268</f>
        <v>0</v>
      </c>
    </row>
    <row r="269" spans="1:14" ht="15">
      <c r="A269" s="263">
        <v>635006</v>
      </c>
      <c r="B269" s="22">
        <v>1</v>
      </c>
      <c r="C269" s="642">
        <v>41</v>
      </c>
      <c r="D269" s="523" t="s">
        <v>230</v>
      </c>
      <c r="E269" s="534" t="s">
        <v>234</v>
      </c>
      <c r="F269" s="170">
        <v>450</v>
      </c>
      <c r="G269" s="170">
        <v>88</v>
      </c>
      <c r="H269" s="52">
        <v>200</v>
      </c>
      <c r="I269" s="21">
        <v>700</v>
      </c>
      <c r="J269" s="181">
        <v>700</v>
      </c>
      <c r="K269" s="180">
        <v>5000</v>
      </c>
      <c r="L269" s="21">
        <v>5000</v>
      </c>
      <c r="M269" s="977">
        <v>0</v>
      </c>
      <c r="N269" s="980">
        <f>(100/L269)*M269</f>
        <v>0</v>
      </c>
    </row>
    <row r="270" spans="1:14" ht="15">
      <c r="A270" s="164">
        <v>637</v>
      </c>
      <c r="B270" s="3"/>
      <c r="C270" s="135"/>
      <c r="D270" s="515"/>
      <c r="E270" s="504" t="s">
        <v>136</v>
      </c>
      <c r="F270" s="165">
        <f>SUM(F271:F276)</f>
        <v>9264</v>
      </c>
      <c r="G270" s="165">
        <f>SUM(G271:G276)</f>
        <v>8434</v>
      </c>
      <c r="H270" s="5">
        <f>H272+H274+H276+H273+H271+H275</f>
        <v>9700</v>
      </c>
      <c r="I270" s="4">
        <f>I271+I274+I276+I273+I272+I275</f>
        <v>10640</v>
      </c>
      <c r="J270" s="165">
        <f>J271+J274+J276+J273+J272</f>
        <v>10330</v>
      </c>
      <c r="K270" s="164">
        <f>SUM(K271:K276)</f>
        <v>8950</v>
      </c>
      <c r="L270" s="4">
        <f>SUM(L271:L276)</f>
        <v>9430</v>
      </c>
      <c r="M270" s="992">
        <f>SUM(M271:M276)</f>
        <v>7129.18</v>
      </c>
      <c r="N270" s="1004">
        <f>(100/L270)*M270</f>
        <v>75.60106044538708</v>
      </c>
    </row>
    <row r="271" spans="1:14" ht="15">
      <c r="A271" s="180">
        <v>637004</v>
      </c>
      <c r="B271" s="22"/>
      <c r="C271" s="642">
        <v>41</v>
      </c>
      <c r="D271" s="523" t="s">
        <v>230</v>
      </c>
      <c r="E271" s="518" t="s">
        <v>235</v>
      </c>
      <c r="F271" s="170">
        <v>300</v>
      </c>
      <c r="G271" s="170">
        <v>460</v>
      </c>
      <c r="H271" s="52">
        <v>500</v>
      </c>
      <c r="I271" s="21">
        <v>1440</v>
      </c>
      <c r="J271" s="216">
        <v>1440</v>
      </c>
      <c r="K271" s="180">
        <v>1200</v>
      </c>
      <c r="L271" s="21">
        <v>1200</v>
      </c>
      <c r="M271" s="1013">
        <v>531.3</v>
      </c>
      <c r="N271" s="1006">
        <f aca="true" t="shared" si="35" ref="N271:N276">(100/L271)*M271</f>
        <v>44.27499999999999</v>
      </c>
    </row>
    <row r="272" spans="1:14" ht="15">
      <c r="A272" s="169">
        <v>637004</v>
      </c>
      <c r="B272" s="15">
        <v>5</v>
      </c>
      <c r="C272" s="206">
        <v>41</v>
      </c>
      <c r="D272" s="511" t="s">
        <v>230</v>
      </c>
      <c r="E272" s="472" t="s">
        <v>192</v>
      </c>
      <c r="F272" s="183">
        <v>829</v>
      </c>
      <c r="G272" s="183">
        <v>484</v>
      </c>
      <c r="H272" s="48">
        <v>600</v>
      </c>
      <c r="I272" s="8">
        <v>330</v>
      </c>
      <c r="J272" s="172">
        <v>330</v>
      </c>
      <c r="K272" s="171">
        <v>350</v>
      </c>
      <c r="L272" s="8">
        <v>830</v>
      </c>
      <c r="M272" s="993">
        <v>500.72</v>
      </c>
      <c r="N272" s="974">
        <f t="shared" si="35"/>
        <v>60.327710843373495</v>
      </c>
    </row>
    <row r="273" spans="1:14" ht="15">
      <c r="A273" s="169">
        <v>637015</v>
      </c>
      <c r="B273" s="9"/>
      <c r="C273" s="13">
        <v>41</v>
      </c>
      <c r="D273" s="513" t="s">
        <v>230</v>
      </c>
      <c r="E273" s="471" t="s">
        <v>236</v>
      </c>
      <c r="F273" s="172"/>
      <c r="G273" s="172"/>
      <c r="H273" s="36">
        <v>200</v>
      </c>
      <c r="I273" s="36">
        <v>200</v>
      </c>
      <c r="J273" s="172">
        <v>200</v>
      </c>
      <c r="K273" s="182">
        <v>200</v>
      </c>
      <c r="L273" s="12">
        <v>200</v>
      </c>
      <c r="M273" s="993">
        <v>162.52</v>
      </c>
      <c r="N273" s="974">
        <f t="shared" si="35"/>
        <v>81.26</v>
      </c>
    </row>
    <row r="274" spans="1:14" ht="15">
      <c r="A274" s="171">
        <v>637012</v>
      </c>
      <c r="B274" s="9">
        <v>50</v>
      </c>
      <c r="C274" s="642">
        <v>41</v>
      </c>
      <c r="D274" s="523" t="s">
        <v>230</v>
      </c>
      <c r="E274" s="472" t="s">
        <v>237</v>
      </c>
      <c r="F274" s="172">
        <v>5948</v>
      </c>
      <c r="G274" s="172">
        <v>5292</v>
      </c>
      <c r="H274" s="48">
        <v>6000</v>
      </c>
      <c r="I274" s="8">
        <v>6000</v>
      </c>
      <c r="J274" s="172">
        <v>6000</v>
      </c>
      <c r="K274" s="171">
        <v>6000</v>
      </c>
      <c r="L274" s="8">
        <v>6000</v>
      </c>
      <c r="M274" s="993">
        <v>5100.64</v>
      </c>
      <c r="N274" s="974">
        <f t="shared" si="35"/>
        <v>85.01066666666667</v>
      </c>
    </row>
    <row r="275" spans="1:14" ht="15">
      <c r="A275" s="169">
        <v>637012</v>
      </c>
      <c r="B275" s="7">
        <v>1</v>
      </c>
      <c r="C275" s="642">
        <v>46</v>
      </c>
      <c r="D275" s="523" t="s">
        <v>230</v>
      </c>
      <c r="E275" s="472" t="s">
        <v>238</v>
      </c>
      <c r="F275" s="172">
        <v>27</v>
      </c>
      <c r="G275" s="172">
        <v>38</v>
      </c>
      <c r="H275" s="89">
        <v>40</v>
      </c>
      <c r="I275" s="89">
        <v>310</v>
      </c>
      <c r="J275" s="228">
        <v>310</v>
      </c>
      <c r="K275" s="169">
        <v>100</v>
      </c>
      <c r="L275" s="6">
        <v>100</v>
      </c>
      <c r="M275" s="996">
        <v>24</v>
      </c>
      <c r="N275" s="974">
        <f t="shared" si="35"/>
        <v>24</v>
      </c>
    </row>
    <row r="276" spans="1:14" ht="15">
      <c r="A276" s="179">
        <v>637027</v>
      </c>
      <c r="B276" s="32"/>
      <c r="C276" s="130">
        <v>41</v>
      </c>
      <c r="D276" s="514" t="s">
        <v>230</v>
      </c>
      <c r="E276" s="516" t="s">
        <v>158</v>
      </c>
      <c r="F276" s="210">
        <v>2160</v>
      </c>
      <c r="G276" s="210">
        <v>2160</v>
      </c>
      <c r="H276" s="517">
        <v>2360</v>
      </c>
      <c r="I276" s="517">
        <v>2360</v>
      </c>
      <c r="J276" s="635">
        <v>2360</v>
      </c>
      <c r="K276" s="179">
        <v>1100</v>
      </c>
      <c r="L276" s="23">
        <v>1100</v>
      </c>
      <c r="M276" s="998">
        <v>810</v>
      </c>
      <c r="N276" s="973">
        <f t="shared" si="35"/>
        <v>73.63636363636364</v>
      </c>
    </row>
    <row r="277" spans="1:14" ht="15.75" thickBot="1">
      <c r="A277" s="262"/>
      <c r="B277" s="15"/>
      <c r="C277" s="15"/>
      <c r="D277" s="668"/>
      <c r="E277" s="41"/>
      <c r="F277" s="322"/>
      <c r="G277" s="322"/>
      <c r="H277" s="28"/>
      <c r="I277" s="36"/>
      <c r="J277" s="185"/>
      <c r="K277" s="182"/>
      <c r="L277" s="12"/>
      <c r="M277" s="997"/>
      <c r="N277" s="814"/>
    </row>
    <row r="278" spans="1:14" ht="15.75" thickBot="1">
      <c r="A278" s="16" t="s">
        <v>239</v>
      </c>
      <c r="B278" s="94"/>
      <c r="C278" s="17"/>
      <c r="D278" s="316"/>
      <c r="E278" s="502" t="s">
        <v>240</v>
      </c>
      <c r="F278" s="18">
        <f>F279+F281+F283</f>
        <v>12739</v>
      </c>
      <c r="G278" s="18">
        <f>G279+G281+G283</f>
        <v>10000</v>
      </c>
      <c r="H278" s="727">
        <f>H279+H283</f>
        <v>70000</v>
      </c>
      <c r="I278" s="728">
        <f>I279+I283+I281</f>
        <v>70000</v>
      </c>
      <c r="J278" s="18">
        <f>J279+J283+J281</f>
        <v>68000</v>
      </c>
      <c r="K278" s="69">
        <f>K279+K283</f>
        <v>60000</v>
      </c>
      <c r="L278" s="68">
        <f>L279+L283</f>
        <v>60000</v>
      </c>
      <c r="M278" s="1016">
        <f>M279+M283+M281</f>
        <v>47549.560000000005</v>
      </c>
      <c r="N278" s="1003">
        <f>(100/L278)*M278</f>
        <v>79.24926666666668</v>
      </c>
    </row>
    <row r="279" spans="1:14" ht="15">
      <c r="A279" s="194">
        <v>642</v>
      </c>
      <c r="B279" s="102"/>
      <c r="C279" s="72"/>
      <c r="D279" s="586"/>
      <c r="E279" s="540" t="s">
        <v>173</v>
      </c>
      <c r="F279" s="218">
        <f>F280</f>
        <v>10000</v>
      </c>
      <c r="G279" s="218">
        <f>G280</f>
        <v>10000</v>
      </c>
      <c r="H279" s="73">
        <f aca="true" t="shared" si="36" ref="H279:M279">SUM(H280:H280)</f>
        <v>10000</v>
      </c>
      <c r="I279" s="98">
        <f t="shared" si="36"/>
        <v>10000</v>
      </c>
      <c r="J279" s="208">
        <f t="shared" si="36"/>
        <v>8000</v>
      </c>
      <c r="K279" s="261">
        <f t="shared" si="36"/>
        <v>10000</v>
      </c>
      <c r="L279" s="71">
        <f>SUM(L280:L281)</f>
        <v>11000</v>
      </c>
      <c r="M279" s="991">
        <f t="shared" si="36"/>
        <v>10000</v>
      </c>
      <c r="N279" s="1004">
        <f>(100/L279)*M279</f>
        <v>90.9090909090909</v>
      </c>
    </row>
    <row r="280" spans="1:14" ht="15">
      <c r="A280" s="166">
        <v>642002</v>
      </c>
      <c r="B280" s="76">
        <v>1</v>
      </c>
      <c r="C280" s="75">
        <v>41</v>
      </c>
      <c r="D280" s="589" t="s">
        <v>241</v>
      </c>
      <c r="E280" s="542" t="s">
        <v>242</v>
      </c>
      <c r="F280" s="167">
        <v>10000</v>
      </c>
      <c r="G280" s="167">
        <v>10000</v>
      </c>
      <c r="H280" s="77">
        <v>10000</v>
      </c>
      <c r="I280" s="78">
        <v>10000</v>
      </c>
      <c r="J280" s="225">
        <v>8000</v>
      </c>
      <c r="K280" s="166">
        <v>10000</v>
      </c>
      <c r="L280" s="78">
        <v>10000</v>
      </c>
      <c r="M280" s="995">
        <v>10000</v>
      </c>
      <c r="N280" s="980">
        <f>(100/L280)*M280</f>
        <v>100</v>
      </c>
    </row>
    <row r="281" spans="1:14" ht="14.25" customHeight="1">
      <c r="A281" s="200">
        <v>633</v>
      </c>
      <c r="B281" s="72"/>
      <c r="C281" s="102"/>
      <c r="D281" s="586"/>
      <c r="E281" s="555" t="s">
        <v>93</v>
      </c>
      <c r="F281" s="218">
        <v>301</v>
      </c>
      <c r="G281" s="218"/>
      <c r="H281" s="73"/>
      <c r="I281" s="71"/>
      <c r="J281" s="218"/>
      <c r="K281" s="200"/>
      <c r="L281" s="71">
        <v>1000</v>
      </c>
      <c r="M281" s="991">
        <v>514.8</v>
      </c>
      <c r="N281" s="980">
        <f>(100/L281)*M281</f>
        <v>51.48</v>
      </c>
    </row>
    <row r="282" spans="1:14" ht="15" hidden="1">
      <c r="A282" s="274">
        <v>633006</v>
      </c>
      <c r="B282" s="331"/>
      <c r="C282" s="331"/>
      <c r="D282" s="588" t="s">
        <v>243</v>
      </c>
      <c r="E282" s="593" t="s">
        <v>413</v>
      </c>
      <c r="F282" s="273">
        <v>301</v>
      </c>
      <c r="G282" s="273">
        <v>301</v>
      </c>
      <c r="H282" s="591">
        <v>2000</v>
      </c>
      <c r="I282" s="275"/>
      <c r="J282" s="595"/>
      <c r="K282" s="1066"/>
      <c r="L282" s="1068">
        <v>1000</v>
      </c>
      <c r="M282" s="1037">
        <v>100</v>
      </c>
      <c r="N282" s="1070"/>
    </row>
    <row r="283" spans="1:14" ht="15">
      <c r="A283" s="200">
        <v>635</v>
      </c>
      <c r="B283" s="102"/>
      <c r="C283" s="102"/>
      <c r="D283" s="586"/>
      <c r="E283" s="555" t="s">
        <v>244</v>
      </c>
      <c r="F283" s="218">
        <v>2438</v>
      </c>
      <c r="G283" s="218"/>
      <c r="H283" s="73">
        <f aca="true" t="shared" si="37" ref="H283:M283">H284</f>
        <v>60000</v>
      </c>
      <c r="I283" s="71">
        <f t="shared" si="37"/>
        <v>60000</v>
      </c>
      <c r="J283" s="218">
        <f t="shared" si="37"/>
        <v>60000</v>
      </c>
      <c r="K283" s="200">
        <f t="shared" si="37"/>
        <v>50000</v>
      </c>
      <c r="L283" s="71">
        <f t="shared" si="37"/>
        <v>49000</v>
      </c>
      <c r="M283" s="991">
        <f t="shared" si="37"/>
        <v>37034.76</v>
      </c>
      <c r="N283" s="1005">
        <f>(100/L283)*M283</f>
        <v>75.58114285714286</v>
      </c>
    </row>
    <row r="284" spans="1:14" ht="15">
      <c r="A284" s="166">
        <v>635006</v>
      </c>
      <c r="B284" s="76">
        <v>1</v>
      </c>
      <c r="C284" s="76">
        <v>41</v>
      </c>
      <c r="D284" s="589" t="s">
        <v>243</v>
      </c>
      <c r="E284" s="542" t="s">
        <v>481</v>
      </c>
      <c r="F284" s="167">
        <v>2385</v>
      </c>
      <c r="G284" s="167"/>
      <c r="H284" s="77">
        <v>60000</v>
      </c>
      <c r="I284" s="78">
        <v>60000</v>
      </c>
      <c r="J284" s="167">
        <v>60000</v>
      </c>
      <c r="K284" s="166">
        <v>50000</v>
      </c>
      <c r="L284" s="78">
        <v>49000</v>
      </c>
      <c r="M284" s="995">
        <v>37034.76</v>
      </c>
      <c r="N284" s="980">
        <f>(100/L284)*M284</f>
        <v>75.58114285714286</v>
      </c>
    </row>
    <row r="285" spans="1:14" ht="15.75" thickBot="1">
      <c r="A285" s="258"/>
      <c r="B285" s="104"/>
      <c r="C285" s="104"/>
      <c r="D285" s="590"/>
      <c r="E285" s="556"/>
      <c r="F285" s="321"/>
      <c r="G285" s="321"/>
      <c r="H285" s="474"/>
      <c r="I285" s="133"/>
      <c r="J285" s="233"/>
      <c r="K285" s="265"/>
      <c r="L285" s="133"/>
      <c r="M285" s="1038"/>
      <c r="N285" s="861"/>
    </row>
    <row r="286" spans="1:14" ht="15.75" thickBot="1">
      <c r="A286" s="69" t="s">
        <v>245</v>
      </c>
      <c r="B286" s="94"/>
      <c r="C286" s="94"/>
      <c r="D286" s="316"/>
      <c r="E286" s="57" t="s">
        <v>246</v>
      </c>
      <c r="F286" s="18">
        <f>SUM(F287+F296+F300+F309+F311)</f>
        <v>45155</v>
      </c>
      <c r="G286" s="18">
        <f>SUM(G287+G296+G300+G309+G311)</f>
        <v>69293</v>
      </c>
      <c r="H286" s="70">
        <f>H287+H296+H300+H309+H311</f>
        <v>60506</v>
      </c>
      <c r="I286" s="68">
        <f>I287+I296+I300+I309+I311</f>
        <v>60506</v>
      </c>
      <c r="J286" s="18">
        <f>L287+L296+L300+L309+L311</f>
        <v>66131</v>
      </c>
      <c r="K286" s="69">
        <f>K287+K296+K300+K309+K311</f>
        <v>65631</v>
      </c>
      <c r="L286" s="68">
        <f>L287+L296+L300+L309+L311</f>
        <v>66131</v>
      </c>
      <c r="M286" s="1016">
        <f>M287+M296+M300+M309+M311</f>
        <v>32162.159999999996</v>
      </c>
      <c r="N286" s="1003">
        <f>(100/L286)*M286</f>
        <v>48.63401430494019</v>
      </c>
    </row>
    <row r="287" spans="1:14" ht="15">
      <c r="A287" s="193">
        <v>62</v>
      </c>
      <c r="B287" s="3"/>
      <c r="C287" s="640"/>
      <c r="D287" s="510"/>
      <c r="E287" s="555" t="s">
        <v>76</v>
      </c>
      <c r="F287" s="241">
        <f>SUM(F288:F295)</f>
        <v>385</v>
      </c>
      <c r="G287" s="241">
        <f aca="true" t="shared" si="38" ref="G287:M287">SUM(G288:G295)</f>
        <v>1937</v>
      </c>
      <c r="H287" s="597">
        <f t="shared" si="38"/>
        <v>456</v>
      </c>
      <c r="I287" s="126">
        <f t="shared" si="38"/>
        <v>1043</v>
      </c>
      <c r="J287" s="235">
        <f t="shared" si="38"/>
        <v>1043</v>
      </c>
      <c r="K287" s="1067">
        <f t="shared" si="38"/>
        <v>1281</v>
      </c>
      <c r="L287" s="1069">
        <f t="shared" si="38"/>
        <v>1281</v>
      </c>
      <c r="M287" s="1039">
        <f t="shared" si="38"/>
        <v>623.8800000000001</v>
      </c>
      <c r="N287" s="1004">
        <f>(100/L287)*M287</f>
        <v>48.70257611241219</v>
      </c>
    </row>
    <row r="288" spans="1:14" ht="15">
      <c r="A288" s="169">
        <v>621000</v>
      </c>
      <c r="B288" s="7"/>
      <c r="C288" s="22">
        <v>41</v>
      </c>
      <c r="D288" s="587" t="s">
        <v>247</v>
      </c>
      <c r="E288" s="535" t="s">
        <v>248</v>
      </c>
      <c r="F288" s="220">
        <v>105</v>
      </c>
      <c r="G288" s="220">
        <v>312</v>
      </c>
      <c r="H288" s="180">
        <v>130</v>
      </c>
      <c r="I288" s="21"/>
      <c r="J288" s="181"/>
      <c r="K288" s="180"/>
      <c r="L288" s="21"/>
      <c r="M288" s="977"/>
      <c r="N288" s="731"/>
    </row>
    <row r="289" spans="1:14" ht="15">
      <c r="A289" s="169">
        <v>623000</v>
      </c>
      <c r="B289" s="7"/>
      <c r="C289" s="7">
        <v>41</v>
      </c>
      <c r="D289" s="156" t="s">
        <v>247</v>
      </c>
      <c r="E289" s="535" t="s">
        <v>78</v>
      </c>
      <c r="F289" s="475"/>
      <c r="G289" s="475">
        <v>278</v>
      </c>
      <c r="H289" s="36"/>
      <c r="I289" s="12">
        <v>280</v>
      </c>
      <c r="J289" s="183">
        <v>280</v>
      </c>
      <c r="K289" s="182">
        <v>360</v>
      </c>
      <c r="L289" s="12">
        <v>360</v>
      </c>
      <c r="M289" s="997">
        <v>193.5</v>
      </c>
      <c r="N289" s="974">
        <f aca="true" t="shared" si="39" ref="N289:N295">(100/L289)*M289</f>
        <v>53.75</v>
      </c>
    </row>
    <row r="290" spans="1:14" ht="15">
      <c r="A290" s="171">
        <v>625001</v>
      </c>
      <c r="B290" s="9"/>
      <c r="C290" s="323">
        <v>41</v>
      </c>
      <c r="D290" s="512" t="s">
        <v>247</v>
      </c>
      <c r="E290" s="329" t="s">
        <v>79</v>
      </c>
      <c r="F290" s="176">
        <v>15</v>
      </c>
      <c r="G290" s="176">
        <v>6</v>
      </c>
      <c r="H290" s="53">
        <v>19</v>
      </c>
      <c r="I290" s="24">
        <v>19</v>
      </c>
      <c r="J290" s="211">
        <v>19</v>
      </c>
      <c r="K290" s="201">
        <v>51</v>
      </c>
      <c r="L290" s="24">
        <v>51</v>
      </c>
      <c r="M290" s="1001">
        <v>25.34</v>
      </c>
      <c r="N290" s="974">
        <f t="shared" si="39"/>
        <v>49.68627450980392</v>
      </c>
    </row>
    <row r="291" spans="1:14" ht="15">
      <c r="A291" s="171">
        <v>625002</v>
      </c>
      <c r="B291" s="9"/>
      <c r="C291" s="13">
        <v>41</v>
      </c>
      <c r="D291" s="513" t="s">
        <v>247</v>
      </c>
      <c r="E291" s="329" t="s">
        <v>80</v>
      </c>
      <c r="F291" s="176">
        <v>160</v>
      </c>
      <c r="G291" s="176">
        <v>830</v>
      </c>
      <c r="H291" s="48">
        <v>182</v>
      </c>
      <c r="I291" s="8">
        <v>500</v>
      </c>
      <c r="J291" s="172">
        <v>500</v>
      </c>
      <c r="K291" s="171">
        <v>510</v>
      </c>
      <c r="L291" s="8">
        <v>510</v>
      </c>
      <c r="M291" s="993">
        <v>240.8</v>
      </c>
      <c r="N291" s="974">
        <f t="shared" si="39"/>
        <v>47.21568627450981</v>
      </c>
    </row>
    <row r="292" spans="1:14" ht="15">
      <c r="A292" s="171">
        <v>625003</v>
      </c>
      <c r="B292" s="9"/>
      <c r="C292" s="85">
        <v>41</v>
      </c>
      <c r="D292" s="513" t="s">
        <v>247</v>
      </c>
      <c r="E292" s="329" t="s">
        <v>81</v>
      </c>
      <c r="F292" s="475">
        <v>8</v>
      </c>
      <c r="G292" s="475">
        <v>47</v>
      </c>
      <c r="H292" s="48">
        <v>11</v>
      </c>
      <c r="I292" s="8">
        <v>21</v>
      </c>
      <c r="J292" s="172">
        <v>21</v>
      </c>
      <c r="K292" s="171">
        <v>30</v>
      </c>
      <c r="L292" s="8">
        <v>30</v>
      </c>
      <c r="M292" s="993">
        <v>13.76</v>
      </c>
      <c r="N292" s="974">
        <f t="shared" si="39"/>
        <v>45.86666666666667</v>
      </c>
    </row>
    <row r="293" spans="1:14" ht="15">
      <c r="A293" s="171">
        <v>625004</v>
      </c>
      <c r="B293" s="9"/>
      <c r="C293" s="85">
        <v>41</v>
      </c>
      <c r="D293" s="513" t="s">
        <v>247</v>
      </c>
      <c r="E293" s="329" t="s">
        <v>82</v>
      </c>
      <c r="F293" s="172">
        <v>32</v>
      </c>
      <c r="G293" s="172">
        <v>178</v>
      </c>
      <c r="H293" s="48">
        <v>39</v>
      </c>
      <c r="I293" s="8">
        <v>80</v>
      </c>
      <c r="J293" s="172">
        <v>80</v>
      </c>
      <c r="K293" s="171">
        <v>110</v>
      </c>
      <c r="L293" s="8">
        <v>110</v>
      </c>
      <c r="M293" s="993">
        <v>51.6</v>
      </c>
      <c r="N293" s="972">
        <f t="shared" si="39"/>
        <v>46.90909090909091</v>
      </c>
    </row>
    <row r="294" spans="1:14" ht="15">
      <c r="A294" s="182">
        <v>625005</v>
      </c>
      <c r="B294" s="9"/>
      <c r="C294" s="13">
        <v>41</v>
      </c>
      <c r="D294" s="513" t="s">
        <v>247</v>
      </c>
      <c r="E294" s="558" t="s">
        <v>83</v>
      </c>
      <c r="F294" s="183">
        <v>11</v>
      </c>
      <c r="G294" s="183">
        <v>4</v>
      </c>
      <c r="H294" s="48">
        <v>13</v>
      </c>
      <c r="I294" s="8">
        <v>13</v>
      </c>
      <c r="J294" s="172">
        <v>13</v>
      </c>
      <c r="K294" s="171">
        <v>40</v>
      </c>
      <c r="L294" s="8">
        <v>40</v>
      </c>
      <c r="M294" s="993">
        <v>17.2</v>
      </c>
      <c r="N294" s="971">
        <f t="shared" si="39"/>
        <v>43</v>
      </c>
    </row>
    <row r="295" spans="1:14" ht="15">
      <c r="A295" s="179">
        <v>625007</v>
      </c>
      <c r="B295" s="11"/>
      <c r="C295" s="204">
        <v>41</v>
      </c>
      <c r="D295" s="510" t="s">
        <v>247</v>
      </c>
      <c r="E295" s="545" t="s">
        <v>84</v>
      </c>
      <c r="F295" s="560">
        <v>54</v>
      </c>
      <c r="G295" s="560">
        <v>282</v>
      </c>
      <c r="H295" s="36">
        <v>62</v>
      </c>
      <c r="I295" s="12">
        <v>130</v>
      </c>
      <c r="J295" s="183">
        <v>130</v>
      </c>
      <c r="K295" s="182">
        <v>180</v>
      </c>
      <c r="L295" s="12">
        <v>180</v>
      </c>
      <c r="M295" s="997">
        <v>81.68</v>
      </c>
      <c r="N295" s="973">
        <f t="shared" si="39"/>
        <v>45.37777777777779</v>
      </c>
    </row>
    <row r="296" spans="1:14" ht="15">
      <c r="A296" s="193">
        <v>632</v>
      </c>
      <c r="B296" s="3"/>
      <c r="C296" s="135"/>
      <c r="D296" s="515"/>
      <c r="E296" s="533" t="s">
        <v>86</v>
      </c>
      <c r="F296" s="165">
        <f>SUM(F297:F299)</f>
        <v>27252</v>
      </c>
      <c r="G296" s="165">
        <f aca="true" t="shared" si="40" ref="G296:M296">SUM(G297:G299)</f>
        <v>25363</v>
      </c>
      <c r="H296" s="5">
        <f t="shared" si="40"/>
        <v>38500</v>
      </c>
      <c r="I296" s="4">
        <f t="shared" si="40"/>
        <v>30283</v>
      </c>
      <c r="J296" s="165">
        <f t="shared" si="40"/>
        <v>29783</v>
      </c>
      <c r="K296" s="164">
        <f t="shared" si="40"/>
        <v>32000</v>
      </c>
      <c r="L296" s="4">
        <f t="shared" si="40"/>
        <v>31000</v>
      </c>
      <c r="M296" s="992">
        <f t="shared" si="40"/>
        <v>14870.22</v>
      </c>
      <c r="N296" s="1004">
        <f>(100/L296)*M296</f>
        <v>47.96845161290322</v>
      </c>
    </row>
    <row r="297" spans="1:14" ht="15">
      <c r="A297" s="169">
        <v>632001</v>
      </c>
      <c r="B297" s="7">
        <v>1</v>
      </c>
      <c r="C297" s="642">
        <v>41</v>
      </c>
      <c r="D297" s="523" t="s">
        <v>247</v>
      </c>
      <c r="E297" s="535" t="s">
        <v>88</v>
      </c>
      <c r="F297" s="170">
        <v>7084</v>
      </c>
      <c r="G297" s="170">
        <v>6732</v>
      </c>
      <c r="H297" s="89">
        <v>9000</v>
      </c>
      <c r="I297" s="6">
        <v>9000</v>
      </c>
      <c r="J297" s="170">
        <v>9000</v>
      </c>
      <c r="K297" s="180">
        <v>10000</v>
      </c>
      <c r="L297" s="21">
        <v>10000</v>
      </c>
      <c r="M297" s="996">
        <v>7548.13</v>
      </c>
      <c r="N297" s="1006">
        <f>(100/L297)*M297</f>
        <v>75.4813</v>
      </c>
    </row>
    <row r="298" spans="1:14" ht="15">
      <c r="A298" s="171">
        <v>632001</v>
      </c>
      <c r="B298" s="7">
        <v>2</v>
      </c>
      <c r="C298" s="206">
        <v>41</v>
      </c>
      <c r="D298" s="512" t="s">
        <v>247</v>
      </c>
      <c r="E298" s="329" t="s">
        <v>89</v>
      </c>
      <c r="F298" s="170">
        <v>20168</v>
      </c>
      <c r="G298" s="170">
        <v>15781</v>
      </c>
      <c r="H298" s="48">
        <v>26500</v>
      </c>
      <c r="I298" s="8">
        <v>18283</v>
      </c>
      <c r="J298" s="172">
        <v>18283</v>
      </c>
      <c r="K298" s="171">
        <v>20000</v>
      </c>
      <c r="L298" s="8">
        <v>19000</v>
      </c>
      <c r="M298" s="993">
        <v>6842.42</v>
      </c>
      <c r="N298" s="972">
        <f>(100/L298)*M298</f>
        <v>36.01273684210526</v>
      </c>
    </row>
    <row r="299" spans="1:14" ht="15">
      <c r="A299" s="171">
        <v>632002</v>
      </c>
      <c r="B299" s="9"/>
      <c r="C299" s="13">
        <v>41</v>
      </c>
      <c r="D299" s="513" t="s">
        <v>247</v>
      </c>
      <c r="E299" s="329" t="s">
        <v>29</v>
      </c>
      <c r="F299" s="172"/>
      <c r="G299" s="172">
        <v>2850</v>
      </c>
      <c r="H299" s="48">
        <v>3000</v>
      </c>
      <c r="I299" s="8">
        <v>3000</v>
      </c>
      <c r="J299" s="172">
        <v>2500</v>
      </c>
      <c r="K299" s="171">
        <v>2000</v>
      </c>
      <c r="L299" s="8">
        <v>2000</v>
      </c>
      <c r="M299" s="993">
        <v>479.67</v>
      </c>
      <c r="N299" s="1008">
        <f>(100/L299)*M299</f>
        <v>23.983500000000003</v>
      </c>
    </row>
    <row r="300" spans="1:14" ht="15">
      <c r="A300" s="193">
        <v>633</v>
      </c>
      <c r="B300" s="3"/>
      <c r="C300" s="135"/>
      <c r="D300" s="515"/>
      <c r="E300" s="533" t="s">
        <v>93</v>
      </c>
      <c r="F300" s="165">
        <f aca="true" t="shared" si="41" ref="F300:M300">SUM(F302:F308)</f>
        <v>8919</v>
      </c>
      <c r="G300" s="165">
        <f>SUM(G301:G308)</f>
        <v>22975</v>
      </c>
      <c r="H300" s="5">
        <f t="shared" si="41"/>
        <v>10700</v>
      </c>
      <c r="I300" s="4">
        <f t="shared" si="41"/>
        <v>16400</v>
      </c>
      <c r="J300" s="165">
        <f t="shared" si="41"/>
        <v>14900</v>
      </c>
      <c r="K300" s="164">
        <f t="shared" si="41"/>
        <v>9700</v>
      </c>
      <c r="L300" s="4">
        <f t="shared" si="41"/>
        <v>11490</v>
      </c>
      <c r="M300" s="992">
        <f t="shared" si="41"/>
        <v>5286.360000000001</v>
      </c>
      <c r="N300" s="1004">
        <f>(100/L300)*M300</f>
        <v>46.00835509138381</v>
      </c>
    </row>
    <row r="301" spans="1:14" ht="15">
      <c r="A301" s="180">
        <v>633001</v>
      </c>
      <c r="B301" s="22"/>
      <c r="C301" s="632">
        <v>41</v>
      </c>
      <c r="D301" s="522" t="s">
        <v>247</v>
      </c>
      <c r="E301" s="534" t="s">
        <v>278</v>
      </c>
      <c r="F301" s="181"/>
      <c r="G301" s="181">
        <v>2411</v>
      </c>
      <c r="H301" s="52"/>
      <c r="I301" s="21"/>
      <c r="J301" s="181"/>
      <c r="K301" s="180"/>
      <c r="L301" s="21"/>
      <c r="M301" s="977"/>
      <c r="N301" s="731"/>
    </row>
    <row r="302" spans="1:14" ht="15">
      <c r="A302" s="169">
        <v>633006</v>
      </c>
      <c r="B302" s="7"/>
      <c r="C302" s="642">
        <v>41</v>
      </c>
      <c r="D302" s="523" t="s">
        <v>247</v>
      </c>
      <c r="E302" s="535" t="s">
        <v>210</v>
      </c>
      <c r="F302" s="170">
        <v>2946</v>
      </c>
      <c r="G302" s="170">
        <v>11130</v>
      </c>
      <c r="H302" s="89">
        <v>1500</v>
      </c>
      <c r="I302" s="6">
        <v>7200</v>
      </c>
      <c r="J302" s="170">
        <v>6700</v>
      </c>
      <c r="K302" s="169">
        <v>1500</v>
      </c>
      <c r="L302" s="6">
        <v>3000</v>
      </c>
      <c r="M302" s="996">
        <v>2418.94</v>
      </c>
      <c r="N302" s="974">
        <f>(100/L302)*M302</f>
        <v>80.63133333333333</v>
      </c>
    </row>
    <row r="303" spans="1:14" ht="15">
      <c r="A303" s="169">
        <v>633006</v>
      </c>
      <c r="B303" s="7">
        <v>2</v>
      </c>
      <c r="C303" s="642">
        <v>41</v>
      </c>
      <c r="D303" s="513" t="s">
        <v>247</v>
      </c>
      <c r="E303" s="505" t="s">
        <v>401</v>
      </c>
      <c r="F303" s="170">
        <v>2184</v>
      </c>
      <c r="G303" s="170"/>
      <c r="H303" s="89"/>
      <c r="I303" s="6"/>
      <c r="J303" s="170"/>
      <c r="K303" s="169"/>
      <c r="L303" s="6"/>
      <c r="M303" s="996"/>
      <c r="N303" s="733"/>
    </row>
    <row r="304" spans="1:14" ht="15">
      <c r="A304" s="169">
        <v>633006</v>
      </c>
      <c r="B304" s="7">
        <v>3</v>
      </c>
      <c r="C304" s="642">
        <v>41</v>
      </c>
      <c r="D304" s="513" t="s">
        <v>247</v>
      </c>
      <c r="E304" s="471" t="s">
        <v>100</v>
      </c>
      <c r="F304" s="172">
        <v>6</v>
      </c>
      <c r="G304" s="172">
        <v>221</v>
      </c>
      <c r="H304" s="48">
        <v>200</v>
      </c>
      <c r="I304" s="8">
        <v>200</v>
      </c>
      <c r="J304" s="172">
        <v>200</v>
      </c>
      <c r="K304" s="171">
        <v>200</v>
      </c>
      <c r="L304" s="8">
        <v>200</v>
      </c>
      <c r="M304" s="993">
        <v>160.16</v>
      </c>
      <c r="N304" s="971">
        <f>(100/L304)*M304</f>
        <v>80.08</v>
      </c>
    </row>
    <row r="305" spans="1:14" ht="15">
      <c r="A305" s="169">
        <v>633006</v>
      </c>
      <c r="B305" s="7">
        <v>12</v>
      </c>
      <c r="C305" s="206">
        <v>41</v>
      </c>
      <c r="D305" s="511" t="s">
        <v>247</v>
      </c>
      <c r="E305" s="471" t="s">
        <v>249</v>
      </c>
      <c r="F305" s="170"/>
      <c r="G305" s="170">
        <v>2017</v>
      </c>
      <c r="H305" s="89">
        <v>4000</v>
      </c>
      <c r="I305" s="6">
        <v>4000</v>
      </c>
      <c r="J305" s="170">
        <v>3000</v>
      </c>
      <c r="K305" s="169">
        <v>3000</v>
      </c>
      <c r="L305" s="6">
        <v>3000</v>
      </c>
      <c r="M305" s="996">
        <v>0</v>
      </c>
      <c r="N305" s="974">
        <f>(100/L305)*M305</f>
        <v>0</v>
      </c>
    </row>
    <row r="306" spans="1:14" ht="15">
      <c r="A306" s="182">
        <v>633006</v>
      </c>
      <c r="B306" s="15">
        <v>30</v>
      </c>
      <c r="C306" s="206">
        <v>41</v>
      </c>
      <c r="D306" s="511" t="s">
        <v>247</v>
      </c>
      <c r="E306" s="329" t="s">
        <v>485</v>
      </c>
      <c r="F306" s="172"/>
      <c r="G306" s="172">
        <v>1150</v>
      </c>
      <c r="H306" s="48"/>
      <c r="I306" s="48"/>
      <c r="J306" s="172"/>
      <c r="K306" s="171"/>
      <c r="L306" s="8"/>
      <c r="M306" s="993"/>
      <c r="N306" s="828"/>
    </row>
    <row r="307" spans="1:14" ht="15">
      <c r="A307" s="182">
        <v>633015</v>
      </c>
      <c r="B307" s="15"/>
      <c r="C307" s="206">
        <v>41</v>
      </c>
      <c r="D307" s="523" t="s">
        <v>247</v>
      </c>
      <c r="E307" s="505" t="s">
        <v>390</v>
      </c>
      <c r="F307" s="170"/>
      <c r="G307" s="170"/>
      <c r="H307" s="89"/>
      <c r="I307" s="89"/>
      <c r="J307" s="170"/>
      <c r="K307" s="169"/>
      <c r="L307" s="6">
        <v>290</v>
      </c>
      <c r="M307" s="996">
        <v>253.13</v>
      </c>
      <c r="N307" s="972">
        <f>(100/L307)*M307</f>
        <v>87.28620689655173</v>
      </c>
    </row>
    <row r="308" spans="1:14" ht="15">
      <c r="A308" s="179">
        <v>633016</v>
      </c>
      <c r="B308" s="32"/>
      <c r="C308" s="130">
        <v>41</v>
      </c>
      <c r="D308" s="510" t="s">
        <v>250</v>
      </c>
      <c r="E308" s="506" t="s">
        <v>251</v>
      </c>
      <c r="F308" s="174">
        <v>3783</v>
      </c>
      <c r="G308" s="174">
        <v>6046</v>
      </c>
      <c r="H308" s="80">
        <v>5000</v>
      </c>
      <c r="I308" s="80">
        <v>5000</v>
      </c>
      <c r="J308" s="174">
        <v>5000</v>
      </c>
      <c r="K308" s="173">
        <v>5000</v>
      </c>
      <c r="L308" s="10">
        <v>5000</v>
      </c>
      <c r="M308" s="994">
        <v>2454.13</v>
      </c>
      <c r="N308" s="973">
        <f>(100/L308)*M308</f>
        <v>49.082600000000006</v>
      </c>
    </row>
    <row r="309" spans="1:14" ht="15">
      <c r="A309" s="193">
        <v>635</v>
      </c>
      <c r="B309" s="3"/>
      <c r="C309" s="135"/>
      <c r="D309" s="515"/>
      <c r="E309" s="504" t="s">
        <v>125</v>
      </c>
      <c r="F309" s="165">
        <f>SUM(F310:F310)</f>
        <v>230</v>
      </c>
      <c r="G309" s="165">
        <f>SUM(G310:G310)</f>
        <v>1200</v>
      </c>
      <c r="H309" s="5">
        <f aca="true" t="shared" si="42" ref="H309:M309">H310</f>
        <v>1000</v>
      </c>
      <c r="I309" s="4">
        <f t="shared" si="42"/>
        <v>1110</v>
      </c>
      <c r="J309" s="165">
        <f t="shared" si="42"/>
        <v>500</v>
      </c>
      <c r="K309" s="164">
        <f t="shared" si="42"/>
        <v>10000</v>
      </c>
      <c r="L309" s="4">
        <f t="shared" si="42"/>
        <v>5710</v>
      </c>
      <c r="M309" s="992">
        <f t="shared" si="42"/>
        <v>2160</v>
      </c>
      <c r="N309" s="1004">
        <f>(100/L309)*M309</f>
        <v>37.828371278458846</v>
      </c>
    </row>
    <row r="310" spans="1:14" ht="15">
      <c r="A310" s="169">
        <v>635006</v>
      </c>
      <c r="B310" s="75">
        <v>1</v>
      </c>
      <c r="C310" s="112">
        <v>41</v>
      </c>
      <c r="D310" s="515" t="s">
        <v>247</v>
      </c>
      <c r="E310" s="507" t="s">
        <v>482</v>
      </c>
      <c r="F310" s="170">
        <v>230</v>
      </c>
      <c r="G310" s="170">
        <v>1200</v>
      </c>
      <c r="H310" s="89">
        <v>1000</v>
      </c>
      <c r="I310" s="89">
        <v>1110</v>
      </c>
      <c r="J310" s="170">
        <v>500</v>
      </c>
      <c r="K310" s="169">
        <v>10000</v>
      </c>
      <c r="L310" s="6">
        <v>5710</v>
      </c>
      <c r="M310" s="996">
        <v>2160</v>
      </c>
      <c r="N310" s="980">
        <f>(100/L310)*M310</f>
        <v>37.828371278458846</v>
      </c>
    </row>
    <row r="311" spans="1:14" ht="15">
      <c r="A311" s="193">
        <v>637</v>
      </c>
      <c r="B311" s="72"/>
      <c r="C311" s="640"/>
      <c r="D311" s="510"/>
      <c r="E311" s="503" t="s">
        <v>136</v>
      </c>
      <c r="F311" s="165">
        <f aca="true" t="shared" si="43" ref="F311:M311">SUM(F313:F319)</f>
        <v>8369</v>
      </c>
      <c r="G311" s="165">
        <f>SUM(G312:G319)</f>
        <v>17818</v>
      </c>
      <c r="H311" s="5">
        <f t="shared" si="43"/>
        <v>9850</v>
      </c>
      <c r="I311" s="4">
        <f t="shared" si="43"/>
        <v>11670</v>
      </c>
      <c r="J311" s="165">
        <f t="shared" si="43"/>
        <v>9670</v>
      </c>
      <c r="K311" s="164">
        <f t="shared" si="43"/>
        <v>12650</v>
      </c>
      <c r="L311" s="4">
        <f t="shared" si="43"/>
        <v>16650</v>
      </c>
      <c r="M311" s="992">
        <f t="shared" si="43"/>
        <v>9221.699999999999</v>
      </c>
      <c r="N311" s="1004">
        <f>(100/L311)*M311</f>
        <v>55.38558558558558</v>
      </c>
    </row>
    <row r="312" spans="1:14" ht="15">
      <c r="A312" s="180">
        <v>637005</v>
      </c>
      <c r="B312" s="22">
        <v>30</v>
      </c>
      <c r="C312" s="632">
        <v>41</v>
      </c>
      <c r="D312" s="522" t="s">
        <v>247</v>
      </c>
      <c r="E312" s="518" t="s">
        <v>253</v>
      </c>
      <c r="F312" s="181"/>
      <c r="G312" s="181">
        <v>3817</v>
      </c>
      <c r="H312" s="52"/>
      <c r="I312" s="21"/>
      <c r="J312" s="181"/>
      <c r="K312" s="180"/>
      <c r="L312" s="52"/>
      <c r="M312" s="977"/>
      <c r="N312" s="731"/>
    </row>
    <row r="313" spans="1:14" ht="15">
      <c r="A313" s="169">
        <v>637002</v>
      </c>
      <c r="B313" s="7">
        <v>1</v>
      </c>
      <c r="C313" s="642">
        <v>41</v>
      </c>
      <c r="D313" s="523" t="s">
        <v>247</v>
      </c>
      <c r="E313" s="505" t="s">
        <v>254</v>
      </c>
      <c r="F313" s="170">
        <v>1000</v>
      </c>
      <c r="G313" s="170">
        <v>1244</v>
      </c>
      <c r="H313" s="89">
        <v>1000</v>
      </c>
      <c r="I313" s="6">
        <v>1000</v>
      </c>
      <c r="J313" s="170">
        <v>1000</v>
      </c>
      <c r="K313" s="169">
        <v>1000</v>
      </c>
      <c r="L313" s="8">
        <v>1000</v>
      </c>
      <c r="M313" s="996">
        <v>0</v>
      </c>
      <c r="N313" s="974">
        <f aca="true" t="shared" si="44" ref="N313:N319">(100/L313)*M313</f>
        <v>0</v>
      </c>
    </row>
    <row r="314" spans="1:14" ht="15">
      <c r="A314" s="169">
        <v>637002</v>
      </c>
      <c r="B314" s="7">
        <v>2</v>
      </c>
      <c r="C314" s="642">
        <v>41</v>
      </c>
      <c r="D314" s="523" t="s">
        <v>247</v>
      </c>
      <c r="E314" s="505" t="s">
        <v>402</v>
      </c>
      <c r="F314" s="170">
        <v>5413</v>
      </c>
      <c r="G314" s="170">
        <v>5123</v>
      </c>
      <c r="H314" s="89">
        <v>6000</v>
      </c>
      <c r="I314" s="6">
        <v>6000</v>
      </c>
      <c r="J314" s="170">
        <v>4000</v>
      </c>
      <c r="K314" s="169">
        <v>6000</v>
      </c>
      <c r="L314" s="6">
        <v>6000</v>
      </c>
      <c r="M314" s="996">
        <v>1770.45</v>
      </c>
      <c r="N314" s="974">
        <f t="shared" si="44"/>
        <v>29.5075</v>
      </c>
    </row>
    <row r="315" spans="1:14" ht="15">
      <c r="A315" s="169">
        <v>637004</v>
      </c>
      <c r="B315" s="7"/>
      <c r="C315" s="642">
        <v>41</v>
      </c>
      <c r="D315" s="523" t="s">
        <v>247</v>
      </c>
      <c r="E315" s="505" t="s">
        <v>255</v>
      </c>
      <c r="F315" s="170">
        <v>21</v>
      </c>
      <c r="G315" s="170">
        <v>115</v>
      </c>
      <c r="H315" s="48">
        <v>200</v>
      </c>
      <c r="I315" s="8">
        <v>200</v>
      </c>
      <c r="J315" s="172">
        <v>200</v>
      </c>
      <c r="K315" s="171">
        <v>200</v>
      </c>
      <c r="L315" s="8">
        <v>200</v>
      </c>
      <c r="M315" s="993">
        <v>80.9</v>
      </c>
      <c r="N315" s="974">
        <f t="shared" si="44"/>
        <v>40.45</v>
      </c>
    </row>
    <row r="316" spans="1:14" ht="15">
      <c r="A316" s="171">
        <v>637004</v>
      </c>
      <c r="B316" s="9">
        <v>5</v>
      </c>
      <c r="C316" s="13">
        <v>41</v>
      </c>
      <c r="D316" s="513" t="s">
        <v>247</v>
      </c>
      <c r="E316" s="471" t="s">
        <v>140</v>
      </c>
      <c r="F316" s="170">
        <v>381</v>
      </c>
      <c r="G316" s="170">
        <v>730</v>
      </c>
      <c r="H316" s="48">
        <v>500</v>
      </c>
      <c r="I316" s="8">
        <v>1250</v>
      </c>
      <c r="J316" s="172">
        <v>1250</v>
      </c>
      <c r="K316" s="171">
        <v>1000</v>
      </c>
      <c r="L316" s="8">
        <v>4700</v>
      </c>
      <c r="M316" s="993">
        <v>4643.44</v>
      </c>
      <c r="N316" s="974">
        <f t="shared" si="44"/>
        <v>98.79659574468084</v>
      </c>
    </row>
    <row r="317" spans="1:14" ht="15">
      <c r="A317" s="169">
        <v>637013</v>
      </c>
      <c r="B317" s="7"/>
      <c r="C317" s="642">
        <v>41</v>
      </c>
      <c r="D317" s="513" t="s">
        <v>250</v>
      </c>
      <c r="E317" s="471" t="s">
        <v>256</v>
      </c>
      <c r="F317" s="172">
        <v>250</v>
      </c>
      <c r="G317" s="172">
        <v>470</v>
      </c>
      <c r="H317" s="89">
        <v>350</v>
      </c>
      <c r="I317" s="6">
        <v>350</v>
      </c>
      <c r="J317" s="170">
        <v>350</v>
      </c>
      <c r="K317" s="171">
        <v>350</v>
      </c>
      <c r="L317" s="8">
        <v>350</v>
      </c>
      <c r="M317" s="996">
        <v>0</v>
      </c>
      <c r="N317" s="972">
        <f t="shared" si="44"/>
        <v>0</v>
      </c>
    </row>
    <row r="318" spans="1:14" ht="15">
      <c r="A318" s="171">
        <v>637015</v>
      </c>
      <c r="B318" s="9"/>
      <c r="C318" s="13">
        <v>41</v>
      </c>
      <c r="D318" s="513" t="s">
        <v>74</v>
      </c>
      <c r="E318" s="471" t="s">
        <v>153</v>
      </c>
      <c r="F318" s="172"/>
      <c r="G318" s="172">
        <v>212</v>
      </c>
      <c r="H318" s="89">
        <v>500</v>
      </c>
      <c r="I318" s="6">
        <v>500</v>
      </c>
      <c r="J318" s="170">
        <v>500</v>
      </c>
      <c r="K318" s="169">
        <v>500</v>
      </c>
      <c r="L318" s="6">
        <v>800</v>
      </c>
      <c r="M318" s="996">
        <v>790.65</v>
      </c>
      <c r="N318" s="971">
        <f t="shared" si="44"/>
        <v>98.83125</v>
      </c>
    </row>
    <row r="319" spans="1:14" ht="15">
      <c r="A319" s="179">
        <v>637027</v>
      </c>
      <c r="B319" s="32"/>
      <c r="C319" s="130">
        <v>41</v>
      </c>
      <c r="D319" s="514" t="s">
        <v>247</v>
      </c>
      <c r="E319" s="516" t="s">
        <v>158</v>
      </c>
      <c r="F319" s="174">
        <v>1304</v>
      </c>
      <c r="G319" s="174">
        <v>6107</v>
      </c>
      <c r="H319" s="80">
        <v>1300</v>
      </c>
      <c r="I319" s="10">
        <v>2370</v>
      </c>
      <c r="J319" s="174">
        <v>2370</v>
      </c>
      <c r="K319" s="173">
        <v>3600</v>
      </c>
      <c r="L319" s="10">
        <v>3600</v>
      </c>
      <c r="M319" s="994">
        <v>1936.26</v>
      </c>
      <c r="N319" s="973">
        <f t="shared" si="44"/>
        <v>53.785</v>
      </c>
    </row>
    <row r="320" spans="1:14" ht="15.75" thickBot="1">
      <c r="A320" s="199"/>
      <c r="B320" s="27"/>
      <c r="C320" s="644"/>
      <c r="D320" s="538"/>
      <c r="E320" s="563"/>
      <c r="F320" s="321"/>
      <c r="G320" s="321"/>
      <c r="H320" s="101"/>
      <c r="I320" s="93"/>
      <c r="J320" s="226"/>
      <c r="K320" s="198"/>
      <c r="L320" s="93"/>
      <c r="M320" s="1040"/>
      <c r="N320" s="814"/>
    </row>
    <row r="321" spans="1:14" ht="15.75" thickBot="1">
      <c r="A321" s="186" t="s">
        <v>344</v>
      </c>
      <c r="B321" s="17"/>
      <c r="C321" s="639"/>
      <c r="D321" s="509"/>
      <c r="E321" s="502" t="s">
        <v>257</v>
      </c>
      <c r="F321" s="18">
        <f>SUM(F322+F330+F334)</f>
        <v>2219</v>
      </c>
      <c r="G321" s="18">
        <f>SUM(G322+G330+G334)</f>
        <v>1458</v>
      </c>
      <c r="H321" s="70">
        <f aca="true" t="shared" si="45" ref="H321:M321">H322+H330+H334</f>
        <v>1665</v>
      </c>
      <c r="I321" s="68">
        <f t="shared" si="45"/>
        <v>1665</v>
      </c>
      <c r="J321" s="18">
        <f t="shared" si="45"/>
        <v>1515</v>
      </c>
      <c r="K321" s="69">
        <f t="shared" si="45"/>
        <v>1685</v>
      </c>
      <c r="L321" s="68">
        <f t="shared" si="45"/>
        <v>1685</v>
      </c>
      <c r="M321" s="1016">
        <f t="shared" si="45"/>
        <v>969.0799999999999</v>
      </c>
      <c r="N321" s="1003">
        <f>(100/L321)*M321</f>
        <v>57.512166172106824</v>
      </c>
    </row>
    <row r="322" spans="1:14" ht="15">
      <c r="A322" s="164">
        <v>62</v>
      </c>
      <c r="B322" s="3"/>
      <c r="C322" s="141"/>
      <c r="D322" s="541"/>
      <c r="E322" s="533" t="s">
        <v>76</v>
      </c>
      <c r="F322" s="236">
        <f>SUM(F323:F329)</f>
        <v>519</v>
      </c>
      <c r="G322" s="236">
        <f aca="true" t="shared" si="46" ref="G322:M322">SUM(G323:G329)</f>
        <v>379</v>
      </c>
      <c r="H322" s="598">
        <f t="shared" si="46"/>
        <v>395</v>
      </c>
      <c r="I322" s="129">
        <f t="shared" si="46"/>
        <v>395</v>
      </c>
      <c r="J322" s="236">
        <f t="shared" si="46"/>
        <v>395</v>
      </c>
      <c r="K322" s="1073">
        <f t="shared" si="46"/>
        <v>395</v>
      </c>
      <c r="L322" s="129">
        <f t="shared" si="46"/>
        <v>395</v>
      </c>
      <c r="M322" s="1074">
        <f t="shared" si="46"/>
        <v>250.33999999999997</v>
      </c>
      <c r="N322" s="1004">
        <f>(100/L322)*M322</f>
        <v>63.37721518987342</v>
      </c>
    </row>
    <row r="323" spans="1:14" ht="15">
      <c r="A323" s="180">
        <v>621000</v>
      </c>
      <c r="B323" s="22">
        <v>1</v>
      </c>
      <c r="C323" s="632">
        <v>41</v>
      </c>
      <c r="D323" s="522" t="s">
        <v>247</v>
      </c>
      <c r="E323" s="534" t="s">
        <v>258</v>
      </c>
      <c r="F323" s="220">
        <v>130</v>
      </c>
      <c r="G323" s="220">
        <v>108</v>
      </c>
      <c r="H323" s="553">
        <v>110</v>
      </c>
      <c r="I323" s="107">
        <v>110</v>
      </c>
      <c r="J323" s="220">
        <v>110</v>
      </c>
      <c r="K323" s="553">
        <v>110</v>
      </c>
      <c r="L323" s="107">
        <v>110</v>
      </c>
      <c r="M323" s="1042">
        <v>72</v>
      </c>
      <c r="N323" s="1006">
        <f aca="true" t="shared" si="47" ref="N323:N335">(100/L323)*M323</f>
        <v>65.45454545454545</v>
      </c>
    </row>
    <row r="324" spans="1:14" ht="15">
      <c r="A324" s="171">
        <v>625001</v>
      </c>
      <c r="B324" s="9">
        <v>1</v>
      </c>
      <c r="C324" s="206">
        <v>41</v>
      </c>
      <c r="D324" s="511" t="s">
        <v>247</v>
      </c>
      <c r="E324" s="600" t="s">
        <v>79</v>
      </c>
      <c r="F324" s="176">
        <v>13</v>
      </c>
      <c r="G324" s="176">
        <v>15</v>
      </c>
      <c r="H324" s="525">
        <v>16</v>
      </c>
      <c r="I324" s="54">
        <v>16</v>
      </c>
      <c r="J324" s="176">
        <v>16</v>
      </c>
      <c r="K324" s="525">
        <v>16</v>
      </c>
      <c r="L324" s="54">
        <v>16</v>
      </c>
      <c r="M324" s="1043">
        <v>8.82</v>
      </c>
      <c r="N324" s="972">
        <f t="shared" si="47"/>
        <v>55.125</v>
      </c>
    </row>
    <row r="325" spans="1:14" ht="15">
      <c r="A325" s="169">
        <v>625002</v>
      </c>
      <c r="B325" s="7">
        <v>1</v>
      </c>
      <c r="C325" s="13">
        <v>41</v>
      </c>
      <c r="D325" s="513" t="s">
        <v>247</v>
      </c>
      <c r="E325" s="329" t="s">
        <v>80</v>
      </c>
      <c r="F325" s="176">
        <v>225</v>
      </c>
      <c r="G325" s="176">
        <v>151</v>
      </c>
      <c r="H325" s="525">
        <v>160</v>
      </c>
      <c r="I325" s="54">
        <v>160</v>
      </c>
      <c r="J325" s="176">
        <v>160</v>
      </c>
      <c r="K325" s="525">
        <v>160</v>
      </c>
      <c r="L325" s="54">
        <v>160</v>
      </c>
      <c r="M325" s="1043">
        <v>100.8</v>
      </c>
      <c r="N325" s="971">
        <f t="shared" si="47"/>
        <v>63</v>
      </c>
    </row>
    <row r="326" spans="1:14" ht="15">
      <c r="A326" s="171">
        <v>625003</v>
      </c>
      <c r="B326" s="9">
        <v>1</v>
      </c>
      <c r="C326" s="13">
        <v>41</v>
      </c>
      <c r="D326" s="513" t="s">
        <v>247</v>
      </c>
      <c r="E326" s="329" t="s">
        <v>81</v>
      </c>
      <c r="F326" s="176">
        <v>14</v>
      </c>
      <c r="G326" s="176">
        <v>9</v>
      </c>
      <c r="H326" s="525">
        <v>10</v>
      </c>
      <c r="I326" s="54">
        <v>10</v>
      </c>
      <c r="J326" s="176">
        <v>10</v>
      </c>
      <c r="K326" s="525">
        <v>10</v>
      </c>
      <c r="L326" s="54">
        <v>10</v>
      </c>
      <c r="M326" s="1043">
        <v>5.76</v>
      </c>
      <c r="N326" s="974">
        <f t="shared" si="47"/>
        <v>57.599999999999994</v>
      </c>
    </row>
    <row r="327" spans="1:14" ht="15">
      <c r="A327" s="171">
        <v>625004</v>
      </c>
      <c r="B327" s="33">
        <v>1</v>
      </c>
      <c r="C327" s="85">
        <v>41</v>
      </c>
      <c r="D327" s="513" t="s">
        <v>247</v>
      </c>
      <c r="E327" s="329" t="s">
        <v>82</v>
      </c>
      <c r="F327" s="172">
        <v>51</v>
      </c>
      <c r="G327" s="172">
        <v>33</v>
      </c>
      <c r="H327" s="48">
        <v>35</v>
      </c>
      <c r="I327" s="8">
        <v>35</v>
      </c>
      <c r="J327" s="172">
        <v>35</v>
      </c>
      <c r="K327" s="48">
        <v>35</v>
      </c>
      <c r="L327" s="8">
        <v>35</v>
      </c>
      <c r="M327" s="1044">
        <v>21.6</v>
      </c>
      <c r="N327" s="972">
        <f t="shared" si="47"/>
        <v>61.71428571428572</v>
      </c>
    </row>
    <row r="328" spans="1:14" ht="15">
      <c r="A328" s="171">
        <v>625005</v>
      </c>
      <c r="B328" s="33">
        <v>1</v>
      </c>
      <c r="C328" s="85">
        <v>41</v>
      </c>
      <c r="D328" s="513" t="s">
        <v>247</v>
      </c>
      <c r="E328" s="329" t="s">
        <v>83</v>
      </c>
      <c r="F328" s="172">
        <v>9</v>
      </c>
      <c r="G328" s="172">
        <v>10</v>
      </c>
      <c r="H328" s="48">
        <v>11</v>
      </c>
      <c r="I328" s="8">
        <v>11</v>
      </c>
      <c r="J328" s="172">
        <v>11</v>
      </c>
      <c r="K328" s="48">
        <v>11</v>
      </c>
      <c r="L328" s="8">
        <v>11</v>
      </c>
      <c r="M328" s="1044">
        <v>7.2</v>
      </c>
      <c r="N328" s="971">
        <f t="shared" si="47"/>
        <v>65.45454545454547</v>
      </c>
    </row>
    <row r="329" spans="1:14" ht="15">
      <c r="A329" s="173">
        <v>625007</v>
      </c>
      <c r="B329" s="11">
        <v>1</v>
      </c>
      <c r="C329" s="204">
        <v>41</v>
      </c>
      <c r="D329" s="514" t="s">
        <v>247</v>
      </c>
      <c r="E329" s="530" t="s">
        <v>259</v>
      </c>
      <c r="F329" s="221">
        <v>77</v>
      </c>
      <c r="G329" s="221">
        <v>53</v>
      </c>
      <c r="H329" s="532">
        <v>53</v>
      </c>
      <c r="I329" s="86">
        <v>53</v>
      </c>
      <c r="J329" s="221">
        <v>53</v>
      </c>
      <c r="K329" s="532">
        <v>53</v>
      </c>
      <c r="L329" s="86">
        <v>53</v>
      </c>
      <c r="M329" s="1023">
        <v>34.16</v>
      </c>
      <c r="N329" s="973">
        <f t="shared" si="47"/>
        <v>64.45283018867924</v>
      </c>
    </row>
    <row r="330" spans="1:14" ht="15">
      <c r="A330" s="164">
        <v>633</v>
      </c>
      <c r="B330" s="74"/>
      <c r="C330" s="83"/>
      <c r="D330" s="515"/>
      <c r="E330" s="533" t="s">
        <v>93</v>
      </c>
      <c r="F330" s="165">
        <f>SUM(F331:F333)</f>
        <v>0</v>
      </c>
      <c r="G330" s="165">
        <f>SUM(G331:G333)</f>
        <v>0</v>
      </c>
      <c r="H330" s="5">
        <v>170</v>
      </c>
      <c r="I330" s="4">
        <f>SUM(I331:I333)</f>
        <v>170</v>
      </c>
      <c r="J330" s="165">
        <f>SUM(J331:J333)</f>
        <v>20</v>
      </c>
      <c r="K330" s="5">
        <f>SUM(K331:K333)</f>
        <v>190</v>
      </c>
      <c r="L330" s="4">
        <f>SUM(L331:L333)</f>
        <v>190</v>
      </c>
      <c r="M330" s="1045">
        <f>SUM(M331:M333)</f>
        <v>0</v>
      </c>
      <c r="N330" s="1004">
        <f t="shared" si="47"/>
        <v>0</v>
      </c>
    </row>
    <row r="331" spans="1:14" ht="15">
      <c r="A331" s="169">
        <v>633009</v>
      </c>
      <c r="B331" s="51">
        <v>1</v>
      </c>
      <c r="C331" s="84">
        <v>41</v>
      </c>
      <c r="D331" s="523" t="s">
        <v>247</v>
      </c>
      <c r="E331" s="535" t="s">
        <v>169</v>
      </c>
      <c r="F331" s="170"/>
      <c r="G331" s="170"/>
      <c r="H331" s="89">
        <v>150</v>
      </c>
      <c r="I331" s="6">
        <v>150</v>
      </c>
      <c r="J331" s="170"/>
      <c r="K331" s="89">
        <v>150</v>
      </c>
      <c r="L331" s="6">
        <v>150</v>
      </c>
      <c r="M331" s="1046">
        <v>0</v>
      </c>
      <c r="N331" s="1006">
        <f t="shared" si="47"/>
        <v>0</v>
      </c>
    </row>
    <row r="332" spans="1:14" ht="15">
      <c r="A332" s="171">
        <v>633006</v>
      </c>
      <c r="B332" s="9">
        <v>1</v>
      </c>
      <c r="C332" s="13"/>
      <c r="D332" s="513" t="s">
        <v>247</v>
      </c>
      <c r="E332" s="329" t="s">
        <v>98</v>
      </c>
      <c r="F332" s="172"/>
      <c r="G332" s="172"/>
      <c r="H332" s="48"/>
      <c r="I332" s="8"/>
      <c r="J332" s="172"/>
      <c r="K332" s="48">
        <v>20</v>
      </c>
      <c r="L332" s="8">
        <v>20</v>
      </c>
      <c r="M332" s="1044">
        <v>0</v>
      </c>
      <c r="N332" s="974">
        <f t="shared" si="47"/>
        <v>0</v>
      </c>
    </row>
    <row r="333" spans="1:14" ht="15">
      <c r="A333" s="179">
        <v>633006</v>
      </c>
      <c r="B333" s="32">
        <v>4</v>
      </c>
      <c r="C333" s="204">
        <v>41</v>
      </c>
      <c r="D333" s="510" t="s">
        <v>247</v>
      </c>
      <c r="E333" s="545" t="s">
        <v>101</v>
      </c>
      <c r="F333" s="210"/>
      <c r="G333" s="210"/>
      <c r="H333" s="517">
        <v>20</v>
      </c>
      <c r="I333" s="23">
        <v>20</v>
      </c>
      <c r="J333" s="210">
        <v>20</v>
      </c>
      <c r="K333" s="517">
        <v>20</v>
      </c>
      <c r="L333" s="23">
        <v>20</v>
      </c>
      <c r="M333" s="1047">
        <v>0</v>
      </c>
      <c r="N333" s="973">
        <f t="shared" si="47"/>
        <v>0</v>
      </c>
    </row>
    <row r="334" spans="1:14" ht="15">
      <c r="A334" s="200">
        <v>637</v>
      </c>
      <c r="B334" s="72"/>
      <c r="C334" s="640"/>
      <c r="D334" s="515"/>
      <c r="E334" s="533" t="s">
        <v>136</v>
      </c>
      <c r="F334" s="165">
        <f>SUM(F335:F335)</f>
        <v>1700</v>
      </c>
      <c r="G334" s="165">
        <f>SUM(G335:G335)</f>
        <v>1079</v>
      </c>
      <c r="H334" s="73">
        <f aca="true" t="shared" si="48" ref="H334:M334">H335</f>
        <v>1100</v>
      </c>
      <c r="I334" s="71">
        <f t="shared" si="48"/>
        <v>1100</v>
      </c>
      <c r="J334" s="165">
        <f t="shared" si="48"/>
        <v>1100</v>
      </c>
      <c r="K334" s="73">
        <f t="shared" si="48"/>
        <v>1100</v>
      </c>
      <c r="L334" s="71">
        <f t="shared" si="48"/>
        <v>1100</v>
      </c>
      <c r="M334" s="1048">
        <f t="shared" si="48"/>
        <v>718.74</v>
      </c>
      <c r="N334" s="1004">
        <f t="shared" si="47"/>
        <v>65.34</v>
      </c>
    </row>
    <row r="335" spans="1:14" ht="15">
      <c r="A335" s="179">
        <v>637027</v>
      </c>
      <c r="B335" s="130">
        <v>1</v>
      </c>
      <c r="C335" s="130">
        <v>41</v>
      </c>
      <c r="D335" s="514" t="s">
        <v>247</v>
      </c>
      <c r="E335" s="545" t="s">
        <v>158</v>
      </c>
      <c r="F335" s="210">
        <v>1700</v>
      </c>
      <c r="G335" s="210">
        <v>1079</v>
      </c>
      <c r="H335" s="517">
        <v>1100</v>
      </c>
      <c r="I335" s="23">
        <v>1100</v>
      </c>
      <c r="J335" s="210">
        <v>1100</v>
      </c>
      <c r="K335" s="517">
        <v>1100</v>
      </c>
      <c r="L335" s="23">
        <v>1100</v>
      </c>
      <c r="M335" s="1047">
        <v>718.74</v>
      </c>
      <c r="N335" s="980">
        <f t="shared" si="47"/>
        <v>65.34</v>
      </c>
    </row>
    <row r="336" spans="1:14" ht="15.75" thickBot="1">
      <c r="A336" s="182"/>
      <c r="B336" s="206"/>
      <c r="C336" s="206"/>
      <c r="D336" s="511"/>
      <c r="E336" s="558"/>
      <c r="F336" s="183"/>
      <c r="G336" s="183"/>
      <c r="H336" s="36"/>
      <c r="I336" s="12"/>
      <c r="J336" s="183"/>
      <c r="K336" s="36"/>
      <c r="L336" s="12"/>
      <c r="M336" s="1049"/>
      <c r="N336" s="814"/>
    </row>
    <row r="337" spans="1:14" ht="15.75" thickBot="1">
      <c r="A337" s="69" t="s">
        <v>260</v>
      </c>
      <c r="B337" s="17"/>
      <c r="C337" s="639"/>
      <c r="D337" s="509"/>
      <c r="E337" s="57" t="s">
        <v>261</v>
      </c>
      <c r="F337" s="18">
        <f>SUM(F338+F342+F345+F351+F353+F358)</f>
        <v>6126</v>
      </c>
      <c r="G337" s="18">
        <f>SUM(G338+G342+G345+G351+G353+G358)</f>
        <v>8855</v>
      </c>
      <c r="H337" s="70">
        <f aca="true" t="shared" si="49" ref="H337:M337">H338+H342+H345+H351+H353+H358</f>
        <v>12344</v>
      </c>
      <c r="I337" s="68">
        <f t="shared" si="49"/>
        <v>12344</v>
      </c>
      <c r="J337" s="18">
        <f t="shared" si="49"/>
        <v>5345</v>
      </c>
      <c r="K337" s="70">
        <f t="shared" si="49"/>
        <v>11635</v>
      </c>
      <c r="L337" s="68">
        <f t="shared" si="49"/>
        <v>11635</v>
      </c>
      <c r="M337" s="1041">
        <f t="shared" si="49"/>
        <v>5331.88</v>
      </c>
      <c r="N337" s="1003">
        <f>(100/L337)*M337</f>
        <v>45.82621400945423</v>
      </c>
    </row>
    <row r="338" spans="1:14" ht="15">
      <c r="A338" s="261">
        <v>62</v>
      </c>
      <c r="B338" s="95"/>
      <c r="C338" s="140"/>
      <c r="D338" s="539"/>
      <c r="E338" s="540" t="s">
        <v>76</v>
      </c>
      <c r="F338" s="215">
        <f>SUM(F339+F340+F341)</f>
        <v>244</v>
      </c>
      <c r="G338" s="215">
        <f>SUM(G339+G340+G341)</f>
        <v>500</v>
      </c>
      <c r="H338" s="106">
        <f aca="true" t="shared" si="50" ref="H338:M338">SUM(H339:H341)</f>
        <v>379</v>
      </c>
      <c r="I338" s="98">
        <f t="shared" si="50"/>
        <v>349</v>
      </c>
      <c r="J338" s="215">
        <f t="shared" si="50"/>
        <v>35</v>
      </c>
      <c r="K338" s="106">
        <f t="shared" si="50"/>
        <v>20</v>
      </c>
      <c r="L338" s="98">
        <f t="shared" si="50"/>
        <v>20</v>
      </c>
      <c r="M338" s="1050">
        <f t="shared" si="50"/>
        <v>11.88</v>
      </c>
      <c r="N338" s="1004">
        <f>(100/L338)*M338</f>
        <v>59.400000000000006</v>
      </c>
    </row>
    <row r="339" spans="1:14" ht="15">
      <c r="A339" s="171">
        <v>625002</v>
      </c>
      <c r="B339" s="9"/>
      <c r="C339" s="9">
        <v>41</v>
      </c>
      <c r="D339" s="511" t="s">
        <v>262</v>
      </c>
      <c r="E339" s="329" t="s">
        <v>80</v>
      </c>
      <c r="F339" s="172">
        <v>175</v>
      </c>
      <c r="G339" s="172">
        <v>357</v>
      </c>
      <c r="H339" s="48">
        <v>270</v>
      </c>
      <c r="I339" s="8">
        <v>240</v>
      </c>
      <c r="J339" s="172">
        <v>10</v>
      </c>
      <c r="K339" s="48"/>
      <c r="L339" s="8"/>
      <c r="M339" s="1044"/>
      <c r="N339" s="731"/>
    </row>
    <row r="340" spans="1:14" ht="15">
      <c r="A340" s="169">
        <v>625003</v>
      </c>
      <c r="B340" s="7"/>
      <c r="C340" s="642">
        <v>41</v>
      </c>
      <c r="D340" s="513" t="s">
        <v>262</v>
      </c>
      <c r="E340" s="535" t="s">
        <v>81</v>
      </c>
      <c r="F340" s="170">
        <v>10</v>
      </c>
      <c r="G340" s="170">
        <v>22</v>
      </c>
      <c r="H340" s="48">
        <v>17</v>
      </c>
      <c r="I340" s="8">
        <v>17</v>
      </c>
      <c r="J340" s="172">
        <v>15</v>
      </c>
      <c r="K340" s="48">
        <v>20</v>
      </c>
      <c r="L340" s="8">
        <v>20</v>
      </c>
      <c r="M340" s="1044">
        <v>11.88</v>
      </c>
      <c r="N340" s="974">
        <f>(100/L340)*M340</f>
        <v>59.400000000000006</v>
      </c>
    </row>
    <row r="341" spans="1:14" ht="15">
      <c r="A341" s="171">
        <v>625007</v>
      </c>
      <c r="B341" s="32"/>
      <c r="C341" s="206">
        <v>41</v>
      </c>
      <c r="D341" s="511" t="s">
        <v>262</v>
      </c>
      <c r="E341" s="329" t="s">
        <v>84</v>
      </c>
      <c r="F341" s="172">
        <v>59</v>
      </c>
      <c r="G341" s="172">
        <v>121</v>
      </c>
      <c r="H341" s="48">
        <v>92</v>
      </c>
      <c r="I341" s="8">
        <v>92</v>
      </c>
      <c r="J341" s="172">
        <v>10</v>
      </c>
      <c r="K341" s="48"/>
      <c r="L341" s="8"/>
      <c r="M341" s="1044"/>
      <c r="N341" s="828"/>
    </row>
    <row r="342" spans="1:14" ht="15">
      <c r="A342" s="164">
        <v>632</v>
      </c>
      <c r="B342" s="3"/>
      <c r="C342" s="135"/>
      <c r="D342" s="515"/>
      <c r="E342" s="533" t="s">
        <v>86</v>
      </c>
      <c r="F342" s="165">
        <f>SUM(F343:F344)</f>
        <v>1486</v>
      </c>
      <c r="G342" s="165">
        <f>SUM(G343:G344)</f>
        <v>1440</v>
      </c>
      <c r="H342" s="5">
        <f aca="true" t="shared" si="51" ref="H342:M342">H343+H344</f>
        <v>2300</v>
      </c>
      <c r="I342" s="4">
        <f t="shared" si="51"/>
        <v>2300</v>
      </c>
      <c r="J342" s="165">
        <f t="shared" si="51"/>
        <v>1360</v>
      </c>
      <c r="K342" s="5">
        <f t="shared" si="51"/>
        <v>1900</v>
      </c>
      <c r="L342" s="4">
        <f t="shared" si="51"/>
        <v>2700</v>
      </c>
      <c r="M342" s="1045">
        <f t="shared" si="51"/>
        <v>1930.91</v>
      </c>
      <c r="N342" s="1007">
        <f>(100/L342)*M342</f>
        <v>71.51518518518519</v>
      </c>
    </row>
    <row r="343" spans="1:14" ht="15">
      <c r="A343" s="169">
        <v>632001</v>
      </c>
      <c r="B343" s="7">
        <v>1</v>
      </c>
      <c r="C343" s="642">
        <v>41</v>
      </c>
      <c r="D343" s="522" t="s">
        <v>262</v>
      </c>
      <c r="E343" s="534" t="s">
        <v>263</v>
      </c>
      <c r="F343" s="181">
        <v>285</v>
      </c>
      <c r="G343" s="181">
        <v>288</v>
      </c>
      <c r="H343" s="89">
        <v>300</v>
      </c>
      <c r="I343" s="6">
        <v>360</v>
      </c>
      <c r="J343" s="181">
        <v>360</v>
      </c>
      <c r="K343" s="89">
        <v>400</v>
      </c>
      <c r="L343" s="6">
        <v>1200</v>
      </c>
      <c r="M343" s="1046">
        <v>1194.91</v>
      </c>
      <c r="N343" s="978">
        <f>(100/L343)*M343</f>
        <v>99.57583333333334</v>
      </c>
    </row>
    <row r="344" spans="1:14" ht="15">
      <c r="A344" s="173">
        <v>632001</v>
      </c>
      <c r="B344" s="11">
        <v>2</v>
      </c>
      <c r="C344" s="206">
        <v>41</v>
      </c>
      <c r="D344" s="523" t="s">
        <v>262</v>
      </c>
      <c r="E344" s="530" t="s">
        <v>89</v>
      </c>
      <c r="F344" s="170">
        <v>1201</v>
      </c>
      <c r="G344" s="170">
        <v>1152</v>
      </c>
      <c r="H344" s="89">
        <v>2000</v>
      </c>
      <c r="I344" s="6">
        <v>1940</v>
      </c>
      <c r="J344" s="170">
        <v>1000</v>
      </c>
      <c r="K344" s="89">
        <v>1500</v>
      </c>
      <c r="L344" s="6">
        <v>1500</v>
      </c>
      <c r="M344" s="1046">
        <v>736</v>
      </c>
      <c r="N344" s="1008">
        <f>(100/L344)*M344</f>
        <v>49.06666666666666</v>
      </c>
    </row>
    <row r="345" spans="1:14" ht="14.25" customHeight="1">
      <c r="A345" s="193">
        <v>633</v>
      </c>
      <c r="B345" s="3"/>
      <c r="C345" s="135"/>
      <c r="D345" s="515"/>
      <c r="E345" s="533" t="s">
        <v>93</v>
      </c>
      <c r="F345" s="165">
        <f aca="true" t="shared" si="52" ref="F345:M345">SUM(F346:F350)</f>
        <v>365</v>
      </c>
      <c r="G345" s="165">
        <f t="shared" si="52"/>
        <v>1285</v>
      </c>
      <c r="H345" s="5">
        <f t="shared" si="52"/>
        <v>5535</v>
      </c>
      <c r="I345" s="5">
        <f t="shared" si="52"/>
        <v>5445</v>
      </c>
      <c r="J345" s="165">
        <f t="shared" si="52"/>
        <v>180</v>
      </c>
      <c r="K345" s="5">
        <f t="shared" si="52"/>
        <v>5535</v>
      </c>
      <c r="L345" s="5">
        <f t="shared" si="52"/>
        <v>4585</v>
      </c>
      <c r="M345" s="992">
        <f t="shared" si="52"/>
        <v>246.91</v>
      </c>
      <c r="N345" s="1007">
        <f>(100/L345)*M345</f>
        <v>5.385169029443839</v>
      </c>
    </row>
    <row r="346" spans="1:14" ht="15" hidden="1">
      <c r="A346" s="264">
        <v>633003</v>
      </c>
      <c r="B346" s="7"/>
      <c r="C346" s="642">
        <v>41</v>
      </c>
      <c r="D346" s="523" t="s">
        <v>262</v>
      </c>
      <c r="E346" s="600" t="s">
        <v>359</v>
      </c>
      <c r="F346" s="211"/>
      <c r="G346" s="211"/>
      <c r="H346" s="48"/>
      <c r="I346" s="24"/>
      <c r="J346" s="211"/>
      <c r="K346" s="48"/>
      <c r="L346" s="8"/>
      <c r="M346" s="1044"/>
      <c r="N346" s="814"/>
    </row>
    <row r="347" spans="1:14" ht="15">
      <c r="A347" s="264">
        <v>633006</v>
      </c>
      <c r="B347" s="7"/>
      <c r="C347" s="642">
        <v>41</v>
      </c>
      <c r="D347" s="523" t="s">
        <v>262</v>
      </c>
      <c r="E347" s="600" t="s">
        <v>388</v>
      </c>
      <c r="F347" s="211">
        <v>275</v>
      </c>
      <c r="G347" s="211"/>
      <c r="H347" s="283"/>
      <c r="I347" s="324"/>
      <c r="J347" s="211"/>
      <c r="K347" s="283"/>
      <c r="L347" s="88"/>
      <c r="M347" s="1049"/>
      <c r="N347" s="828"/>
    </row>
    <row r="348" spans="1:14" ht="15">
      <c r="A348" s="171">
        <v>633006</v>
      </c>
      <c r="B348" s="9">
        <v>7</v>
      </c>
      <c r="C348" s="642">
        <v>41</v>
      </c>
      <c r="D348" s="523" t="s">
        <v>262</v>
      </c>
      <c r="E348" s="329" t="s">
        <v>456</v>
      </c>
      <c r="F348" s="172">
        <v>77</v>
      </c>
      <c r="G348" s="172">
        <v>1285</v>
      </c>
      <c r="H348" s="599">
        <v>5500</v>
      </c>
      <c r="I348" s="131">
        <v>5410</v>
      </c>
      <c r="J348" s="172">
        <v>150</v>
      </c>
      <c r="K348" s="599">
        <v>5500</v>
      </c>
      <c r="L348" s="131">
        <v>4490</v>
      </c>
      <c r="M348" s="1044">
        <v>164.79</v>
      </c>
      <c r="N348" s="974">
        <f aca="true" t="shared" si="53" ref="N348:N354">(100/L348)*M348</f>
        <v>3.670155902004454</v>
      </c>
    </row>
    <row r="349" spans="1:14" ht="15">
      <c r="A349" s="169">
        <v>633006</v>
      </c>
      <c r="B349" s="7">
        <v>12</v>
      </c>
      <c r="C349" s="642">
        <v>41</v>
      </c>
      <c r="D349" s="523" t="s">
        <v>262</v>
      </c>
      <c r="E349" s="535" t="s">
        <v>548</v>
      </c>
      <c r="F349" s="170"/>
      <c r="G349" s="170"/>
      <c r="H349" s="162"/>
      <c r="I349" s="1162"/>
      <c r="J349" s="170"/>
      <c r="K349" s="162"/>
      <c r="L349" s="1162">
        <v>60</v>
      </c>
      <c r="M349" s="1046">
        <v>56.81</v>
      </c>
      <c r="N349" s="974">
        <f t="shared" si="53"/>
        <v>94.68333333333334</v>
      </c>
    </row>
    <row r="350" spans="1:14" ht="15">
      <c r="A350" s="169">
        <v>633006</v>
      </c>
      <c r="B350" s="7">
        <v>3</v>
      </c>
      <c r="C350" s="642">
        <v>41</v>
      </c>
      <c r="D350" s="523" t="s">
        <v>262</v>
      </c>
      <c r="E350" s="535" t="s">
        <v>100</v>
      </c>
      <c r="F350" s="170">
        <v>13</v>
      </c>
      <c r="G350" s="170"/>
      <c r="H350" s="89">
        <v>35</v>
      </c>
      <c r="I350" s="6">
        <v>35</v>
      </c>
      <c r="J350" s="170">
        <v>30</v>
      </c>
      <c r="K350" s="89">
        <v>35</v>
      </c>
      <c r="L350" s="6">
        <v>35</v>
      </c>
      <c r="M350" s="1046">
        <v>25.31</v>
      </c>
      <c r="N350" s="973">
        <f t="shared" si="53"/>
        <v>72.31428571428572</v>
      </c>
    </row>
    <row r="351" spans="1:14" ht="15">
      <c r="A351" s="193">
        <v>635</v>
      </c>
      <c r="B351" s="3"/>
      <c r="C351" s="135"/>
      <c r="D351" s="515"/>
      <c r="E351" s="533" t="s">
        <v>264</v>
      </c>
      <c r="F351" s="165"/>
      <c r="G351" s="165">
        <v>300</v>
      </c>
      <c r="H351" s="5">
        <v>200</v>
      </c>
      <c r="I351" s="4">
        <v>200</v>
      </c>
      <c r="J351" s="165">
        <v>50</v>
      </c>
      <c r="K351" s="5">
        <f>K352</f>
        <v>200</v>
      </c>
      <c r="L351" s="4">
        <f>L352</f>
        <v>300</v>
      </c>
      <c r="M351" s="1045">
        <f>M352</f>
        <v>220</v>
      </c>
      <c r="N351" s="1004">
        <f t="shared" si="53"/>
        <v>73.33333333333333</v>
      </c>
    </row>
    <row r="352" spans="1:14" ht="15">
      <c r="A352" s="166">
        <v>635006</v>
      </c>
      <c r="B352" s="75">
        <v>4</v>
      </c>
      <c r="C352" s="112">
        <v>41</v>
      </c>
      <c r="D352" s="515" t="s">
        <v>262</v>
      </c>
      <c r="E352" s="542" t="s">
        <v>265</v>
      </c>
      <c r="F352" s="167"/>
      <c r="G352" s="167">
        <v>300</v>
      </c>
      <c r="H352" s="77">
        <v>200</v>
      </c>
      <c r="I352" s="78">
        <v>200</v>
      </c>
      <c r="J352" s="167">
        <v>150</v>
      </c>
      <c r="K352" s="77">
        <v>200</v>
      </c>
      <c r="L352" s="78">
        <v>300</v>
      </c>
      <c r="M352" s="1051">
        <v>220</v>
      </c>
      <c r="N352" s="980">
        <f t="shared" si="53"/>
        <v>73.33333333333333</v>
      </c>
    </row>
    <row r="353" spans="1:14" ht="15">
      <c r="A353" s="164">
        <v>637</v>
      </c>
      <c r="B353" s="3"/>
      <c r="C353" s="135"/>
      <c r="D353" s="515"/>
      <c r="E353" s="533" t="s">
        <v>136</v>
      </c>
      <c r="F353" s="165">
        <f>SUM(F354:F357)</f>
        <v>1758</v>
      </c>
      <c r="G353" s="165">
        <f>SUM(G354:G357)</f>
        <v>2503</v>
      </c>
      <c r="H353" s="5">
        <v>2020</v>
      </c>
      <c r="I353" s="4">
        <v>2140</v>
      </c>
      <c r="J353" s="165">
        <f>SUM(J354:J355)</f>
        <v>1900</v>
      </c>
      <c r="K353" s="5">
        <f>SUM(K354:K357)</f>
        <v>2070</v>
      </c>
      <c r="L353" s="4">
        <f>SUM(L354:L357)</f>
        <v>2120</v>
      </c>
      <c r="M353" s="1045">
        <f>SUM(M354:M357)</f>
        <v>1813.6</v>
      </c>
      <c r="N353" s="1004">
        <f t="shared" si="53"/>
        <v>85.54716981132076</v>
      </c>
    </row>
    <row r="354" spans="1:14" ht="15">
      <c r="A354" s="180">
        <v>637027</v>
      </c>
      <c r="B354" s="632"/>
      <c r="C354" s="632">
        <v>41</v>
      </c>
      <c r="D354" s="522" t="s">
        <v>262</v>
      </c>
      <c r="E354" s="534" t="s">
        <v>158</v>
      </c>
      <c r="F354" s="181">
        <v>1247</v>
      </c>
      <c r="G354" s="181">
        <v>2328</v>
      </c>
      <c r="H354" s="52">
        <v>1900</v>
      </c>
      <c r="I354" s="21">
        <v>1900</v>
      </c>
      <c r="J354" s="181">
        <v>1900</v>
      </c>
      <c r="K354" s="52">
        <v>1900</v>
      </c>
      <c r="L354" s="21">
        <v>1900</v>
      </c>
      <c r="M354" s="977">
        <v>1595</v>
      </c>
      <c r="N354" s="978">
        <f t="shared" si="53"/>
        <v>83.94736842105263</v>
      </c>
    </row>
    <row r="355" spans="1:14" ht="15">
      <c r="A355" s="169">
        <v>637004</v>
      </c>
      <c r="B355" s="7"/>
      <c r="C355" s="642">
        <v>41</v>
      </c>
      <c r="D355" s="523" t="s">
        <v>262</v>
      </c>
      <c r="E355" s="535" t="s">
        <v>266</v>
      </c>
      <c r="F355" s="170">
        <v>380</v>
      </c>
      <c r="G355" s="170"/>
      <c r="H355" s="89"/>
      <c r="I355" s="6"/>
      <c r="J355" s="170"/>
      <c r="K355" s="169"/>
      <c r="L355" s="6"/>
      <c r="M355" s="996"/>
      <c r="N355" s="826"/>
    </row>
    <row r="356" spans="1:14" ht="15">
      <c r="A356" s="171">
        <v>637004</v>
      </c>
      <c r="B356" s="9">
        <v>5</v>
      </c>
      <c r="C356" s="13">
        <v>41</v>
      </c>
      <c r="D356" s="513" t="s">
        <v>262</v>
      </c>
      <c r="E356" s="329" t="s">
        <v>192</v>
      </c>
      <c r="F356" s="172">
        <v>131</v>
      </c>
      <c r="G356" s="172">
        <v>56</v>
      </c>
      <c r="H356" s="48"/>
      <c r="I356" s="48">
        <v>90</v>
      </c>
      <c r="J356" s="172">
        <v>90</v>
      </c>
      <c r="K356" s="171">
        <v>50</v>
      </c>
      <c r="L356" s="8">
        <v>90</v>
      </c>
      <c r="M356" s="993">
        <v>90</v>
      </c>
      <c r="N356" s="972">
        <f aca="true" t="shared" si="54" ref="N356:N361">(100/L356)*M356</f>
        <v>100</v>
      </c>
    </row>
    <row r="357" spans="1:14" ht="15">
      <c r="A357" s="173">
        <v>637015</v>
      </c>
      <c r="B357" s="11"/>
      <c r="C357" s="204"/>
      <c r="D357" s="510" t="s">
        <v>74</v>
      </c>
      <c r="E357" s="530" t="s">
        <v>153</v>
      </c>
      <c r="F357" s="174"/>
      <c r="G357" s="174">
        <v>119</v>
      </c>
      <c r="H357" s="80">
        <v>120</v>
      </c>
      <c r="I357" s="10">
        <v>150</v>
      </c>
      <c r="J357" s="174">
        <v>150</v>
      </c>
      <c r="K357" s="173">
        <v>120</v>
      </c>
      <c r="L357" s="10">
        <v>130</v>
      </c>
      <c r="M357" s="994">
        <v>128.6</v>
      </c>
      <c r="N357" s="1008">
        <f t="shared" si="54"/>
        <v>98.92307692307692</v>
      </c>
    </row>
    <row r="358" spans="1:14" ht="15">
      <c r="A358" s="164">
        <v>642</v>
      </c>
      <c r="B358" s="3"/>
      <c r="C358" s="135"/>
      <c r="D358" s="515"/>
      <c r="E358" s="533" t="s">
        <v>267</v>
      </c>
      <c r="F358" s="165">
        <f>SUM(F359:F362)</f>
        <v>2273</v>
      </c>
      <c r="G358" s="165">
        <f aca="true" t="shared" si="55" ref="G358:M358">SUM(G359:G362)</f>
        <v>2827</v>
      </c>
      <c r="H358" s="5">
        <f t="shared" si="55"/>
        <v>1910</v>
      </c>
      <c r="I358" s="4">
        <f t="shared" si="55"/>
        <v>1910</v>
      </c>
      <c r="J358" s="165">
        <f t="shared" si="55"/>
        <v>1820</v>
      </c>
      <c r="K358" s="164">
        <f t="shared" si="55"/>
        <v>1910</v>
      </c>
      <c r="L358" s="4">
        <f t="shared" si="55"/>
        <v>1910</v>
      </c>
      <c r="M358" s="992">
        <f t="shared" si="55"/>
        <v>1108.58</v>
      </c>
      <c r="N358" s="1004">
        <f t="shared" si="54"/>
        <v>58.040837696335075</v>
      </c>
    </row>
    <row r="359" spans="1:14" ht="15">
      <c r="A359" s="180">
        <v>642002</v>
      </c>
      <c r="B359" s="22">
        <v>3</v>
      </c>
      <c r="C359" s="632">
        <v>41</v>
      </c>
      <c r="D359" s="522" t="s">
        <v>172</v>
      </c>
      <c r="E359" s="518" t="s">
        <v>268</v>
      </c>
      <c r="F359" s="183">
        <v>518</v>
      </c>
      <c r="G359" s="183">
        <v>777</v>
      </c>
      <c r="H359" s="36">
        <v>800</v>
      </c>
      <c r="I359" s="36">
        <v>800</v>
      </c>
      <c r="J359" s="183">
        <v>800</v>
      </c>
      <c r="K359" s="182">
        <v>800</v>
      </c>
      <c r="L359" s="12">
        <v>830</v>
      </c>
      <c r="M359" s="997">
        <v>828.58</v>
      </c>
      <c r="N359" s="1006">
        <f t="shared" si="54"/>
        <v>99.8289156626506</v>
      </c>
    </row>
    <row r="360" spans="1:14" ht="15">
      <c r="A360" s="171">
        <v>642006</v>
      </c>
      <c r="B360" s="9"/>
      <c r="C360" s="642">
        <v>41</v>
      </c>
      <c r="D360" s="523" t="s">
        <v>172</v>
      </c>
      <c r="E360" s="329" t="s">
        <v>269</v>
      </c>
      <c r="F360" s="172">
        <v>300</v>
      </c>
      <c r="G360" s="172">
        <v>700</v>
      </c>
      <c r="H360" s="48">
        <v>650</v>
      </c>
      <c r="I360" s="8">
        <v>650</v>
      </c>
      <c r="J360" s="172">
        <v>600</v>
      </c>
      <c r="K360" s="171">
        <v>650</v>
      </c>
      <c r="L360" s="8">
        <v>650</v>
      </c>
      <c r="M360" s="993">
        <v>0</v>
      </c>
      <c r="N360" s="972">
        <f t="shared" si="54"/>
        <v>0</v>
      </c>
    </row>
    <row r="361" spans="1:14" ht="15">
      <c r="A361" s="171">
        <v>642011</v>
      </c>
      <c r="B361" s="9"/>
      <c r="C361" s="642">
        <v>41</v>
      </c>
      <c r="D361" s="523" t="s">
        <v>172</v>
      </c>
      <c r="E361" s="329" t="s">
        <v>270</v>
      </c>
      <c r="F361" s="172">
        <v>455</v>
      </c>
      <c r="G361" s="172">
        <v>350</v>
      </c>
      <c r="H361" s="48">
        <v>460</v>
      </c>
      <c r="I361" s="8">
        <v>460</v>
      </c>
      <c r="J361" s="172">
        <v>420</v>
      </c>
      <c r="K361" s="171">
        <v>460</v>
      </c>
      <c r="L361" s="8">
        <v>430</v>
      </c>
      <c r="M361" s="993">
        <v>280</v>
      </c>
      <c r="N361" s="971">
        <f t="shared" si="54"/>
        <v>65.11627906976744</v>
      </c>
    </row>
    <row r="362" spans="1:14" ht="15">
      <c r="A362" s="182">
        <v>642007</v>
      </c>
      <c r="B362" s="15"/>
      <c r="C362" s="206">
        <v>41</v>
      </c>
      <c r="D362" s="523" t="s">
        <v>172</v>
      </c>
      <c r="E362" s="530" t="s">
        <v>271</v>
      </c>
      <c r="F362" s="210">
        <v>1000</v>
      </c>
      <c r="G362" s="210">
        <v>1000</v>
      </c>
      <c r="H362" s="36"/>
      <c r="I362" s="36"/>
      <c r="J362" s="183"/>
      <c r="K362" s="1052"/>
      <c r="L362" s="12"/>
      <c r="M362" s="997"/>
      <c r="N362" s="827"/>
    </row>
    <row r="363" spans="1:14" ht="15.75" thickBot="1">
      <c r="A363" s="258"/>
      <c r="B363" s="103"/>
      <c r="C363" s="660"/>
      <c r="D363" s="543"/>
      <c r="E363" s="556"/>
      <c r="F363" s="321"/>
      <c r="G363" s="321"/>
      <c r="H363" s="474"/>
      <c r="I363" s="132"/>
      <c r="J363" s="233"/>
      <c r="K363" s="1053"/>
      <c r="L363" s="109"/>
      <c r="M363" s="1022"/>
      <c r="N363" s="848"/>
    </row>
    <row r="364" spans="1:14" ht="15.75" thickBot="1">
      <c r="A364" s="69" t="s">
        <v>272</v>
      </c>
      <c r="B364" s="17"/>
      <c r="C364" s="639"/>
      <c r="D364" s="509"/>
      <c r="E364" s="57" t="s">
        <v>273</v>
      </c>
      <c r="F364" s="18">
        <f>SUM(F365+F367+F368)</f>
        <v>123</v>
      </c>
      <c r="G364" s="18">
        <f>SUM(G365+G367+G368+G370)</f>
        <v>7698</v>
      </c>
      <c r="H364" s="70">
        <f>H365+H367+H368</f>
        <v>575</v>
      </c>
      <c r="I364" s="68">
        <f>I365+I367+I368</f>
        <v>725</v>
      </c>
      <c r="J364" s="18">
        <f>J365+J367+J368</f>
        <v>721.8</v>
      </c>
      <c r="K364" s="69">
        <f aca="true" t="shared" si="56" ref="K364:M365">K365+K368</f>
        <v>725</v>
      </c>
      <c r="L364" s="68">
        <f t="shared" si="56"/>
        <v>725</v>
      </c>
      <c r="M364" s="1016">
        <f t="shared" si="56"/>
        <v>270.47</v>
      </c>
      <c r="N364" s="1003">
        <f>(100/L364)*M364</f>
        <v>37.30620689655173</v>
      </c>
    </row>
    <row r="365" spans="1:14" ht="15">
      <c r="A365" s="261">
        <v>632</v>
      </c>
      <c r="B365" s="95"/>
      <c r="C365" s="140"/>
      <c r="D365" s="539"/>
      <c r="E365" s="540" t="s">
        <v>227</v>
      </c>
      <c r="F365" s="215">
        <v>123</v>
      </c>
      <c r="G365" s="215">
        <v>248</v>
      </c>
      <c r="H365" s="106">
        <v>500</v>
      </c>
      <c r="I365" s="98">
        <v>650</v>
      </c>
      <c r="J365" s="215">
        <v>650</v>
      </c>
      <c r="K365" s="261">
        <v>650</v>
      </c>
      <c r="L365" s="106">
        <v>650</v>
      </c>
      <c r="M365" s="1017">
        <f t="shared" si="56"/>
        <v>270.47</v>
      </c>
      <c r="N365" s="1027">
        <f>(100/L365)*M365</f>
        <v>41.610769230769236</v>
      </c>
    </row>
    <row r="366" spans="1:14" ht="15">
      <c r="A366" s="173">
        <v>632001</v>
      </c>
      <c r="B366" s="11">
        <v>1</v>
      </c>
      <c r="C366" s="204">
        <v>41</v>
      </c>
      <c r="D366" s="515" t="s">
        <v>262</v>
      </c>
      <c r="E366" s="530" t="s">
        <v>88</v>
      </c>
      <c r="F366" s="174">
        <v>123</v>
      </c>
      <c r="G366" s="174">
        <v>248</v>
      </c>
      <c r="H366" s="80">
        <v>500</v>
      </c>
      <c r="I366" s="10">
        <v>650</v>
      </c>
      <c r="J366" s="174">
        <v>650</v>
      </c>
      <c r="K366" s="173">
        <v>650</v>
      </c>
      <c r="L366" s="80">
        <v>650</v>
      </c>
      <c r="M366" s="994">
        <v>270.47</v>
      </c>
      <c r="N366" s="980">
        <f>(100/L366)*M366</f>
        <v>41.610769230769236</v>
      </c>
    </row>
    <row r="367" spans="1:14" ht="0.75" customHeight="1">
      <c r="A367" s="164">
        <v>635</v>
      </c>
      <c r="B367" s="3"/>
      <c r="C367" s="135"/>
      <c r="D367" s="515"/>
      <c r="E367" s="533" t="s">
        <v>274</v>
      </c>
      <c r="F367" s="165">
        <v>0</v>
      </c>
      <c r="G367" s="165">
        <v>0</v>
      </c>
      <c r="H367" s="5">
        <v>0</v>
      </c>
      <c r="I367" s="4">
        <v>0</v>
      </c>
      <c r="J367" s="165">
        <v>0</v>
      </c>
      <c r="K367" s="164"/>
      <c r="L367" s="5"/>
      <c r="M367" s="992"/>
      <c r="N367" s="848"/>
    </row>
    <row r="368" spans="1:14" ht="15">
      <c r="A368" s="193">
        <v>633</v>
      </c>
      <c r="B368" s="3"/>
      <c r="C368" s="135"/>
      <c r="D368" s="515"/>
      <c r="E368" s="533" t="s">
        <v>93</v>
      </c>
      <c r="F368" s="165"/>
      <c r="G368" s="165">
        <v>50</v>
      </c>
      <c r="H368" s="5">
        <v>75</v>
      </c>
      <c r="I368" s="5">
        <v>75</v>
      </c>
      <c r="J368" s="165">
        <v>71.8</v>
      </c>
      <c r="K368" s="164">
        <f>K369</f>
        <v>75</v>
      </c>
      <c r="L368" s="5">
        <f>L369</f>
        <v>75</v>
      </c>
      <c r="M368" s="992">
        <f>M369</f>
        <v>0</v>
      </c>
      <c r="N368" s="1007">
        <f>(100/L368)*M368</f>
        <v>0</v>
      </c>
    </row>
    <row r="369" spans="1:14" ht="15">
      <c r="A369" s="166">
        <v>633006</v>
      </c>
      <c r="B369" s="76">
        <v>7</v>
      </c>
      <c r="C369" s="75">
        <v>41</v>
      </c>
      <c r="D369" s="515" t="s">
        <v>262</v>
      </c>
      <c r="E369" s="542" t="s">
        <v>210</v>
      </c>
      <c r="F369" s="167"/>
      <c r="G369" s="167">
        <v>50</v>
      </c>
      <c r="H369" s="166">
        <v>75</v>
      </c>
      <c r="I369" s="77">
        <v>75</v>
      </c>
      <c r="J369" s="167">
        <v>72</v>
      </c>
      <c r="K369" s="166">
        <v>75</v>
      </c>
      <c r="L369" s="77">
        <v>75</v>
      </c>
      <c r="M369" s="995">
        <v>0</v>
      </c>
      <c r="N369" s="980">
        <f>(100/L369)*M369</f>
        <v>0</v>
      </c>
    </row>
    <row r="370" spans="1:14" ht="15">
      <c r="A370" s="200">
        <v>637</v>
      </c>
      <c r="B370" s="72"/>
      <c r="C370" s="640"/>
      <c r="D370" s="515"/>
      <c r="E370" s="533" t="s">
        <v>136</v>
      </c>
      <c r="F370" s="165"/>
      <c r="G370" s="165">
        <v>7400</v>
      </c>
      <c r="H370" s="73"/>
      <c r="I370" s="71"/>
      <c r="J370" s="165"/>
      <c r="K370" s="200"/>
      <c r="L370" s="73"/>
      <c r="M370" s="991"/>
      <c r="N370" s="848"/>
    </row>
    <row r="371" spans="1:14" ht="15">
      <c r="A371" s="180">
        <v>637005</v>
      </c>
      <c r="B371" s="47"/>
      <c r="C371" s="632">
        <v>41</v>
      </c>
      <c r="D371" s="522" t="s">
        <v>262</v>
      </c>
      <c r="E371" s="534" t="s">
        <v>486</v>
      </c>
      <c r="F371" s="181"/>
      <c r="G371" s="181">
        <v>2600</v>
      </c>
      <c r="H371" s="52"/>
      <c r="I371" s="52"/>
      <c r="J371" s="181"/>
      <c r="K371" s="180"/>
      <c r="L371" s="52"/>
      <c r="M371" s="977"/>
      <c r="N371" s="850"/>
    </row>
    <row r="372" spans="1:14" ht="15">
      <c r="A372" s="182">
        <v>637011</v>
      </c>
      <c r="B372" s="35"/>
      <c r="C372" s="206">
        <v>41</v>
      </c>
      <c r="D372" s="511" t="s">
        <v>262</v>
      </c>
      <c r="E372" s="558" t="s">
        <v>326</v>
      </c>
      <c r="F372" s="183"/>
      <c r="G372" s="183">
        <v>4800</v>
      </c>
      <c r="H372" s="36"/>
      <c r="I372" s="36"/>
      <c r="J372" s="183"/>
      <c r="K372" s="182"/>
      <c r="L372" s="53"/>
      <c r="M372" s="1001"/>
      <c r="N372" s="827"/>
    </row>
    <row r="373" spans="1:14" ht="15.75" thickBot="1">
      <c r="A373" s="265"/>
      <c r="B373" s="103"/>
      <c r="C373" s="660"/>
      <c r="D373" s="543"/>
      <c r="E373" s="556"/>
      <c r="F373" s="321"/>
      <c r="G373" s="321"/>
      <c r="H373" s="474"/>
      <c r="I373" s="133"/>
      <c r="J373" s="233"/>
      <c r="K373" s="265"/>
      <c r="L373" s="474"/>
      <c r="M373" s="1038"/>
      <c r="N373" s="861"/>
    </row>
    <row r="374" spans="1:14" ht="15.75" thickBot="1">
      <c r="A374" s="186" t="s">
        <v>385</v>
      </c>
      <c r="B374" s="94"/>
      <c r="C374" s="649"/>
      <c r="D374" s="538"/>
      <c r="E374" s="557" t="s">
        <v>331</v>
      </c>
      <c r="F374" s="227">
        <f>F375+F376+F387+F393+F418+F421+F434+F416+F385</f>
        <v>193909</v>
      </c>
      <c r="G374" s="227">
        <f>G375+G376+G387+G393+G418+G421+G434+G416+G385</f>
        <v>217625</v>
      </c>
      <c r="H374" s="865">
        <f>H375+H376+H387+H393+H416+H418+H421+H434+H385</f>
        <v>264730</v>
      </c>
      <c r="I374" s="866">
        <f>I375+I376+I387+I393+I416+I418+I421+I434+I385</f>
        <v>265780</v>
      </c>
      <c r="J374" s="227">
        <f>J375+J376+J387+J393+J416+J418+J421+J434</f>
        <v>235450</v>
      </c>
      <c r="K374" s="69">
        <f>K375+K376+K387+K385+K393+K416+K418+K421+K434</f>
        <v>273720</v>
      </c>
      <c r="L374" s="865">
        <f>L375+L376+L387+L393+L416+L418+L421+L434+L385</f>
        <v>273720</v>
      </c>
      <c r="M374" s="990">
        <f>M375+M376+M387+M393+M416+M418+M421+M434+M385</f>
        <v>180356.12999999998</v>
      </c>
      <c r="N374" s="1003">
        <f>(100/L374)*M374</f>
        <v>65.89073871109161</v>
      </c>
    </row>
    <row r="375" spans="1:14" ht="15">
      <c r="A375" s="261">
        <v>611000</v>
      </c>
      <c r="B375" s="140"/>
      <c r="C375" s="140">
        <v>41</v>
      </c>
      <c r="D375" s="539" t="s">
        <v>275</v>
      </c>
      <c r="E375" s="540" t="s">
        <v>75</v>
      </c>
      <c r="F375" s="215">
        <v>97130</v>
      </c>
      <c r="G375" s="215">
        <v>125932</v>
      </c>
      <c r="H375" s="106">
        <v>139000</v>
      </c>
      <c r="I375" s="98">
        <v>139000</v>
      </c>
      <c r="J375" s="215">
        <v>139000</v>
      </c>
      <c r="K375" s="261">
        <v>163000</v>
      </c>
      <c r="L375" s="98">
        <v>163000</v>
      </c>
      <c r="M375" s="1017">
        <v>117603.47</v>
      </c>
      <c r="N375" s="1009">
        <f>(100/L375)*M375</f>
        <v>72.14936809815951</v>
      </c>
    </row>
    <row r="376" spans="1:14" ht="15">
      <c r="A376" s="200">
        <v>62</v>
      </c>
      <c r="B376" s="102"/>
      <c r="C376" s="144"/>
      <c r="D376" s="511"/>
      <c r="E376" s="555" t="s">
        <v>76</v>
      </c>
      <c r="F376" s="218">
        <f>SUM(F377:F384)</f>
        <v>35394</v>
      </c>
      <c r="G376" s="218">
        <f aca="true" t="shared" si="57" ref="G376:M376">SUM(G377:G384)</f>
        <v>43744</v>
      </c>
      <c r="H376" s="73">
        <f t="shared" si="57"/>
        <v>48800</v>
      </c>
      <c r="I376" s="73">
        <f t="shared" si="57"/>
        <v>48800</v>
      </c>
      <c r="J376" s="218">
        <f t="shared" si="57"/>
        <v>48800</v>
      </c>
      <c r="K376" s="200">
        <f t="shared" si="57"/>
        <v>56990</v>
      </c>
      <c r="L376" s="71">
        <f t="shared" si="57"/>
        <v>56990</v>
      </c>
      <c r="M376" s="991">
        <f t="shared" si="57"/>
        <v>38149.72</v>
      </c>
      <c r="N376" s="1004">
        <f>(100/L376)*M376</f>
        <v>66.94107738199685</v>
      </c>
    </row>
    <row r="377" spans="1:14" ht="15">
      <c r="A377" s="180">
        <v>621000</v>
      </c>
      <c r="B377" s="22"/>
      <c r="C377" s="632">
        <v>41</v>
      </c>
      <c r="D377" s="522" t="s">
        <v>275</v>
      </c>
      <c r="E377" s="534" t="s">
        <v>77</v>
      </c>
      <c r="F377" s="181">
        <v>3084</v>
      </c>
      <c r="G377" s="181">
        <v>3216</v>
      </c>
      <c r="H377" s="52">
        <v>2500</v>
      </c>
      <c r="I377" s="21">
        <v>2500</v>
      </c>
      <c r="J377" s="181">
        <v>2500</v>
      </c>
      <c r="K377" s="180">
        <v>6000</v>
      </c>
      <c r="L377" s="21">
        <v>6000</v>
      </c>
      <c r="M377" s="977">
        <v>3019.14</v>
      </c>
      <c r="N377" s="1006">
        <f aca="true" t="shared" si="58" ref="N377:N384">(100/L377)*M377</f>
        <v>50.318999999999996</v>
      </c>
    </row>
    <row r="378" spans="1:14" ht="15">
      <c r="A378" s="169">
        <v>623000</v>
      </c>
      <c r="B378" s="51"/>
      <c r="C378" s="84">
        <v>41</v>
      </c>
      <c r="D378" s="523" t="s">
        <v>275</v>
      </c>
      <c r="E378" s="535" t="s">
        <v>78</v>
      </c>
      <c r="F378" s="172">
        <v>6944</v>
      </c>
      <c r="G378" s="172">
        <v>9253</v>
      </c>
      <c r="H378" s="48">
        <v>11400</v>
      </c>
      <c r="I378" s="8">
        <v>11400</v>
      </c>
      <c r="J378" s="172">
        <v>11400</v>
      </c>
      <c r="K378" s="171">
        <v>10300</v>
      </c>
      <c r="L378" s="8">
        <v>10300</v>
      </c>
      <c r="M378" s="993">
        <v>8652.41</v>
      </c>
      <c r="N378" s="972">
        <f t="shared" si="58"/>
        <v>84.00398058252426</v>
      </c>
    </row>
    <row r="379" spans="1:14" ht="15">
      <c r="A379" s="171">
        <v>625001</v>
      </c>
      <c r="B379" s="9"/>
      <c r="C379" s="13">
        <v>41</v>
      </c>
      <c r="D379" s="513" t="s">
        <v>275</v>
      </c>
      <c r="E379" s="329" t="s">
        <v>79</v>
      </c>
      <c r="F379" s="172">
        <v>1421</v>
      </c>
      <c r="G379" s="172">
        <v>1765</v>
      </c>
      <c r="H379" s="36">
        <v>2000</v>
      </c>
      <c r="I379" s="12">
        <v>2000</v>
      </c>
      <c r="J379" s="183">
        <v>2000</v>
      </c>
      <c r="K379" s="182">
        <v>2290</v>
      </c>
      <c r="L379" s="12">
        <v>2290</v>
      </c>
      <c r="M379" s="997">
        <v>1485.3</v>
      </c>
      <c r="N379" s="971">
        <f t="shared" si="58"/>
        <v>64.86026200873361</v>
      </c>
    </row>
    <row r="380" spans="1:14" ht="15">
      <c r="A380" s="171">
        <v>625002</v>
      </c>
      <c r="B380" s="9"/>
      <c r="C380" s="13">
        <v>41</v>
      </c>
      <c r="D380" s="513" t="s">
        <v>275</v>
      </c>
      <c r="E380" s="329" t="s">
        <v>80</v>
      </c>
      <c r="F380" s="183">
        <v>14298</v>
      </c>
      <c r="G380" s="183">
        <v>17654</v>
      </c>
      <c r="H380" s="53">
        <v>19500</v>
      </c>
      <c r="I380" s="24">
        <v>19500</v>
      </c>
      <c r="J380" s="211">
        <v>19500</v>
      </c>
      <c r="K380" s="201">
        <v>22820</v>
      </c>
      <c r="L380" s="24">
        <v>22820</v>
      </c>
      <c r="M380" s="1001">
        <v>14858.64</v>
      </c>
      <c r="N380" s="972">
        <f t="shared" si="58"/>
        <v>65.11235758106923</v>
      </c>
    </row>
    <row r="381" spans="1:14" ht="15">
      <c r="A381" s="171">
        <v>625003</v>
      </c>
      <c r="B381" s="9"/>
      <c r="C381" s="13">
        <v>41</v>
      </c>
      <c r="D381" s="513" t="s">
        <v>275</v>
      </c>
      <c r="E381" s="329" t="s">
        <v>81</v>
      </c>
      <c r="F381" s="172">
        <v>737</v>
      </c>
      <c r="G381" s="172">
        <v>1009</v>
      </c>
      <c r="H381" s="53">
        <v>1150</v>
      </c>
      <c r="I381" s="24">
        <v>1150</v>
      </c>
      <c r="J381" s="211">
        <v>1150</v>
      </c>
      <c r="K381" s="201">
        <v>1310</v>
      </c>
      <c r="L381" s="24">
        <v>1310</v>
      </c>
      <c r="M381" s="1001">
        <v>848.59</v>
      </c>
      <c r="N381" s="971">
        <f t="shared" si="58"/>
        <v>64.77786259541985</v>
      </c>
    </row>
    <row r="382" spans="1:14" ht="15">
      <c r="A382" s="171">
        <v>625004</v>
      </c>
      <c r="B382" s="9"/>
      <c r="C382" s="13">
        <v>41</v>
      </c>
      <c r="D382" s="513" t="s">
        <v>275</v>
      </c>
      <c r="E382" s="329" t="s">
        <v>82</v>
      </c>
      <c r="F382" s="172">
        <v>3045</v>
      </c>
      <c r="G382" s="172">
        <v>3644</v>
      </c>
      <c r="H382" s="53">
        <v>4200</v>
      </c>
      <c r="I382" s="24">
        <v>4200</v>
      </c>
      <c r="J382" s="211">
        <v>4200</v>
      </c>
      <c r="K382" s="201">
        <v>4890</v>
      </c>
      <c r="L382" s="24">
        <v>4890</v>
      </c>
      <c r="M382" s="1001">
        <v>3183.73</v>
      </c>
      <c r="N382" s="972">
        <f t="shared" si="58"/>
        <v>65.10695296523518</v>
      </c>
    </row>
    <row r="383" spans="1:14" ht="15">
      <c r="A383" s="171">
        <v>625005</v>
      </c>
      <c r="B383" s="9"/>
      <c r="C383" s="13">
        <v>41</v>
      </c>
      <c r="D383" s="513" t="s">
        <v>275</v>
      </c>
      <c r="E383" s="329" t="s">
        <v>83</v>
      </c>
      <c r="F383" s="172">
        <v>1015</v>
      </c>
      <c r="G383" s="172">
        <v>1214</v>
      </c>
      <c r="H383" s="48">
        <v>1400</v>
      </c>
      <c r="I383" s="8">
        <v>1400</v>
      </c>
      <c r="J383" s="172">
        <v>1400</v>
      </c>
      <c r="K383" s="171">
        <v>1630</v>
      </c>
      <c r="L383" s="8">
        <v>1630</v>
      </c>
      <c r="M383" s="993">
        <v>1061.04</v>
      </c>
      <c r="N383" s="971">
        <f t="shared" si="58"/>
        <v>65.09447852760736</v>
      </c>
    </row>
    <row r="384" spans="1:14" ht="15">
      <c r="A384" s="179">
        <v>625007</v>
      </c>
      <c r="B384" s="11"/>
      <c r="C384" s="204">
        <v>41</v>
      </c>
      <c r="D384" s="514" t="s">
        <v>275</v>
      </c>
      <c r="E384" s="530" t="s">
        <v>84</v>
      </c>
      <c r="F384" s="183">
        <v>4850</v>
      </c>
      <c r="G384" s="183">
        <v>5989</v>
      </c>
      <c r="H384" s="36">
        <v>6650</v>
      </c>
      <c r="I384" s="12">
        <v>6650</v>
      </c>
      <c r="J384" s="183">
        <v>6650</v>
      </c>
      <c r="K384" s="182">
        <v>7750</v>
      </c>
      <c r="L384" s="12">
        <v>7750</v>
      </c>
      <c r="M384" s="997">
        <v>5040.87</v>
      </c>
      <c r="N384" s="973">
        <f t="shared" si="58"/>
        <v>65.04348387096773</v>
      </c>
    </row>
    <row r="385" spans="1:14" ht="15">
      <c r="A385" s="193">
        <v>631</v>
      </c>
      <c r="B385" s="74"/>
      <c r="C385" s="641"/>
      <c r="D385" s="510"/>
      <c r="E385" s="533" t="s">
        <v>339</v>
      </c>
      <c r="F385" s="165"/>
      <c r="G385" s="165">
        <v>23</v>
      </c>
      <c r="H385" s="5">
        <v>50</v>
      </c>
      <c r="I385" s="4">
        <v>50</v>
      </c>
      <c r="J385" s="165">
        <v>50</v>
      </c>
      <c r="K385" s="164">
        <f>K386</f>
        <v>50</v>
      </c>
      <c r="L385" s="4">
        <f>L386</f>
        <v>50</v>
      </c>
      <c r="M385" s="992">
        <f>M386</f>
        <v>0</v>
      </c>
      <c r="N385" s="1004">
        <f>(100/L385)*M385</f>
        <v>0</v>
      </c>
    </row>
    <row r="386" spans="1:14" ht="15">
      <c r="A386" s="166">
        <v>631001</v>
      </c>
      <c r="B386" s="76"/>
      <c r="C386" s="114">
        <v>41</v>
      </c>
      <c r="D386" s="510" t="s">
        <v>275</v>
      </c>
      <c r="E386" s="542" t="s">
        <v>340</v>
      </c>
      <c r="F386" s="167"/>
      <c r="G386" s="167">
        <v>23</v>
      </c>
      <c r="H386" s="77">
        <v>50</v>
      </c>
      <c r="I386" s="78">
        <v>50</v>
      </c>
      <c r="J386" s="167">
        <v>50</v>
      </c>
      <c r="K386" s="166">
        <v>50</v>
      </c>
      <c r="L386" s="78">
        <v>50</v>
      </c>
      <c r="M386" s="995">
        <v>0</v>
      </c>
      <c r="N386" s="980">
        <f>(100/L386)*M386</f>
        <v>0</v>
      </c>
    </row>
    <row r="387" spans="1:14" ht="15">
      <c r="A387" s="193">
        <v>632</v>
      </c>
      <c r="B387" s="74"/>
      <c r="C387" s="83"/>
      <c r="D387" s="515"/>
      <c r="E387" s="533" t="s">
        <v>86</v>
      </c>
      <c r="F387" s="165">
        <f>SUM(F388:F392)</f>
        <v>20378</v>
      </c>
      <c r="G387" s="165">
        <f aca="true" t="shared" si="59" ref="G387:M387">SUM(G388:G392)</f>
        <v>19844</v>
      </c>
      <c r="H387" s="5">
        <f t="shared" si="59"/>
        <v>24120</v>
      </c>
      <c r="I387" s="4">
        <f t="shared" si="59"/>
        <v>28120</v>
      </c>
      <c r="J387" s="165">
        <f t="shared" si="59"/>
        <v>28120</v>
      </c>
      <c r="K387" s="164">
        <f t="shared" si="59"/>
        <v>30020</v>
      </c>
      <c r="L387" s="4">
        <f t="shared" si="59"/>
        <v>29490</v>
      </c>
      <c r="M387" s="992">
        <f t="shared" si="59"/>
        <v>15717.52</v>
      </c>
      <c r="N387" s="848"/>
    </row>
    <row r="388" spans="1:14" ht="15">
      <c r="A388" s="180">
        <v>632001</v>
      </c>
      <c r="B388" s="22">
        <v>1</v>
      </c>
      <c r="C388" s="632">
        <v>41</v>
      </c>
      <c r="D388" s="523" t="s">
        <v>275</v>
      </c>
      <c r="E388" s="534" t="s">
        <v>88</v>
      </c>
      <c r="F388" s="181">
        <v>2589</v>
      </c>
      <c r="G388" s="181">
        <v>3723</v>
      </c>
      <c r="H388" s="110">
        <v>4000</v>
      </c>
      <c r="I388" s="90">
        <v>7600</v>
      </c>
      <c r="J388" s="216">
        <v>7600</v>
      </c>
      <c r="K388" s="202">
        <v>7500</v>
      </c>
      <c r="L388" s="21">
        <v>7500</v>
      </c>
      <c r="M388" s="1013">
        <v>2569.44</v>
      </c>
      <c r="N388" s="1006">
        <f aca="true" t="shared" si="60" ref="N388:N393">(100/L388)*M388</f>
        <v>34.2592</v>
      </c>
    </row>
    <row r="389" spans="1:14" ht="15">
      <c r="A389" s="171">
        <v>632001</v>
      </c>
      <c r="B389" s="9">
        <v>3</v>
      </c>
      <c r="C389" s="84">
        <v>41</v>
      </c>
      <c r="D389" s="513" t="s">
        <v>275</v>
      </c>
      <c r="E389" s="329" t="s">
        <v>190</v>
      </c>
      <c r="F389" s="172">
        <v>15910</v>
      </c>
      <c r="G389" s="172">
        <v>14352</v>
      </c>
      <c r="H389" s="53">
        <v>18000</v>
      </c>
      <c r="I389" s="24">
        <v>18000</v>
      </c>
      <c r="J389" s="211">
        <v>18000</v>
      </c>
      <c r="K389" s="171">
        <v>20000</v>
      </c>
      <c r="L389" s="8">
        <v>19470</v>
      </c>
      <c r="M389" s="1001">
        <v>11897.6</v>
      </c>
      <c r="N389" s="972">
        <f t="shared" si="60"/>
        <v>61.10734463276836</v>
      </c>
    </row>
    <row r="390" spans="1:14" ht="15">
      <c r="A390" s="171">
        <v>632002</v>
      </c>
      <c r="B390" s="9"/>
      <c r="C390" s="13">
        <v>41</v>
      </c>
      <c r="D390" s="513" t="s">
        <v>275</v>
      </c>
      <c r="E390" s="329" t="s">
        <v>276</v>
      </c>
      <c r="F390" s="170">
        <v>1641</v>
      </c>
      <c r="G390" s="170">
        <v>1567</v>
      </c>
      <c r="H390" s="48">
        <v>1600</v>
      </c>
      <c r="I390" s="8">
        <v>2000</v>
      </c>
      <c r="J390" s="172">
        <v>2000</v>
      </c>
      <c r="K390" s="171">
        <v>2000</v>
      </c>
      <c r="L390" s="48">
        <v>2000</v>
      </c>
      <c r="M390" s="1044">
        <v>1112.57</v>
      </c>
      <c r="N390" s="972">
        <f t="shared" si="60"/>
        <v>55.6285</v>
      </c>
    </row>
    <row r="391" spans="1:14" ht="15">
      <c r="A391" s="171">
        <v>632003</v>
      </c>
      <c r="B391" s="9">
        <v>2</v>
      </c>
      <c r="C391" s="13">
        <v>41</v>
      </c>
      <c r="D391" s="511" t="s">
        <v>275</v>
      </c>
      <c r="E391" s="329" t="s">
        <v>277</v>
      </c>
      <c r="F391" s="172">
        <v>15</v>
      </c>
      <c r="G391" s="172">
        <v>15</v>
      </c>
      <c r="H391" s="48">
        <v>20</v>
      </c>
      <c r="I391" s="8">
        <v>20</v>
      </c>
      <c r="J391" s="172">
        <v>20</v>
      </c>
      <c r="K391" s="171">
        <v>20</v>
      </c>
      <c r="L391" s="48">
        <v>20</v>
      </c>
      <c r="M391" s="1044">
        <v>0</v>
      </c>
      <c r="N391" s="972">
        <f t="shared" si="60"/>
        <v>0</v>
      </c>
    </row>
    <row r="392" spans="1:28" ht="15">
      <c r="A392" s="173">
        <v>632003</v>
      </c>
      <c r="B392" s="49">
        <v>1</v>
      </c>
      <c r="C392" s="130">
        <v>41</v>
      </c>
      <c r="D392" s="514" t="s">
        <v>275</v>
      </c>
      <c r="E392" s="545" t="s">
        <v>90</v>
      </c>
      <c r="F392" s="221">
        <v>223</v>
      </c>
      <c r="G392" s="221">
        <v>187</v>
      </c>
      <c r="H392" s="80">
        <v>500</v>
      </c>
      <c r="I392" s="80">
        <v>500</v>
      </c>
      <c r="J392" s="174">
        <v>500</v>
      </c>
      <c r="K392" s="173">
        <v>500</v>
      </c>
      <c r="L392" s="80">
        <v>500</v>
      </c>
      <c r="M392" s="994">
        <v>137.91</v>
      </c>
      <c r="N392" s="1008">
        <f t="shared" si="60"/>
        <v>27.582</v>
      </c>
      <c r="AB392" s="320"/>
    </row>
    <row r="393" spans="1:14" ht="15">
      <c r="A393" s="193">
        <v>633</v>
      </c>
      <c r="B393" s="74"/>
      <c r="C393" s="642"/>
      <c r="D393" s="511"/>
      <c r="E393" s="555" t="s">
        <v>93</v>
      </c>
      <c r="F393" s="222">
        <f aca="true" t="shared" si="61" ref="F393:M393">SUM(F394:F415)</f>
        <v>27732</v>
      </c>
      <c r="G393" s="222">
        <f t="shared" si="61"/>
        <v>9955</v>
      </c>
      <c r="H393" s="5">
        <f t="shared" si="61"/>
        <v>7640</v>
      </c>
      <c r="I393" s="4">
        <f t="shared" si="61"/>
        <v>11680</v>
      </c>
      <c r="J393" s="165">
        <f t="shared" si="61"/>
        <v>9590</v>
      </c>
      <c r="K393" s="164">
        <f t="shared" si="61"/>
        <v>5140</v>
      </c>
      <c r="L393" s="5">
        <f t="shared" si="61"/>
        <v>7410</v>
      </c>
      <c r="M393" s="1045">
        <f t="shared" si="61"/>
        <v>4267.58</v>
      </c>
      <c r="N393" s="1004">
        <f t="shared" si="60"/>
        <v>57.59217273954116</v>
      </c>
    </row>
    <row r="394" spans="1:14" ht="15">
      <c r="A394" s="180">
        <v>633001</v>
      </c>
      <c r="B394" s="22">
        <v>16</v>
      </c>
      <c r="C394" s="632">
        <v>41</v>
      </c>
      <c r="D394" s="522" t="s">
        <v>275</v>
      </c>
      <c r="E394" s="534" t="s">
        <v>278</v>
      </c>
      <c r="F394" s="181">
        <v>6312</v>
      </c>
      <c r="G394" s="181">
        <v>2690</v>
      </c>
      <c r="H394" s="52">
        <v>1000</v>
      </c>
      <c r="I394" s="21">
        <v>4300</v>
      </c>
      <c r="J394" s="181">
        <v>4300</v>
      </c>
      <c r="K394" s="180"/>
      <c r="L394" s="52"/>
      <c r="M394" s="1085"/>
      <c r="N394" s="731"/>
    </row>
    <row r="395" spans="1:14" ht="15">
      <c r="A395" s="169">
        <v>633001</v>
      </c>
      <c r="B395" s="7">
        <v>16</v>
      </c>
      <c r="C395" s="206" t="s">
        <v>500</v>
      </c>
      <c r="D395" s="511" t="s">
        <v>275</v>
      </c>
      <c r="E395" s="535" t="s">
        <v>278</v>
      </c>
      <c r="F395" s="170"/>
      <c r="G395" s="170"/>
      <c r="H395" s="89"/>
      <c r="I395" s="6"/>
      <c r="J395" s="170"/>
      <c r="K395" s="169"/>
      <c r="L395" s="89">
        <v>500</v>
      </c>
      <c r="M395" s="1046">
        <v>396.96</v>
      </c>
      <c r="N395" s="974">
        <f aca="true" t="shared" si="62" ref="N395:N423">(100/L395)*M395</f>
        <v>79.392</v>
      </c>
    </row>
    <row r="396" spans="1:14" ht="15">
      <c r="A396" s="169">
        <v>633002</v>
      </c>
      <c r="B396" s="7"/>
      <c r="C396" s="206">
        <v>41</v>
      </c>
      <c r="D396" s="511" t="s">
        <v>275</v>
      </c>
      <c r="E396" s="558" t="s">
        <v>445</v>
      </c>
      <c r="F396" s="170"/>
      <c r="G396" s="170">
        <v>692</v>
      </c>
      <c r="H396" s="89"/>
      <c r="I396" s="6">
        <v>380</v>
      </c>
      <c r="J396" s="170">
        <v>380</v>
      </c>
      <c r="K396" s="169"/>
      <c r="L396" s="89"/>
      <c r="M396" s="1046"/>
      <c r="N396" s="814"/>
    </row>
    <row r="397" spans="1:14" ht="15">
      <c r="A397" s="169">
        <v>633004</v>
      </c>
      <c r="B397" s="7">
        <v>2</v>
      </c>
      <c r="C397" s="13" t="s">
        <v>500</v>
      </c>
      <c r="D397" s="513" t="s">
        <v>275</v>
      </c>
      <c r="E397" s="329" t="s">
        <v>279</v>
      </c>
      <c r="F397" s="172">
        <v>146</v>
      </c>
      <c r="G397" s="172">
        <v>10</v>
      </c>
      <c r="H397" s="48">
        <v>200</v>
      </c>
      <c r="I397" s="8">
        <v>220</v>
      </c>
      <c r="J397" s="172">
        <v>220</v>
      </c>
      <c r="K397" s="171">
        <v>200</v>
      </c>
      <c r="L397" s="48">
        <v>500</v>
      </c>
      <c r="M397" s="1044">
        <v>449</v>
      </c>
      <c r="N397" s="974">
        <f t="shared" si="62"/>
        <v>89.80000000000001</v>
      </c>
    </row>
    <row r="398" spans="1:14" ht="15">
      <c r="A398" s="169">
        <v>633004</v>
      </c>
      <c r="B398" s="7">
        <v>3</v>
      </c>
      <c r="C398" s="84">
        <v>41</v>
      </c>
      <c r="D398" s="513" t="s">
        <v>275</v>
      </c>
      <c r="E398" s="329" t="s">
        <v>280</v>
      </c>
      <c r="F398" s="172"/>
      <c r="G398" s="172"/>
      <c r="H398" s="48">
        <v>150</v>
      </c>
      <c r="I398" s="8">
        <v>410</v>
      </c>
      <c r="J398" s="172">
        <v>410</v>
      </c>
      <c r="K398" s="171">
        <v>150</v>
      </c>
      <c r="L398" s="48">
        <v>150</v>
      </c>
      <c r="M398" s="1044">
        <v>0</v>
      </c>
      <c r="N398" s="974">
        <f t="shared" si="62"/>
        <v>0</v>
      </c>
    </row>
    <row r="399" spans="1:14" ht="15">
      <c r="A399" s="171">
        <v>633006</v>
      </c>
      <c r="B399" s="9">
        <v>1</v>
      </c>
      <c r="C399" s="13">
        <v>41</v>
      </c>
      <c r="D399" s="513" t="s">
        <v>275</v>
      </c>
      <c r="E399" s="329" t="s">
        <v>281</v>
      </c>
      <c r="F399" s="172">
        <v>316</v>
      </c>
      <c r="G399" s="172">
        <v>283</v>
      </c>
      <c r="H399" s="48">
        <v>300</v>
      </c>
      <c r="I399" s="8">
        <v>310</v>
      </c>
      <c r="J399" s="172">
        <v>310</v>
      </c>
      <c r="K399" s="171">
        <v>300</v>
      </c>
      <c r="L399" s="48">
        <v>500</v>
      </c>
      <c r="M399" s="1044">
        <v>491.59</v>
      </c>
      <c r="N399" s="974">
        <f t="shared" si="62"/>
        <v>98.318</v>
      </c>
    </row>
    <row r="400" spans="1:14" ht="15">
      <c r="A400" s="171">
        <v>633006</v>
      </c>
      <c r="B400" s="9">
        <v>2</v>
      </c>
      <c r="C400" s="13">
        <v>41</v>
      </c>
      <c r="D400" s="513" t="s">
        <v>275</v>
      </c>
      <c r="E400" s="329" t="s">
        <v>99</v>
      </c>
      <c r="F400" s="172">
        <v>4</v>
      </c>
      <c r="G400" s="172"/>
      <c r="H400" s="48">
        <v>30</v>
      </c>
      <c r="I400" s="8">
        <v>30</v>
      </c>
      <c r="J400" s="172">
        <v>20</v>
      </c>
      <c r="K400" s="171">
        <v>30</v>
      </c>
      <c r="L400" s="48">
        <v>30</v>
      </c>
      <c r="M400" s="1044">
        <v>0</v>
      </c>
      <c r="N400" s="974">
        <f t="shared" si="62"/>
        <v>0</v>
      </c>
    </row>
    <row r="401" spans="1:14" ht="15">
      <c r="A401" s="171">
        <v>633006</v>
      </c>
      <c r="B401" s="9">
        <v>3</v>
      </c>
      <c r="C401" s="13">
        <v>41</v>
      </c>
      <c r="D401" s="513" t="s">
        <v>275</v>
      </c>
      <c r="E401" s="329" t="s">
        <v>360</v>
      </c>
      <c r="F401" s="172">
        <v>719</v>
      </c>
      <c r="G401" s="172">
        <v>580</v>
      </c>
      <c r="H401" s="48">
        <v>1000</v>
      </c>
      <c r="I401" s="8">
        <v>1000</v>
      </c>
      <c r="J401" s="172">
        <v>500</v>
      </c>
      <c r="K401" s="171">
        <v>500</v>
      </c>
      <c r="L401" s="48">
        <v>600</v>
      </c>
      <c r="M401" s="1044">
        <v>543.27</v>
      </c>
      <c r="N401" s="972">
        <f t="shared" si="62"/>
        <v>90.54499999999999</v>
      </c>
    </row>
    <row r="402" spans="1:14" ht="15">
      <c r="A402" s="171">
        <v>633006</v>
      </c>
      <c r="B402" s="9">
        <v>4</v>
      </c>
      <c r="C402" s="13">
        <v>41</v>
      </c>
      <c r="D402" s="513" t="s">
        <v>275</v>
      </c>
      <c r="E402" s="329" t="s">
        <v>101</v>
      </c>
      <c r="F402" s="172">
        <v>88</v>
      </c>
      <c r="G402" s="172">
        <v>92</v>
      </c>
      <c r="H402" s="48">
        <v>50</v>
      </c>
      <c r="I402" s="8">
        <v>50</v>
      </c>
      <c r="J402" s="172">
        <v>50</v>
      </c>
      <c r="K402" s="171">
        <v>50</v>
      </c>
      <c r="L402" s="48">
        <v>100</v>
      </c>
      <c r="M402" s="1044">
        <v>92.75</v>
      </c>
      <c r="N402" s="972">
        <f t="shared" si="62"/>
        <v>92.75</v>
      </c>
    </row>
    <row r="403" spans="1:14" ht="15">
      <c r="A403" s="171">
        <v>633006</v>
      </c>
      <c r="B403" s="9">
        <v>5</v>
      </c>
      <c r="C403" s="13">
        <v>41</v>
      </c>
      <c r="D403" s="513" t="s">
        <v>275</v>
      </c>
      <c r="E403" s="329" t="s">
        <v>102</v>
      </c>
      <c r="F403" s="176">
        <v>24</v>
      </c>
      <c r="G403" s="176">
        <v>80</v>
      </c>
      <c r="H403" s="525">
        <v>50</v>
      </c>
      <c r="I403" s="54">
        <v>100</v>
      </c>
      <c r="J403" s="602"/>
      <c r="K403" s="175">
        <v>50</v>
      </c>
      <c r="L403" s="525">
        <v>50</v>
      </c>
      <c r="M403" s="1092">
        <v>0</v>
      </c>
      <c r="N403" s="972">
        <f t="shared" si="62"/>
        <v>0</v>
      </c>
    </row>
    <row r="404" spans="1:14" ht="15">
      <c r="A404" s="171">
        <v>633006</v>
      </c>
      <c r="B404" s="9">
        <v>7</v>
      </c>
      <c r="C404" s="13">
        <v>41</v>
      </c>
      <c r="D404" s="513" t="s">
        <v>275</v>
      </c>
      <c r="E404" s="329" t="s">
        <v>283</v>
      </c>
      <c r="F404" s="172">
        <v>16155</v>
      </c>
      <c r="G404" s="172">
        <v>893</v>
      </c>
      <c r="H404" s="525">
        <v>500</v>
      </c>
      <c r="I404" s="54">
        <v>600</v>
      </c>
      <c r="J404" s="176">
        <v>600</v>
      </c>
      <c r="K404" s="175">
        <v>500</v>
      </c>
      <c r="L404" s="525">
        <v>650</v>
      </c>
      <c r="M404" s="1043">
        <v>612.26</v>
      </c>
      <c r="N404" s="971">
        <f t="shared" si="62"/>
        <v>94.19384615384615</v>
      </c>
    </row>
    <row r="405" spans="1:14" ht="15">
      <c r="A405" s="171">
        <v>633006</v>
      </c>
      <c r="B405" s="9">
        <v>8</v>
      </c>
      <c r="C405" s="13">
        <v>41</v>
      </c>
      <c r="D405" s="513" t="s">
        <v>275</v>
      </c>
      <c r="E405" s="329" t="s">
        <v>352</v>
      </c>
      <c r="F405" s="172">
        <v>122</v>
      </c>
      <c r="G405" s="172">
        <v>160</v>
      </c>
      <c r="H405" s="525">
        <v>250</v>
      </c>
      <c r="I405" s="54">
        <v>250</v>
      </c>
      <c r="J405" s="176">
        <v>150</v>
      </c>
      <c r="K405" s="175">
        <v>250</v>
      </c>
      <c r="L405" s="525">
        <v>500</v>
      </c>
      <c r="M405" s="1043">
        <v>391.75</v>
      </c>
      <c r="N405" s="974">
        <f t="shared" si="62"/>
        <v>78.35000000000001</v>
      </c>
    </row>
    <row r="406" spans="1:14" ht="15">
      <c r="A406" s="171">
        <v>633006</v>
      </c>
      <c r="B406" s="9">
        <v>10</v>
      </c>
      <c r="C406" s="13">
        <v>41</v>
      </c>
      <c r="D406" s="513" t="s">
        <v>275</v>
      </c>
      <c r="E406" s="329" t="s">
        <v>361</v>
      </c>
      <c r="F406" s="172"/>
      <c r="G406" s="172">
        <v>60</v>
      </c>
      <c r="H406" s="525">
        <v>500</v>
      </c>
      <c r="I406" s="54">
        <v>500</v>
      </c>
      <c r="J406" s="176">
        <v>200</v>
      </c>
      <c r="K406" s="175">
        <v>500</v>
      </c>
      <c r="L406" s="525">
        <v>500</v>
      </c>
      <c r="M406" s="1043">
        <v>128.96</v>
      </c>
      <c r="N406" s="974">
        <f t="shared" si="62"/>
        <v>25.792</v>
      </c>
    </row>
    <row r="407" spans="1:14" ht="15">
      <c r="A407" s="171">
        <v>633009</v>
      </c>
      <c r="B407" s="9">
        <v>1</v>
      </c>
      <c r="C407" s="13">
        <v>111</v>
      </c>
      <c r="D407" s="513" t="s">
        <v>275</v>
      </c>
      <c r="E407" s="329" t="s">
        <v>284</v>
      </c>
      <c r="F407" s="172">
        <v>50</v>
      </c>
      <c r="G407" s="172">
        <v>280</v>
      </c>
      <c r="H407" s="48">
        <v>180</v>
      </c>
      <c r="I407" s="8">
        <v>180</v>
      </c>
      <c r="J407" s="172">
        <v>180</v>
      </c>
      <c r="K407" s="171">
        <v>180</v>
      </c>
      <c r="L407" s="48">
        <v>180</v>
      </c>
      <c r="M407" s="1044">
        <v>0</v>
      </c>
      <c r="N407" s="974">
        <f t="shared" si="62"/>
        <v>0</v>
      </c>
    </row>
    <row r="408" spans="1:14" ht="15">
      <c r="A408" s="171">
        <v>633009</v>
      </c>
      <c r="B408" s="9">
        <v>16</v>
      </c>
      <c r="C408" s="13">
        <v>111</v>
      </c>
      <c r="D408" s="513" t="s">
        <v>275</v>
      </c>
      <c r="E408" s="329" t="s">
        <v>285</v>
      </c>
      <c r="F408" s="172">
        <v>3539</v>
      </c>
      <c r="G408" s="172">
        <v>3984</v>
      </c>
      <c r="H408" s="48">
        <v>3000</v>
      </c>
      <c r="I408" s="8">
        <v>3000</v>
      </c>
      <c r="J408" s="172">
        <v>2000</v>
      </c>
      <c r="K408" s="171">
        <v>2000</v>
      </c>
      <c r="L408" s="48">
        <v>1800</v>
      </c>
      <c r="M408" s="1044">
        <v>272.3</v>
      </c>
      <c r="N408" s="972">
        <f t="shared" si="62"/>
        <v>15.127777777777778</v>
      </c>
    </row>
    <row r="409" spans="1:14" ht="15">
      <c r="A409" s="171">
        <v>633009</v>
      </c>
      <c r="B409" s="91">
        <v>16</v>
      </c>
      <c r="C409" s="323">
        <v>41</v>
      </c>
      <c r="D409" s="512" t="s">
        <v>275</v>
      </c>
      <c r="E409" s="329" t="s">
        <v>285</v>
      </c>
      <c r="F409" s="172"/>
      <c r="G409" s="172"/>
      <c r="H409" s="53"/>
      <c r="I409" s="24"/>
      <c r="J409" s="211"/>
      <c r="K409" s="201"/>
      <c r="L409" s="53">
        <v>700</v>
      </c>
      <c r="M409" s="1086">
        <v>699.71</v>
      </c>
      <c r="N409" s="971">
        <f t="shared" si="62"/>
        <v>99.95857142857143</v>
      </c>
    </row>
    <row r="410" spans="1:14" ht="15">
      <c r="A410" s="171">
        <v>633009</v>
      </c>
      <c r="B410" s="91">
        <v>16</v>
      </c>
      <c r="C410" s="323" t="s">
        <v>500</v>
      </c>
      <c r="D410" s="512" t="s">
        <v>275</v>
      </c>
      <c r="E410" s="329" t="s">
        <v>285</v>
      </c>
      <c r="F410" s="172"/>
      <c r="G410" s="172"/>
      <c r="H410" s="53"/>
      <c r="I410" s="24"/>
      <c r="J410" s="211"/>
      <c r="K410" s="201"/>
      <c r="L410" s="53">
        <v>50</v>
      </c>
      <c r="M410" s="1086">
        <v>25.98</v>
      </c>
      <c r="N410" s="1163">
        <f t="shared" si="62"/>
        <v>51.96</v>
      </c>
    </row>
    <row r="411" spans="1:14" ht="15">
      <c r="A411" s="201">
        <v>633010</v>
      </c>
      <c r="B411" s="91">
        <v>16</v>
      </c>
      <c r="C411" s="323">
        <v>111</v>
      </c>
      <c r="D411" s="512" t="s">
        <v>275</v>
      </c>
      <c r="E411" s="600" t="s">
        <v>286</v>
      </c>
      <c r="F411" s="172">
        <v>257</v>
      </c>
      <c r="G411" s="172">
        <v>41</v>
      </c>
      <c r="H411" s="53">
        <v>300</v>
      </c>
      <c r="I411" s="24">
        <v>200</v>
      </c>
      <c r="J411" s="211">
        <v>200</v>
      </c>
      <c r="K411" s="201">
        <v>300</v>
      </c>
      <c r="L411" s="53">
        <v>300</v>
      </c>
      <c r="M411" s="1086">
        <v>0</v>
      </c>
      <c r="N411" s="971">
        <f t="shared" si="62"/>
        <v>0</v>
      </c>
    </row>
    <row r="412" spans="1:14" ht="15">
      <c r="A412" s="201">
        <v>633010</v>
      </c>
      <c r="B412" s="81"/>
      <c r="C412" s="658">
        <v>111</v>
      </c>
      <c r="D412" s="512" t="s">
        <v>275</v>
      </c>
      <c r="E412" s="600" t="s">
        <v>487</v>
      </c>
      <c r="F412" s="172"/>
      <c r="G412" s="172">
        <v>110</v>
      </c>
      <c r="H412" s="53"/>
      <c r="I412" s="24"/>
      <c r="J412" s="211"/>
      <c r="K412" s="201"/>
      <c r="L412" s="53">
        <v>150</v>
      </c>
      <c r="M412" s="1086">
        <v>144.05</v>
      </c>
      <c r="N412" s="974">
        <f t="shared" si="62"/>
        <v>96.03333333333333</v>
      </c>
    </row>
    <row r="413" spans="1:14" ht="15">
      <c r="A413" s="171">
        <v>633011</v>
      </c>
      <c r="B413" s="33"/>
      <c r="C413" s="85">
        <v>41</v>
      </c>
      <c r="D413" s="513" t="s">
        <v>275</v>
      </c>
      <c r="E413" s="329" t="s">
        <v>287</v>
      </c>
      <c r="F413" s="172"/>
      <c r="G413" s="172"/>
      <c r="H413" s="48">
        <v>50</v>
      </c>
      <c r="I413" s="8">
        <v>50</v>
      </c>
      <c r="J413" s="244">
        <v>50</v>
      </c>
      <c r="K413" s="171">
        <v>50</v>
      </c>
      <c r="L413" s="48">
        <v>50</v>
      </c>
      <c r="M413" s="1087">
        <v>0</v>
      </c>
      <c r="N413" s="974">
        <f t="shared" si="62"/>
        <v>0</v>
      </c>
    </row>
    <row r="414" spans="1:14" ht="15">
      <c r="A414" s="171">
        <v>633013</v>
      </c>
      <c r="B414" s="33"/>
      <c r="C414" s="658">
        <v>41</v>
      </c>
      <c r="D414" s="512" t="s">
        <v>275</v>
      </c>
      <c r="E414" s="329" t="s">
        <v>544</v>
      </c>
      <c r="F414" s="172"/>
      <c r="G414" s="172"/>
      <c r="H414" s="48"/>
      <c r="I414" s="8"/>
      <c r="J414" s="244"/>
      <c r="K414" s="201"/>
      <c r="L414" s="48">
        <v>20</v>
      </c>
      <c r="M414" s="1087">
        <v>19</v>
      </c>
      <c r="N414" s="974">
        <f t="shared" si="62"/>
        <v>95</v>
      </c>
    </row>
    <row r="415" spans="1:14" ht="15">
      <c r="A415" s="171">
        <v>633015</v>
      </c>
      <c r="B415" s="33"/>
      <c r="C415" s="130">
        <v>41</v>
      </c>
      <c r="D415" s="514" t="s">
        <v>275</v>
      </c>
      <c r="E415" s="329" t="s">
        <v>288</v>
      </c>
      <c r="F415" s="172"/>
      <c r="G415" s="172"/>
      <c r="H415" s="48">
        <v>80</v>
      </c>
      <c r="I415" s="8">
        <v>100</v>
      </c>
      <c r="J415" s="172">
        <v>20</v>
      </c>
      <c r="K415" s="179">
        <v>80</v>
      </c>
      <c r="L415" s="48">
        <v>80</v>
      </c>
      <c r="M415" s="1044">
        <v>0</v>
      </c>
      <c r="N415" s="973">
        <f t="shared" si="62"/>
        <v>0</v>
      </c>
    </row>
    <row r="416" spans="1:14" ht="15">
      <c r="A416" s="193">
        <v>634</v>
      </c>
      <c r="B416" s="3"/>
      <c r="C416" s="640"/>
      <c r="D416" s="510"/>
      <c r="E416" s="533" t="s">
        <v>289</v>
      </c>
      <c r="F416" s="165"/>
      <c r="G416" s="165"/>
      <c r="H416" s="5">
        <v>10</v>
      </c>
      <c r="I416" s="4">
        <v>10</v>
      </c>
      <c r="J416" s="165">
        <v>10</v>
      </c>
      <c r="K416" s="5">
        <f>K417</f>
        <v>10</v>
      </c>
      <c r="L416" s="4">
        <f>L417</f>
        <v>10</v>
      </c>
      <c r="M416" s="1045">
        <f>M417</f>
        <v>0</v>
      </c>
      <c r="N416" s="1004">
        <f t="shared" si="62"/>
        <v>0</v>
      </c>
    </row>
    <row r="417" spans="1:14" ht="15">
      <c r="A417" s="166">
        <v>634005</v>
      </c>
      <c r="B417" s="75">
        <v>16</v>
      </c>
      <c r="C417" s="112">
        <v>41</v>
      </c>
      <c r="D417" s="515" t="s">
        <v>275</v>
      </c>
      <c r="E417" s="542" t="s">
        <v>290</v>
      </c>
      <c r="F417" s="167"/>
      <c r="G417" s="167"/>
      <c r="H417" s="77">
        <v>10</v>
      </c>
      <c r="I417" s="77">
        <v>10</v>
      </c>
      <c r="J417" s="167">
        <v>10</v>
      </c>
      <c r="K417" s="77">
        <v>10</v>
      </c>
      <c r="L417" s="77">
        <v>10</v>
      </c>
      <c r="M417" s="995">
        <v>0</v>
      </c>
      <c r="N417" s="980">
        <f t="shared" si="62"/>
        <v>0</v>
      </c>
    </row>
    <row r="418" spans="1:14" ht="15">
      <c r="A418" s="193">
        <v>635</v>
      </c>
      <c r="B418" s="3"/>
      <c r="C418" s="135"/>
      <c r="D418" s="515"/>
      <c r="E418" s="533" t="s">
        <v>125</v>
      </c>
      <c r="F418" s="165">
        <f>SUM(F420:F420)</f>
        <v>254</v>
      </c>
      <c r="G418" s="165">
        <f>SUM(G420:G420)</f>
        <v>3443</v>
      </c>
      <c r="H418" s="5">
        <f>SUM(H420:H420)</f>
        <v>35000</v>
      </c>
      <c r="I418" s="5">
        <f>SUM(I420:I420)</f>
        <v>29510</v>
      </c>
      <c r="J418" s="165">
        <v>1600</v>
      </c>
      <c r="K418" s="5">
        <f>SUM(K420:K420)</f>
        <v>10000</v>
      </c>
      <c r="L418" s="5">
        <f>SUM(L419:L420)</f>
        <v>8130</v>
      </c>
      <c r="M418" s="992">
        <f>SUM(M419:M420)</f>
        <v>786</v>
      </c>
      <c r="N418" s="1004">
        <f t="shared" si="62"/>
        <v>9.66789667896679</v>
      </c>
    </row>
    <row r="419" spans="1:14" ht="15">
      <c r="A419" s="169">
        <v>635004</v>
      </c>
      <c r="B419" s="7"/>
      <c r="C419" s="642">
        <v>41</v>
      </c>
      <c r="D419" s="523" t="s">
        <v>275</v>
      </c>
      <c r="E419" s="535" t="s">
        <v>547</v>
      </c>
      <c r="F419" s="170"/>
      <c r="G419" s="170"/>
      <c r="H419" s="89"/>
      <c r="I419" s="89"/>
      <c r="J419" s="170"/>
      <c r="K419" s="89"/>
      <c r="L419" s="89">
        <v>90</v>
      </c>
      <c r="M419" s="996">
        <v>85</v>
      </c>
      <c r="N419" s="1163">
        <f t="shared" si="62"/>
        <v>94.44444444444444</v>
      </c>
    </row>
    <row r="420" spans="1:14" ht="15">
      <c r="A420" s="173">
        <v>635006</v>
      </c>
      <c r="B420" s="11">
        <v>3</v>
      </c>
      <c r="C420" s="204">
        <v>41</v>
      </c>
      <c r="D420" s="510" t="s">
        <v>275</v>
      </c>
      <c r="E420" s="530" t="s">
        <v>291</v>
      </c>
      <c r="F420" s="174">
        <v>254</v>
      </c>
      <c r="G420" s="174">
        <v>3443</v>
      </c>
      <c r="H420" s="80">
        <v>35000</v>
      </c>
      <c r="I420" s="10">
        <v>29510</v>
      </c>
      <c r="J420" s="170">
        <v>10000</v>
      </c>
      <c r="K420" s="80">
        <v>10000</v>
      </c>
      <c r="L420" s="10">
        <v>8040</v>
      </c>
      <c r="M420" s="1046">
        <v>701</v>
      </c>
      <c r="N420" s="1008">
        <f t="shared" si="62"/>
        <v>8.718905472636816</v>
      </c>
    </row>
    <row r="421" spans="1:14" ht="15">
      <c r="A421" s="193">
        <v>637</v>
      </c>
      <c r="B421" s="3"/>
      <c r="C421" s="141"/>
      <c r="D421" s="541"/>
      <c r="E421" s="677" t="s">
        <v>136</v>
      </c>
      <c r="F421" s="165">
        <f aca="true" t="shared" si="63" ref="F421:M421">SUM(F422:F433)</f>
        <v>12741</v>
      </c>
      <c r="G421" s="165">
        <f t="shared" si="63"/>
        <v>14334</v>
      </c>
      <c r="H421" s="5">
        <f t="shared" si="63"/>
        <v>9760</v>
      </c>
      <c r="I421" s="4">
        <f t="shared" si="63"/>
        <v>8210</v>
      </c>
      <c r="J421" s="165">
        <f t="shared" si="63"/>
        <v>7930</v>
      </c>
      <c r="K421" s="5">
        <f t="shared" si="63"/>
        <v>8120</v>
      </c>
      <c r="L421" s="4">
        <f t="shared" si="63"/>
        <v>8220</v>
      </c>
      <c r="M421" s="1045">
        <f t="shared" si="63"/>
        <v>3411.84</v>
      </c>
      <c r="N421" s="1004">
        <f t="shared" si="62"/>
        <v>41.5065693430657</v>
      </c>
    </row>
    <row r="422" spans="1:14" ht="15">
      <c r="A422" s="169">
        <v>637002</v>
      </c>
      <c r="B422" s="7">
        <v>16</v>
      </c>
      <c r="C422" s="632">
        <v>111</v>
      </c>
      <c r="D422" s="522" t="s">
        <v>275</v>
      </c>
      <c r="E422" s="534" t="s">
        <v>292</v>
      </c>
      <c r="F422" s="170">
        <v>475</v>
      </c>
      <c r="G422" s="170">
        <v>533</v>
      </c>
      <c r="H422" s="52">
        <v>600</v>
      </c>
      <c r="I422" s="21">
        <v>700</v>
      </c>
      <c r="J422" s="181">
        <v>700</v>
      </c>
      <c r="K422" s="52">
        <v>600</v>
      </c>
      <c r="L422" s="21">
        <v>600</v>
      </c>
      <c r="M422" s="1085">
        <v>420</v>
      </c>
      <c r="N422" s="1006">
        <f t="shared" si="62"/>
        <v>70</v>
      </c>
    </row>
    <row r="423" spans="1:14" ht="15">
      <c r="A423" s="169">
        <v>637002</v>
      </c>
      <c r="B423" s="7"/>
      <c r="C423" s="642">
        <v>41</v>
      </c>
      <c r="D423" s="513" t="s">
        <v>275</v>
      </c>
      <c r="E423" s="535" t="s">
        <v>293</v>
      </c>
      <c r="F423" s="170">
        <v>257</v>
      </c>
      <c r="G423" s="170">
        <v>335</v>
      </c>
      <c r="H423" s="48">
        <v>300</v>
      </c>
      <c r="I423" s="8">
        <v>280</v>
      </c>
      <c r="J423" s="172">
        <v>150</v>
      </c>
      <c r="K423" s="48">
        <v>300</v>
      </c>
      <c r="L423" s="8">
        <v>300</v>
      </c>
      <c r="M423" s="1044">
        <v>0</v>
      </c>
      <c r="N423" s="974">
        <f t="shared" si="62"/>
        <v>0</v>
      </c>
    </row>
    <row r="424" spans="1:14" ht="15">
      <c r="A424" s="169">
        <v>637002</v>
      </c>
      <c r="B424" s="7"/>
      <c r="C424" s="642">
        <v>41</v>
      </c>
      <c r="D424" s="513" t="s">
        <v>275</v>
      </c>
      <c r="E424" s="535" t="s">
        <v>432</v>
      </c>
      <c r="F424" s="170">
        <v>309</v>
      </c>
      <c r="G424" s="170"/>
      <c r="H424" s="48"/>
      <c r="I424" s="8">
        <v>500</v>
      </c>
      <c r="J424" s="172">
        <v>500</v>
      </c>
      <c r="K424" s="48"/>
      <c r="L424" s="8"/>
      <c r="M424" s="1044"/>
      <c r="N424" s="828"/>
    </row>
    <row r="425" spans="1:14" ht="15">
      <c r="A425" s="169">
        <v>637001</v>
      </c>
      <c r="B425" s="7"/>
      <c r="C425" s="642">
        <v>41</v>
      </c>
      <c r="D425" s="513" t="s">
        <v>275</v>
      </c>
      <c r="E425" s="535" t="s">
        <v>294</v>
      </c>
      <c r="F425" s="170">
        <v>315</v>
      </c>
      <c r="G425" s="170">
        <v>160</v>
      </c>
      <c r="H425" s="48">
        <v>20</v>
      </c>
      <c r="I425" s="8">
        <v>20</v>
      </c>
      <c r="J425" s="172">
        <v>20</v>
      </c>
      <c r="K425" s="48">
        <v>20</v>
      </c>
      <c r="L425" s="8">
        <v>20</v>
      </c>
      <c r="M425" s="993">
        <v>0</v>
      </c>
      <c r="N425" s="974">
        <f aca="true" t="shared" si="64" ref="N425:N431">(100/L425)*M425</f>
        <v>0</v>
      </c>
    </row>
    <row r="426" spans="1:14" ht="15">
      <c r="A426" s="171">
        <v>637004</v>
      </c>
      <c r="B426" s="9">
        <v>1</v>
      </c>
      <c r="C426" s="206">
        <v>41</v>
      </c>
      <c r="D426" s="512" t="s">
        <v>275</v>
      </c>
      <c r="E426" s="471" t="s">
        <v>295</v>
      </c>
      <c r="F426" s="170"/>
      <c r="G426" s="170"/>
      <c r="H426" s="89">
        <v>400</v>
      </c>
      <c r="I426" s="6">
        <v>400</v>
      </c>
      <c r="J426" s="170">
        <v>300</v>
      </c>
      <c r="K426" s="89">
        <v>400</v>
      </c>
      <c r="L426" s="6">
        <v>400</v>
      </c>
      <c r="M426" s="996">
        <v>0</v>
      </c>
      <c r="N426" s="974">
        <f t="shared" si="64"/>
        <v>0</v>
      </c>
    </row>
    <row r="427" spans="1:14" ht="15">
      <c r="A427" s="171">
        <v>637004</v>
      </c>
      <c r="B427" s="9">
        <v>3</v>
      </c>
      <c r="C427" s="85">
        <v>41</v>
      </c>
      <c r="D427" s="513" t="s">
        <v>275</v>
      </c>
      <c r="E427" s="471" t="s">
        <v>470</v>
      </c>
      <c r="F427" s="170"/>
      <c r="G427" s="170"/>
      <c r="H427" s="36"/>
      <c r="I427" s="12">
        <v>1060</v>
      </c>
      <c r="J427" s="183">
        <v>1060</v>
      </c>
      <c r="K427" s="201">
        <v>1100</v>
      </c>
      <c r="L427" s="53">
        <v>1100</v>
      </c>
      <c r="M427" s="997">
        <v>0</v>
      </c>
      <c r="N427" s="972">
        <f t="shared" si="64"/>
        <v>0</v>
      </c>
    </row>
    <row r="428" spans="1:14" ht="15">
      <c r="A428" s="171">
        <v>637004</v>
      </c>
      <c r="B428" s="9">
        <v>5</v>
      </c>
      <c r="C428" s="85">
        <v>41</v>
      </c>
      <c r="D428" s="513" t="s">
        <v>152</v>
      </c>
      <c r="E428" s="471" t="s">
        <v>140</v>
      </c>
      <c r="F428" s="172">
        <v>1089</v>
      </c>
      <c r="G428" s="172">
        <v>272</v>
      </c>
      <c r="H428" s="53"/>
      <c r="I428" s="24">
        <v>625</v>
      </c>
      <c r="J428" s="211">
        <v>625</v>
      </c>
      <c r="K428" s="201">
        <v>900</v>
      </c>
      <c r="L428" s="53">
        <v>900</v>
      </c>
      <c r="M428" s="1001">
        <v>42.96</v>
      </c>
      <c r="N428" s="971">
        <f t="shared" si="64"/>
        <v>4.773333333333333</v>
      </c>
    </row>
    <row r="429" spans="1:14" ht="15">
      <c r="A429" s="171">
        <v>637006</v>
      </c>
      <c r="B429" s="9"/>
      <c r="C429" s="85">
        <v>41</v>
      </c>
      <c r="D429" s="513" t="s">
        <v>275</v>
      </c>
      <c r="E429" s="471" t="s">
        <v>398</v>
      </c>
      <c r="F429" s="172"/>
      <c r="G429" s="172"/>
      <c r="H429" s="53"/>
      <c r="I429" s="24"/>
      <c r="J429" s="211"/>
      <c r="K429" s="201"/>
      <c r="L429" s="53">
        <v>50</v>
      </c>
      <c r="M429" s="1001">
        <v>45</v>
      </c>
      <c r="N429" s="971">
        <f t="shared" si="64"/>
        <v>90</v>
      </c>
    </row>
    <row r="430" spans="1:14" ht="15">
      <c r="A430" s="171">
        <v>637014</v>
      </c>
      <c r="B430" s="9"/>
      <c r="C430" s="13">
        <v>41</v>
      </c>
      <c r="D430" s="513" t="s">
        <v>275</v>
      </c>
      <c r="E430" s="471" t="s">
        <v>151</v>
      </c>
      <c r="F430" s="172">
        <v>9104</v>
      </c>
      <c r="G430" s="172">
        <v>11081</v>
      </c>
      <c r="H430" s="53">
        <v>6000</v>
      </c>
      <c r="I430" s="24">
        <v>2135</v>
      </c>
      <c r="J430" s="211">
        <v>2135</v>
      </c>
      <c r="K430" s="201">
        <v>2000</v>
      </c>
      <c r="L430" s="53">
        <v>2000</v>
      </c>
      <c r="M430" s="1001">
        <v>1450.45</v>
      </c>
      <c r="N430" s="974">
        <f t="shared" si="64"/>
        <v>72.52250000000001</v>
      </c>
    </row>
    <row r="431" spans="1:14" ht="15">
      <c r="A431" s="171">
        <v>637015</v>
      </c>
      <c r="B431" s="9"/>
      <c r="C431" s="13">
        <v>41</v>
      </c>
      <c r="D431" s="513" t="s">
        <v>275</v>
      </c>
      <c r="E431" s="329" t="s">
        <v>153</v>
      </c>
      <c r="F431" s="172">
        <v>14</v>
      </c>
      <c r="G431" s="172">
        <v>372</v>
      </c>
      <c r="H431" s="48">
        <v>350</v>
      </c>
      <c r="I431" s="8">
        <v>400</v>
      </c>
      <c r="J431" s="172">
        <v>350</v>
      </c>
      <c r="K431" s="171">
        <v>350</v>
      </c>
      <c r="L431" s="48">
        <v>400</v>
      </c>
      <c r="M431" s="993">
        <v>391.62</v>
      </c>
      <c r="N431" s="974">
        <f t="shared" si="64"/>
        <v>97.905</v>
      </c>
    </row>
    <row r="432" spans="1:14" ht="15">
      <c r="A432" s="171">
        <v>637006</v>
      </c>
      <c r="B432" s="9"/>
      <c r="C432" s="13">
        <v>41</v>
      </c>
      <c r="D432" s="513" t="s">
        <v>275</v>
      </c>
      <c r="E432" s="329" t="s">
        <v>488</v>
      </c>
      <c r="F432" s="172"/>
      <c r="G432" s="172">
        <v>55</v>
      </c>
      <c r="H432" s="48"/>
      <c r="I432" s="8"/>
      <c r="J432" s="172"/>
      <c r="K432" s="171"/>
      <c r="L432" s="48"/>
      <c r="M432" s="993"/>
      <c r="N432" s="828"/>
    </row>
    <row r="433" spans="1:14" ht="15">
      <c r="A433" s="171">
        <v>637016</v>
      </c>
      <c r="B433" s="9"/>
      <c r="C433" s="13">
        <v>41</v>
      </c>
      <c r="D433" s="513" t="s">
        <v>275</v>
      </c>
      <c r="E433" s="329" t="s">
        <v>154</v>
      </c>
      <c r="F433" s="172">
        <v>1178</v>
      </c>
      <c r="G433" s="172">
        <v>1526</v>
      </c>
      <c r="H433" s="48">
        <v>2090</v>
      </c>
      <c r="I433" s="12">
        <v>2090</v>
      </c>
      <c r="J433" s="475">
        <v>2090</v>
      </c>
      <c r="K433" s="169">
        <v>2450</v>
      </c>
      <c r="L433" s="36">
        <v>2450</v>
      </c>
      <c r="M433" s="1000">
        <v>1061.81</v>
      </c>
      <c r="N433" s="973">
        <f>(100/L433)*M433</f>
        <v>43.339183673469385</v>
      </c>
    </row>
    <row r="434" spans="1:14" ht="15">
      <c r="A434" s="164">
        <v>642</v>
      </c>
      <c r="B434" s="3"/>
      <c r="C434" s="135"/>
      <c r="D434" s="515"/>
      <c r="E434" s="533" t="s">
        <v>267</v>
      </c>
      <c r="F434" s="165">
        <v>280</v>
      </c>
      <c r="G434" s="165">
        <v>350</v>
      </c>
      <c r="H434" s="596">
        <v>350</v>
      </c>
      <c r="I434" s="125">
        <v>400</v>
      </c>
      <c r="J434" s="241">
        <v>400</v>
      </c>
      <c r="K434" s="1075">
        <f>K435</f>
        <v>390</v>
      </c>
      <c r="L434" s="596">
        <f>L435</f>
        <v>420</v>
      </c>
      <c r="M434" s="1088">
        <f>M435</f>
        <v>420</v>
      </c>
      <c r="N434" s="1005">
        <f>(100/L434)*M434</f>
        <v>100</v>
      </c>
    </row>
    <row r="435" spans="1:14" ht="15">
      <c r="A435" s="202">
        <v>642011</v>
      </c>
      <c r="B435" s="99"/>
      <c r="C435" s="645">
        <v>41</v>
      </c>
      <c r="D435" s="515" t="s">
        <v>275</v>
      </c>
      <c r="E435" s="545" t="s">
        <v>270</v>
      </c>
      <c r="F435" s="167">
        <v>280</v>
      </c>
      <c r="G435" s="825">
        <v>350</v>
      </c>
      <c r="H435" s="604">
        <v>350</v>
      </c>
      <c r="I435" s="14">
        <v>400</v>
      </c>
      <c r="J435" s="250">
        <v>400</v>
      </c>
      <c r="K435" s="1052">
        <v>390</v>
      </c>
      <c r="L435" s="187">
        <v>420</v>
      </c>
      <c r="M435" s="1089">
        <v>420</v>
      </c>
      <c r="N435" s="980">
        <f>(100/L435)*M435</f>
        <v>100</v>
      </c>
    </row>
    <row r="436" spans="1:14" ht="15.75" thickBot="1">
      <c r="A436" s="198"/>
      <c r="B436" s="92"/>
      <c r="C436" s="647"/>
      <c r="D436" s="543"/>
      <c r="E436" s="546"/>
      <c r="F436" s="321"/>
      <c r="G436" s="322"/>
      <c r="H436" s="121"/>
      <c r="I436" s="133"/>
      <c r="J436" s="243"/>
      <c r="K436" s="265"/>
      <c r="L436" s="474"/>
      <c r="M436" s="1090"/>
      <c r="N436" s="1029"/>
    </row>
    <row r="437" spans="1:14" ht="15.75" thickBot="1">
      <c r="A437" s="186" t="s">
        <v>375</v>
      </c>
      <c r="B437" s="17"/>
      <c r="C437" s="639"/>
      <c r="D437" s="509"/>
      <c r="E437" s="57" t="s">
        <v>332</v>
      </c>
      <c r="F437" s="18">
        <f aca="true" t="shared" si="65" ref="F437:M437">F438+F439+F448+F458+F461+F467</f>
        <v>25517</v>
      </c>
      <c r="G437" s="18">
        <f t="shared" si="65"/>
        <v>53453</v>
      </c>
      <c r="H437" s="70">
        <f t="shared" si="65"/>
        <v>65773</v>
      </c>
      <c r="I437" s="70">
        <f t="shared" si="65"/>
        <v>65773</v>
      </c>
      <c r="J437" s="18">
        <f t="shared" si="65"/>
        <v>43365</v>
      </c>
      <c r="K437" s="69">
        <f t="shared" si="65"/>
        <v>68105</v>
      </c>
      <c r="L437" s="70">
        <f t="shared" si="65"/>
        <v>68105</v>
      </c>
      <c r="M437" s="1016">
        <f t="shared" si="65"/>
        <v>41389.19</v>
      </c>
      <c r="N437" s="1003">
        <f>(100/L437)*M437</f>
        <v>60.772615813816905</v>
      </c>
    </row>
    <row r="438" spans="1:14" ht="15">
      <c r="A438" s="200">
        <v>611000</v>
      </c>
      <c r="B438" s="72"/>
      <c r="C438" s="640"/>
      <c r="D438" s="510" t="s">
        <v>296</v>
      </c>
      <c r="E438" s="555" t="s">
        <v>75</v>
      </c>
      <c r="F438" s="218">
        <v>16845</v>
      </c>
      <c r="G438" s="218">
        <v>22287</v>
      </c>
      <c r="H438" s="73">
        <v>29000</v>
      </c>
      <c r="I438" s="71">
        <v>29000</v>
      </c>
      <c r="J438" s="218">
        <v>29000</v>
      </c>
      <c r="K438" s="200">
        <v>31200</v>
      </c>
      <c r="L438" s="98">
        <v>31200</v>
      </c>
      <c r="M438" s="991">
        <v>22581.54</v>
      </c>
      <c r="N438" s="1004">
        <f>(100/L438)*M438</f>
        <v>72.37673076923078</v>
      </c>
    </row>
    <row r="439" spans="1:14" ht="15">
      <c r="A439" s="193">
        <v>62</v>
      </c>
      <c r="B439" s="3"/>
      <c r="C439" s="135"/>
      <c r="D439" s="515"/>
      <c r="E439" s="533" t="s">
        <v>76</v>
      </c>
      <c r="F439" s="165">
        <f>SUM(F440:F447)</f>
        <v>5847</v>
      </c>
      <c r="G439" s="165">
        <f aca="true" t="shared" si="66" ref="G439:M439">SUM(G440:G447)</f>
        <v>7781</v>
      </c>
      <c r="H439" s="5">
        <f t="shared" si="66"/>
        <v>10440</v>
      </c>
      <c r="I439" s="5">
        <f t="shared" si="66"/>
        <v>10440</v>
      </c>
      <c r="J439" s="165">
        <f>SUM(J440:J447)</f>
        <v>10440</v>
      </c>
      <c r="K439" s="164">
        <f t="shared" si="66"/>
        <v>11000</v>
      </c>
      <c r="L439" s="4">
        <f t="shared" si="66"/>
        <v>11000</v>
      </c>
      <c r="M439" s="992">
        <f t="shared" si="66"/>
        <v>7350.97</v>
      </c>
      <c r="N439" s="1005">
        <f>(100/L439)*M439</f>
        <v>66.827</v>
      </c>
    </row>
    <row r="440" spans="1:14" ht="15">
      <c r="A440" s="180">
        <v>621000</v>
      </c>
      <c r="B440" s="22"/>
      <c r="C440" s="632">
        <v>41</v>
      </c>
      <c r="D440" s="522" t="s">
        <v>296</v>
      </c>
      <c r="E440" s="518" t="s">
        <v>77</v>
      </c>
      <c r="F440" s="181">
        <v>529</v>
      </c>
      <c r="G440" s="181">
        <v>1068</v>
      </c>
      <c r="H440" s="110">
        <v>1450</v>
      </c>
      <c r="I440" s="90">
        <v>1450</v>
      </c>
      <c r="J440" s="181">
        <v>1450</v>
      </c>
      <c r="K440" s="180">
        <v>1560</v>
      </c>
      <c r="L440" s="90">
        <v>1560</v>
      </c>
      <c r="M440" s="1013">
        <v>1045.97</v>
      </c>
      <c r="N440" s="1006">
        <f aca="true" t="shared" si="67" ref="N440:N457">(100/L440)*M440</f>
        <v>67.04935897435897</v>
      </c>
    </row>
    <row r="441" spans="1:14" ht="15">
      <c r="A441" s="169">
        <v>623000</v>
      </c>
      <c r="B441" s="7"/>
      <c r="C441" s="206">
        <v>41</v>
      </c>
      <c r="D441" s="512" t="s">
        <v>296</v>
      </c>
      <c r="E441" s="329" t="s">
        <v>78</v>
      </c>
      <c r="F441" s="172">
        <v>1147</v>
      </c>
      <c r="G441" s="172">
        <v>1159</v>
      </c>
      <c r="H441" s="53">
        <v>1700</v>
      </c>
      <c r="I441" s="24">
        <v>1700</v>
      </c>
      <c r="J441" s="211">
        <v>1700</v>
      </c>
      <c r="K441" s="201">
        <v>1560</v>
      </c>
      <c r="L441" s="24">
        <v>1560</v>
      </c>
      <c r="M441" s="1001">
        <v>1271.93</v>
      </c>
      <c r="N441" s="974">
        <f t="shared" si="67"/>
        <v>81.53397435897436</v>
      </c>
    </row>
    <row r="442" spans="1:14" ht="15">
      <c r="A442" s="171">
        <v>625001</v>
      </c>
      <c r="B442" s="9"/>
      <c r="C442" s="13">
        <v>41</v>
      </c>
      <c r="D442" s="513" t="s">
        <v>296</v>
      </c>
      <c r="E442" s="329" t="s">
        <v>79</v>
      </c>
      <c r="F442" s="605">
        <v>235</v>
      </c>
      <c r="G442" s="605">
        <v>312</v>
      </c>
      <c r="H442" s="53">
        <v>410</v>
      </c>
      <c r="I442" s="24">
        <v>410</v>
      </c>
      <c r="J442" s="211">
        <v>410</v>
      </c>
      <c r="K442" s="201">
        <v>450</v>
      </c>
      <c r="L442" s="24">
        <v>450</v>
      </c>
      <c r="M442" s="1001">
        <v>282.38</v>
      </c>
      <c r="N442" s="974">
        <f t="shared" si="67"/>
        <v>62.75111111111111</v>
      </c>
    </row>
    <row r="443" spans="1:14" ht="15">
      <c r="A443" s="169">
        <v>625002</v>
      </c>
      <c r="B443" s="7"/>
      <c r="C443" s="642">
        <v>41</v>
      </c>
      <c r="D443" s="523" t="s">
        <v>296</v>
      </c>
      <c r="E443" s="329" t="s">
        <v>80</v>
      </c>
      <c r="F443" s="172">
        <v>2347</v>
      </c>
      <c r="G443" s="172">
        <v>3118</v>
      </c>
      <c r="H443" s="48">
        <v>4100</v>
      </c>
      <c r="I443" s="8">
        <v>4100</v>
      </c>
      <c r="J443" s="172">
        <v>4100</v>
      </c>
      <c r="K443" s="171">
        <v>4400</v>
      </c>
      <c r="L443" s="8">
        <v>4400</v>
      </c>
      <c r="M443" s="993">
        <v>2824.39</v>
      </c>
      <c r="N443" s="972">
        <f t="shared" si="67"/>
        <v>64.19068181818182</v>
      </c>
    </row>
    <row r="444" spans="1:14" ht="15">
      <c r="A444" s="171">
        <v>625003</v>
      </c>
      <c r="B444" s="33"/>
      <c r="C444" s="658">
        <v>41</v>
      </c>
      <c r="D444" s="512" t="s">
        <v>296</v>
      </c>
      <c r="E444" s="329" t="s">
        <v>81</v>
      </c>
      <c r="F444" s="211">
        <v>123</v>
      </c>
      <c r="G444" s="211">
        <v>178</v>
      </c>
      <c r="H444" s="48">
        <v>240</v>
      </c>
      <c r="I444" s="8">
        <v>240</v>
      </c>
      <c r="J444" s="172">
        <v>240</v>
      </c>
      <c r="K444" s="171">
        <v>250</v>
      </c>
      <c r="L444" s="8">
        <v>250</v>
      </c>
      <c r="M444" s="993">
        <v>161.33</v>
      </c>
      <c r="N444" s="972">
        <f t="shared" si="67"/>
        <v>64.53200000000001</v>
      </c>
    </row>
    <row r="445" spans="1:14" ht="15">
      <c r="A445" s="171">
        <v>625004</v>
      </c>
      <c r="B445" s="33"/>
      <c r="C445" s="85">
        <v>41</v>
      </c>
      <c r="D445" s="513" t="s">
        <v>296</v>
      </c>
      <c r="E445" s="329" t="s">
        <v>82</v>
      </c>
      <c r="F445" s="172">
        <v>502</v>
      </c>
      <c r="G445" s="172">
        <v>668</v>
      </c>
      <c r="H445" s="48">
        <v>870</v>
      </c>
      <c r="I445" s="8">
        <v>870</v>
      </c>
      <c r="J445" s="172">
        <v>870</v>
      </c>
      <c r="K445" s="171">
        <v>950</v>
      </c>
      <c r="L445" s="8">
        <v>950</v>
      </c>
      <c r="M445" s="993">
        <v>605.14</v>
      </c>
      <c r="N445" s="972">
        <f t="shared" si="67"/>
        <v>63.698947368421045</v>
      </c>
    </row>
    <row r="446" spans="1:14" ht="15">
      <c r="A446" s="169">
        <v>625005</v>
      </c>
      <c r="B446" s="51"/>
      <c r="C446" s="39">
        <v>41</v>
      </c>
      <c r="D446" s="511" t="s">
        <v>296</v>
      </c>
      <c r="E446" s="535" t="s">
        <v>83</v>
      </c>
      <c r="F446" s="183">
        <v>168</v>
      </c>
      <c r="G446" s="183">
        <v>220</v>
      </c>
      <c r="H446" s="36">
        <v>290</v>
      </c>
      <c r="I446" s="12">
        <v>290</v>
      </c>
      <c r="J446" s="183">
        <v>290</v>
      </c>
      <c r="K446" s="182">
        <v>330</v>
      </c>
      <c r="L446" s="12">
        <v>330</v>
      </c>
      <c r="M446" s="997">
        <v>201.65</v>
      </c>
      <c r="N446" s="972">
        <f t="shared" si="67"/>
        <v>61.10606060606061</v>
      </c>
    </row>
    <row r="447" spans="1:14" ht="15">
      <c r="A447" s="179">
        <v>625007</v>
      </c>
      <c r="B447" s="32"/>
      <c r="C447" s="130">
        <v>41</v>
      </c>
      <c r="D447" s="514" t="s">
        <v>296</v>
      </c>
      <c r="E447" s="600" t="s">
        <v>84</v>
      </c>
      <c r="F447" s="210">
        <v>796</v>
      </c>
      <c r="G447" s="210">
        <v>1058</v>
      </c>
      <c r="H447" s="517">
        <v>1380</v>
      </c>
      <c r="I447" s="23">
        <v>1380</v>
      </c>
      <c r="J447" s="210">
        <v>1380</v>
      </c>
      <c r="K447" s="179">
        <v>1500</v>
      </c>
      <c r="L447" s="23">
        <v>1500</v>
      </c>
      <c r="M447" s="998">
        <v>958.18</v>
      </c>
      <c r="N447" s="1008">
        <f t="shared" si="67"/>
        <v>63.87866666666666</v>
      </c>
    </row>
    <row r="448" spans="1:14" ht="15">
      <c r="A448" s="164">
        <v>633</v>
      </c>
      <c r="B448" s="135"/>
      <c r="C448" s="135"/>
      <c r="D448" s="515"/>
      <c r="E448" s="533" t="s">
        <v>93</v>
      </c>
      <c r="F448" s="165">
        <f>SUM(F449:F456)</f>
        <v>1465</v>
      </c>
      <c r="G448" s="165">
        <f>SUM(G449:G457)</f>
        <v>20719</v>
      </c>
      <c r="H448" s="5">
        <f>SUM(H449:H457)</f>
        <v>23535</v>
      </c>
      <c r="I448" s="4">
        <f>SUM(I449:I457)</f>
        <v>23535</v>
      </c>
      <c r="J448" s="165">
        <f>SUM(J450:J458)</f>
        <v>2710</v>
      </c>
      <c r="K448" s="164">
        <f>SUM(K449:K457)</f>
        <v>23445</v>
      </c>
      <c r="L448" s="4">
        <f>SUM(L449:L457)</f>
        <v>23445</v>
      </c>
      <c r="M448" s="992">
        <f>SUM(M449:M457)</f>
        <v>10106.929999999998</v>
      </c>
      <c r="N448" s="980">
        <f t="shared" si="67"/>
        <v>43.10910641927916</v>
      </c>
    </row>
    <row r="449" spans="1:14" ht="15">
      <c r="A449" s="202">
        <v>633001</v>
      </c>
      <c r="B449" s="632"/>
      <c r="C449" s="632">
        <v>41</v>
      </c>
      <c r="D449" s="522" t="s">
        <v>296</v>
      </c>
      <c r="E449" s="534" t="s">
        <v>403</v>
      </c>
      <c r="F449" s="181">
        <v>1009</v>
      </c>
      <c r="G449" s="181"/>
      <c r="H449" s="36">
        <v>6000</v>
      </c>
      <c r="I449" s="12">
        <v>6000</v>
      </c>
      <c r="J449" s="216">
        <v>6000</v>
      </c>
      <c r="K449" s="182">
        <v>6000</v>
      </c>
      <c r="L449" s="12">
        <v>6000</v>
      </c>
      <c r="M449" s="1013">
        <v>169</v>
      </c>
      <c r="N449" s="1006">
        <f t="shared" si="67"/>
        <v>2.8166666666666664</v>
      </c>
    </row>
    <row r="450" spans="1:14" ht="15">
      <c r="A450" s="171">
        <v>633003</v>
      </c>
      <c r="B450" s="7">
        <v>1</v>
      </c>
      <c r="C450" s="642">
        <v>41</v>
      </c>
      <c r="D450" s="523" t="s">
        <v>296</v>
      </c>
      <c r="E450" s="535" t="s">
        <v>297</v>
      </c>
      <c r="F450" s="170"/>
      <c r="G450" s="170">
        <v>221</v>
      </c>
      <c r="H450" s="171">
        <v>120</v>
      </c>
      <c r="I450" s="8">
        <v>120</v>
      </c>
      <c r="J450" s="244">
        <v>50</v>
      </c>
      <c r="K450" s="171">
        <v>50</v>
      </c>
      <c r="L450" s="8">
        <v>50</v>
      </c>
      <c r="M450" s="1091">
        <v>24.92</v>
      </c>
      <c r="N450" s="974">
        <f t="shared" si="67"/>
        <v>49.84</v>
      </c>
    </row>
    <row r="451" spans="1:14" ht="15">
      <c r="A451" s="169">
        <v>633006</v>
      </c>
      <c r="B451" s="9">
        <v>1</v>
      </c>
      <c r="C451" s="13">
        <v>41</v>
      </c>
      <c r="D451" s="513" t="s">
        <v>296</v>
      </c>
      <c r="E451" s="329" t="s">
        <v>281</v>
      </c>
      <c r="F451" s="172">
        <v>19</v>
      </c>
      <c r="G451" s="172"/>
      <c r="H451" s="48">
        <v>50</v>
      </c>
      <c r="I451" s="8">
        <v>50</v>
      </c>
      <c r="J451" s="172">
        <v>50</v>
      </c>
      <c r="K451" s="171">
        <v>50</v>
      </c>
      <c r="L451" s="8">
        <v>50</v>
      </c>
      <c r="M451" s="993">
        <v>0</v>
      </c>
      <c r="N451" s="974">
        <f t="shared" si="67"/>
        <v>0</v>
      </c>
    </row>
    <row r="452" spans="1:14" ht="15">
      <c r="A452" s="171">
        <v>633006</v>
      </c>
      <c r="B452" s="9">
        <v>3</v>
      </c>
      <c r="C452" s="642">
        <v>41</v>
      </c>
      <c r="D452" s="523" t="s">
        <v>296</v>
      </c>
      <c r="E452" s="329" t="s">
        <v>282</v>
      </c>
      <c r="F452" s="172">
        <v>217</v>
      </c>
      <c r="G452" s="172">
        <v>297</v>
      </c>
      <c r="H452" s="48">
        <v>160</v>
      </c>
      <c r="I452" s="8">
        <v>160</v>
      </c>
      <c r="J452" s="172">
        <v>150</v>
      </c>
      <c r="K452" s="171">
        <v>160</v>
      </c>
      <c r="L452" s="8">
        <v>160</v>
      </c>
      <c r="M452" s="993">
        <v>154.38</v>
      </c>
      <c r="N452" s="974">
        <f t="shared" si="67"/>
        <v>96.4875</v>
      </c>
    </row>
    <row r="453" spans="1:14" ht="15">
      <c r="A453" s="171">
        <v>633006</v>
      </c>
      <c r="B453" s="9">
        <v>4</v>
      </c>
      <c r="C453" s="13">
        <v>41</v>
      </c>
      <c r="D453" s="513" t="s">
        <v>296</v>
      </c>
      <c r="E453" s="535" t="s">
        <v>101</v>
      </c>
      <c r="F453" s="172">
        <v>27</v>
      </c>
      <c r="G453" s="172">
        <v>26</v>
      </c>
      <c r="H453" s="48">
        <v>40</v>
      </c>
      <c r="I453" s="8">
        <v>40</v>
      </c>
      <c r="J453" s="602">
        <v>20</v>
      </c>
      <c r="K453" s="171">
        <v>20</v>
      </c>
      <c r="L453" s="8">
        <v>20</v>
      </c>
      <c r="M453" s="1091">
        <v>13.67</v>
      </c>
      <c r="N453" s="974">
        <f t="shared" si="67"/>
        <v>68.35</v>
      </c>
    </row>
    <row r="454" spans="1:14" ht="15">
      <c r="A454" s="171">
        <v>633006</v>
      </c>
      <c r="B454" s="9">
        <v>7</v>
      </c>
      <c r="C454" s="13">
        <v>41</v>
      </c>
      <c r="D454" s="513" t="s">
        <v>296</v>
      </c>
      <c r="E454" s="535" t="s">
        <v>471</v>
      </c>
      <c r="F454" s="172"/>
      <c r="G454" s="172"/>
      <c r="H454" s="48">
        <v>50</v>
      </c>
      <c r="I454" s="8">
        <v>50</v>
      </c>
      <c r="J454" s="172">
        <v>20</v>
      </c>
      <c r="K454" s="171">
        <v>50</v>
      </c>
      <c r="L454" s="8">
        <v>50</v>
      </c>
      <c r="M454" s="993">
        <v>0</v>
      </c>
      <c r="N454" s="974">
        <f t="shared" si="67"/>
        <v>0</v>
      </c>
    </row>
    <row r="455" spans="1:14" ht="15">
      <c r="A455" s="171">
        <v>633006</v>
      </c>
      <c r="B455" s="9">
        <v>10</v>
      </c>
      <c r="C455" s="13">
        <v>41</v>
      </c>
      <c r="D455" s="513" t="s">
        <v>296</v>
      </c>
      <c r="E455" s="329" t="s">
        <v>298</v>
      </c>
      <c r="F455" s="172"/>
      <c r="G455" s="172"/>
      <c r="H455" s="48">
        <v>50</v>
      </c>
      <c r="I455" s="8">
        <v>50</v>
      </c>
      <c r="J455" s="172">
        <v>70</v>
      </c>
      <c r="K455" s="171">
        <v>50</v>
      </c>
      <c r="L455" s="8">
        <v>50</v>
      </c>
      <c r="M455" s="993">
        <v>0</v>
      </c>
      <c r="N455" s="974">
        <f t="shared" si="67"/>
        <v>0</v>
      </c>
    </row>
    <row r="456" spans="1:14" ht="15">
      <c r="A456" s="171">
        <v>633010</v>
      </c>
      <c r="B456" s="9"/>
      <c r="C456" s="13">
        <v>41</v>
      </c>
      <c r="D456" s="513" t="s">
        <v>296</v>
      </c>
      <c r="E456" s="329" t="s">
        <v>299</v>
      </c>
      <c r="F456" s="172">
        <v>193</v>
      </c>
      <c r="G456" s="172">
        <v>325</v>
      </c>
      <c r="H456" s="48">
        <v>65</v>
      </c>
      <c r="I456" s="8">
        <v>65</v>
      </c>
      <c r="J456" s="176">
        <v>50</v>
      </c>
      <c r="K456" s="171">
        <v>65</v>
      </c>
      <c r="L456" s="8">
        <v>65</v>
      </c>
      <c r="M456" s="1091">
        <v>0</v>
      </c>
      <c r="N456" s="974">
        <f t="shared" si="67"/>
        <v>0</v>
      </c>
    </row>
    <row r="457" spans="1:14" ht="15">
      <c r="A457" s="173">
        <v>633011</v>
      </c>
      <c r="B457" s="11"/>
      <c r="C457" s="708" t="s">
        <v>426</v>
      </c>
      <c r="D457" s="510"/>
      <c r="E457" s="530" t="s">
        <v>419</v>
      </c>
      <c r="F457" s="174">
        <v>15812</v>
      </c>
      <c r="G457" s="174">
        <v>19850</v>
      </c>
      <c r="H457" s="80">
        <v>17000</v>
      </c>
      <c r="I457" s="10">
        <v>17000</v>
      </c>
      <c r="J457" s="221">
        <v>1700</v>
      </c>
      <c r="K457" s="173">
        <v>17000</v>
      </c>
      <c r="L457" s="10">
        <v>17000</v>
      </c>
      <c r="M457" s="1092">
        <v>9744.96</v>
      </c>
      <c r="N457" s="973">
        <f t="shared" si="67"/>
        <v>57.32329411764705</v>
      </c>
    </row>
    <row r="458" spans="1:14" ht="15">
      <c r="A458" s="164">
        <v>635</v>
      </c>
      <c r="B458" s="3"/>
      <c r="C458" s="135"/>
      <c r="D458" s="515"/>
      <c r="E458" s="533" t="s">
        <v>125</v>
      </c>
      <c r="F458" s="165">
        <f>SUM(F459:F460)</f>
        <v>617</v>
      </c>
      <c r="G458" s="165">
        <f>SUM(G459:G460)</f>
        <v>1507</v>
      </c>
      <c r="H458" s="5">
        <f>H459+H460</f>
        <v>600</v>
      </c>
      <c r="I458" s="4">
        <f>I459+I460</f>
        <v>600</v>
      </c>
      <c r="J458" s="165">
        <f>J460+J459</f>
        <v>600</v>
      </c>
      <c r="K458" s="164">
        <f>K459+K460</f>
        <v>600</v>
      </c>
      <c r="L458" s="4">
        <f>L459+L460</f>
        <v>600</v>
      </c>
      <c r="M458" s="992">
        <f>M460+M459</f>
        <v>222.9</v>
      </c>
      <c r="N458" s="1004">
        <f>(100/L458)*M458</f>
        <v>37.15</v>
      </c>
    </row>
    <row r="459" spans="1:14" ht="15">
      <c r="A459" s="180">
        <v>635004</v>
      </c>
      <c r="B459" s="22">
        <v>5</v>
      </c>
      <c r="C459" s="632">
        <v>41</v>
      </c>
      <c r="D459" s="522" t="s">
        <v>296</v>
      </c>
      <c r="E459" s="534" t="s">
        <v>300</v>
      </c>
      <c r="F459" s="181">
        <v>617</v>
      </c>
      <c r="G459" s="181">
        <v>498</v>
      </c>
      <c r="H459" s="52">
        <v>250</v>
      </c>
      <c r="I459" s="21">
        <v>250</v>
      </c>
      <c r="J459" s="602">
        <v>250</v>
      </c>
      <c r="K459" s="180">
        <v>250</v>
      </c>
      <c r="L459" s="21">
        <v>250</v>
      </c>
      <c r="M459" s="1093">
        <v>222.9</v>
      </c>
      <c r="N459" s="1006">
        <f>(100/L459)*M459</f>
        <v>89.16000000000001</v>
      </c>
    </row>
    <row r="460" spans="1:14" ht="15">
      <c r="A460" s="173">
        <v>635004</v>
      </c>
      <c r="B460" s="11">
        <v>6</v>
      </c>
      <c r="C460" s="204">
        <v>41</v>
      </c>
      <c r="D460" s="510" t="s">
        <v>296</v>
      </c>
      <c r="E460" s="530" t="s">
        <v>301</v>
      </c>
      <c r="F460" s="174"/>
      <c r="G460" s="174">
        <v>1009</v>
      </c>
      <c r="H460" s="80">
        <v>350</v>
      </c>
      <c r="I460" s="10">
        <v>350</v>
      </c>
      <c r="J460" s="210">
        <v>350</v>
      </c>
      <c r="K460" s="173">
        <v>350</v>
      </c>
      <c r="L460" s="10">
        <v>350</v>
      </c>
      <c r="M460" s="998">
        <v>0</v>
      </c>
      <c r="N460" s="973">
        <f>(100/L460)*M460</f>
        <v>0</v>
      </c>
    </row>
    <row r="461" spans="1:14" ht="15">
      <c r="A461" s="193">
        <v>637</v>
      </c>
      <c r="B461" s="3"/>
      <c r="C461" s="135"/>
      <c r="D461" s="515"/>
      <c r="E461" s="533" t="s">
        <v>136</v>
      </c>
      <c r="F461" s="165">
        <f>SUM(F462:F466)</f>
        <v>655</v>
      </c>
      <c r="G461" s="165">
        <f>SUM(G462:G466)</f>
        <v>1106</v>
      </c>
      <c r="H461" s="5">
        <f>SUM(H462:H466)</f>
        <v>2110</v>
      </c>
      <c r="I461" s="4">
        <f>SUM(I462:I466)</f>
        <v>2110</v>
      </c>
      <c r="J461" s="165">
        <f>SUM(J466:J467)</f>
        <v>527.5</v>
      </c>
      <c r="K461" s="164">
        <f>SUM(K462:K466)</f>
        <v>1800</v>
      </c>
      <c r="L461" s="4">
        <f>SUM(L462:L466)</f>
        <v>1800</v>
      </c>
      <c r="M461" s="992">
        <f>SUM(M462:M466)</f>
        <v>1074.3500000000001</v>
      </c>
      <c r="N461" s="1005">
        <f>(100/L461)*M461</f>
        <v>59.68611111111112</v>
      </c>
    </row>
    <row r="462" spans="1:14" ht="15">
      <c r="A462" s="171">
        <v>637004</v>
      </c>
      <c r="B462" s="9"/>
      <c r="C462" s="13">
        <v>41</v>
      </c>
      <c r="D462" s="513" t="s">
        <v>296</v>
      </c>
      <c r="E462" s="329" t="s">
        <v>302</v>
      </c>
      <c r="F462" s="172">
        <v>317</v>
      </c>
      <c r="G462" s="172">
        <v>529</v>
      </c>
      <c r="H462" s="48">
        <v>500</v>
      </c>
      <c r="I462" s="8">
        <v>500</v>
      </c>
      <c r="J462" s="172">
        <v>500</v>
      </c>
      <c r="K462" s="171">
        <v>500</v>
      </c>
      <c r="L462" s="8">
        <v>500</v>
      </c>
      <c r="M462" s="993">
        <v>204</v>
      </c>
      <c r="N462" s="1006">
        <f>(100/L462)*M462</f>
        <v>40.800000000000004</v>
      </c>
    </row>
    <row r="463" spans="1:14" ht="15">
      <c r="A463" s="171">
        <v>637006</v>
      </c>
      <c r="B463" s="9"/>
      <c r="C463" s="13">
        <v>41</v>
      </c>
      <c r="D463" s="513" t="s">
        <v>296</v>
      </c>
      <c r="E463" s="329" t="s">
        <v>433</v>
      </c>
      <c r="F463" s="172">
        <v>20</v>
      </c>
      <c r="G463" s="172">
        <v>60</v>
      </c>
      <c r="H463" s="48"/>
      <c r="I463" s="8"/>
      <c r="J463" s="172"/>
      <c r="K463" s="171"/>
      <c r="L463" s="8"/>
      <c r="M463" s="993"/>
      <c r="N463" s="828"/>
    </row>
    <row r="464" spans="1:14" ht="15">
      <c r="A464" s="171">
        <v>637012</v>
      </c>
      <c r="B464" s="15"/>
      <c r="C464" s="13">
        <v>41</v>
      </c>
      <c r="D464" s="513" t="s">
        <v>296</v>
      </c>
      <c r="E464" s="329" t="s">
        <v>238</v>
      </c>
      <c r="F464" s="172">
        <v>50</v>
      </c>
      <c r="G464" s="172"/>
      <c r="H464" s="171"/>
      <c r="I464" s="8"/>
      <c r="J464" s="183"/>
      <c r="K464" s="169"/>
      <c r="L464" s="12"/>
      <c r="M464" s="997"/>
      <c r="N464" s="828"/>
    </row>
    <row r="465" spans="1:14" ht="15">
      <c r="A465" s="182">
        <v>637014</v>
      </c>
      <c r="B465" s="9"/>
      <c r="C465" s="642">
        <v>41</v>
      </c>
      <c r="D465" s="523" t="s">
        <v>296</v>
      </c>
      <c r="E465" s="535" t="s">
        <v>151</v>
      </c>
      <c r="F465" s="183">
        <v>62</v>
      </c>
      <c r="G465" s="183">
        <v>252</v>
      </c>
      <c r="H465" s="36">
        <v>1170</v>
      </c>
      <c r="I465" s="6">
        <v>1170</v>
      </c>
      <c r="J465" s="606">
        <v>1170</v>
      </c>
      <c r="K465" s="201">
        <v>800</v>
      </c>
      <c r="L465" s="24">
        <v>800</v>
      </c>
      <c r="M465" s="1103">
        <v>624.45</v>
      </c>
      <c r="N465" s="974">
        <f>(100/L465)*M465</f>
        <v>78.05625</v>
      </c>
    </row>
    <row r="466" spans="1:14" ht="15">
      <c r="A466" s="179">
        <v>637016</v>
      </c>
      <c r="B466" s="7"/>
      <c r="C466" s="204">
        <v>41</v>
      </c>
      <c r="D466" s="510" t="s">
        <v>296</v>
      </c>
      <c r="E466" s="530" t="s">
        <v>154</v>
      </c>
      <c r="F466" s="210">
        <v>206</v>
      </c>
      <c r="G466" s="210">
        <v>265</v>
      </c>
      <c r="H466" s="517">
        <v>440</v>
      </c>
      <c r="I466" s="6">
        <v>440</v>
      </c>
      <c r="J466" s="210">
        <v>440</v>
      </c>
      <c r="K466" s="179">
        <v>500</v>
      </c>
      <c r="L466" s="23">
        <v>500</v>
      </c>
      <c r="M466" s="998">
        <v>245.9</v>
      </c>
      <c r="N466" s="973">
        <f>(100/L466)*M466</f>
        <v>49.18000000000001</v>
      </c>
    </row>
    <row r="467" spans="1:14" ht="15">
      <c r="A467" s="193">
        <v>642</v>
      </c>
      <c r="B467" s="3"/>
      <c r="C467" s="640"/>
      <c r="D467" s="510"/>
      <c r="E467" s="555" t="s">
        <v>267</v>
      </c>
      <c r="F467" s="165">
        <v>88</v>
      </c>
      <c r="G467" s="165">
        <v>53</v>
      </c>
      <c r="H467" s="5">
        <v>88</v>
      </c>
      <c r="I467" s="4">
        <v>88</v>
      </c>
      <c r="J467" s="165">
        <v>87.5</v>
      </c>
      <c r="K467" s="164">
        <f>K468</f>
        <v>60</v>
      </c>
      <c r="L467" s="4">
        <v>60</v>
      </c>
      <c r="M467" s="992">
        <v>52.5</v>
      </c>
      <c r="N467" s="1007">
        <f>(100/L467)*M467</f>
        <v>87.5</v>
      </c>
    </row>
    <row r="468" spans="1:14" ht="15">
      <c r="A468" s="202">
        <v>642011</v>
      </c>
      <c r="B468" s="99"/>
      <c r="C468" s="645">
        <v>41</v>
      </c>
      <c r="D468" s="541" t="s">
        <v>296</v>
      </c>
      <c r="E468" s="329" t="s">
        <v>270</v>
      </c>
      <c r="F468" s="167">
        <v>88</v>
      </c>
      <c r="G468" s="167">
        <v>53</v>
      </c>
      <c r="H468" s="110">
        <v>88</v>
      </c>
      <c r="I468" s="90">
        <v>88</v>
      </c>
      <c r="J468" s="183">
        <v>87.5</v>
      </c>
      <c r="K468" s="202">
        <v>60</v>
      </c>
      <c r="L468" s="90">
        <v>60</v>
      </c>
      <c r="M468" s="997">
        <v>52.5</v>
      </c>
      <c r="N468" s="980">
        <f>(100/L468)*M468</f>
        <v>87.5</v>
      </c>
    </row>
    <row r="469" spans="1:14" ht="15.75" thickBot="1">
      <c r="A469" s="198"/>
      <c r="B469" s="92"/>
      <c r="C469" s="647"/>
      <c r="D469" s="543"/>
      <c r="E469" s="546"/>
      <c r="F469" s="321"/>
      <c r="G469" s="321"/>
      <c r="H469" s="101"/>
      <c r="I469" s="93"/>
      <c r="J469" s="243"/>
      <c r="K469" s="198"/>
      <c r="L469" s="93"/>
      <c r="M469" s="1090"/>
      <c r="N469" s="1029"/>
    </row>
    <row r="470" spans="1:14" ht="15.75" thickBot="1">
      <c r="A470" s="69" t="s">
        <v>303</v>
      </c>
      <c r="B470" s="17"/>
      <c r="C470" s="639"/>
      <c r="D470" s="509"/>
      <c r="E470" s="57" t="s">
        <v>345</v>
      </c>
      <c r="F470" s="18">
        <f>F471+F473</f>
        <v>56538</v>
      </c>
      <c r="G470" s="18">
        <f>G471+G473</f>
        <v>38639</v>
      </c>
      <c r="H470" s="70">
        <v>81500</v>
      </c>
      <c r="I470" s="68">
        <v>81500</v>
      </c>
      <c r="J470" s="18">
        <v>81500</v>
      </c>
      <c r="K470" s="69">
        <f>K471+K473</f>
        <v>77900</v>
      </c>
      <c r="L470" s="68">
        <f>L471+L473</f>
        <v>77900</v>
      </c>
      <c r="M470" s="1016">
        <f>M471+M473</f>
        <v>57026.6</v>
      </c>
      <c r="N470" s="1003">
        <f aca="true" t="shared" si="68" ref="N470:N475">(100/L470)*M470</f>
        <v>73.20487804878049</v>
      </c>
    </row>
    <row r="471" spans="1:14" ht="15">
      <c r="A471" s="261">
        <v>637</v>
      </c>
      <c r="B471" s="95"/>
      <c r="C471" s="140"/>
      <c r="D471" s="539"/>
      <c r="E471" s="540" t="s">
        <v>136</v>
      </c>
      <c r="F471" s="215">
        <v>1355</v>
      </c>
      <c r="G471" s="215">
        <v>1198</v>
      </c>
      <c r="H471" s="106">
        <v>1300</v>
      </c>
      <c r="I471" s="98">
        <v>1300</v>
      </c>
      <c r="J471" s="215">
        <v>1300</v>
      </c>
      <c r="K471" s="261">
        <f>K472</f>
        <v>1300</v>
      </c>
      <c r="L471" s="106">
        <f>L472</f>
        <v>1800</v>
      </c>
      <c r="M471" s="1017">
        <f>M472</f>
        <v>1532.6</v>
      </c>
      <c r="N471" s="1004">
        <f t="shared" si="68"/>
        <v>85.14444444444443</v>
      </c>
    </row>
    <row r="472" spans="1:14" ht="15">
      <c r="A472" s="166">
        <v>637001</v>
      </c>
      <c r="B472" s="75"/>
      <c r="C472" s="112">
        <v>41</v>
      </c>
      <c r="D472" s="515" t="s">
        <v>304</v>
      </c>
      <c r="E472" s="542" t="s">
        <v>305</v>
      </c>
      <c r="F472" s="167">
        <v>1355</v>
      </c>
      <c r="G472" s="167">
        <v>1198</v>
      </c>
      <c r="H472" s="77">
        <v>1300</v>
      </c>
      <c r="I472" s="78">
        <v>1300</v>
      </c>
      <c r="J472" s="183">
        <v>1300</v>
      </c>
      <c r="K472" s="166">
        <v>1300</v>
      </c>
      <c r="L472" s="110">
        <v>1800</v>
      </c>
      <c r="M472" s="995">
        <v>1532.6</v>
      </c>
      <c r="N472" s="1005">
        <f t="shared" si="68"/>
        <v>85.14444444444443</v>
      </c>
    </row>
    <row r="473" spans="1:14" ht="15">
      <c r="A473" s="193">
        <v>642</v>
      </c>
      <c r="B473" s="3"/>
      <c r="C473" s="640"/>
      <c r="D473" s="510"/>
      <c r="E473" s="533" t="s">
        <v>376</v>
      </c>
      <c r="F473" s="165">
        <f>SUM(F474:F475)</f>
        <v>55183</v>
      </c>
      <c r="G473" s="165">
        <f>SUM(G474:G475)</f>
        <v>37441</v>
      </c>
      <c r="H473" s="5">
        <v>80200</v>
      </c>
      <c r="I473" s="4">
        <v>80200</v>
      </c>
      <c r="J473" s="165">
        <v>80200</v>
      </c>
      <c r="K473" s="164">
        <f>K474+K475</f>
        <v>76600</v>
      </c>
      <c r="L473" s="5">
        <f>L474+L475</f>
        <v>76100</v>
      </c>
      <c r="M473" s="992">
        <f>M474</f>
        <v>55494</v>
      </c>
      <c r="N473" s="1005">
        <f t="shared" si="68"/>
        <v>72.92247043363994</v>
      </c>
    </row>
    <row r="474" spans="1:14" ht="15">
      <c r="A474" s="180">
        <v>642002</v>
      </c>
      <c r="B474" s="22"/>
      <c r="C474" s="206">
        <v>41</v>
      </c>
      <c r="D474" s="511" t="s">
        <v>377</v>
      </c>
      <c r="E474" s="558" t="s">
        <v>378</v>
      </c>
      <c r="F474" s="183">
        <v>54853</v>
      </c>
      <c r="G474" s="183">
        <v>36484</v>
      </c>
      <c r="H474" s="36">
        <v>78900</v>
      </c>
      <c r="I474" s="12">
        <v>78900</v>
      </c>
      <c r="J474" s="183">
        <v>78900</v>
      </c>
      <c r="K474" s="182">
        <v>76000</v>
      </c>
      <c r="L474" s="52">
        <v>76000</v>
      </c>
      <c r="M474" s="977">
        <v>55494</v>
      </c>
      <c r="N474" s="1006">
        <f t="shared" si="68"/>
        <v>73.01842105263158</v>
      </c>
    </row>
    <row r="475" spans="1:14" ht="15">
      <c r="A475" s="182">
        <v>642005</v>
      </c>
      <c r="B475" s="32"/>
      <c r="C475" s="130">
        <v>41</v>
      </c>
      <c r="D475" s="514" t="s">
        <v>377</v>
      </c>
      <c r="E475" s="545" t="s">
        <v>379</v>
      </c>
      <c r="F475" s="211">
        <v>330</v>
      </c>
      <c r="G475" s="211">
        <v>957</v>
      </c>
      <c r="H475" s="517">
        <v>1300</v>
      </c>
      <c r="I475" s="24">
        <v>1300</v>
      </c>
      <c r="J475" s="210">
        <v>1300</v>
      </c>
      <c r="K475" s="201">
        <v>600</v>
      </c>
      <c r="L475" s="36">
        <v>100</v>
      </c>
      <c r="M475" s="997">
        <v>0</v>
      </c>
      <c r="N475" s="973">
        <f t="shared" si="68"/>
        <v>0</v>
      </c>
    </row>
    <row r="476" spans="1:14" ht="15.75" thickBot="1">
      <c r="A476" s="198"/>
      <c r="B476" s="27"/>
      <c r="C476" s="644"/>
      <c r="D476" s="538"/>
      <c r="E476" s="576"/>
      <c r="F476" s="226"/>
      <c r="G476" s="226"/>
      <c r="H476" s="28"/>
      <c r="I476" s="93"/>
      <c r="J476" s="243"/>
      <c r="K476" s="198"/>
      <c r="L476" s="101"/>
      <c r="M476" s="1090"/>
      <c r="N476" s="980"/>
    </row>
    <row r="477" spans="1:14" ht="15.75" thickBot="1">
      <c r="A477" s="186" t="s">
        <v>346</v>
      </c>
      <c r="B477" s="17"/>
      <c r="C477" s="639"/>
      <c r="D477" s="509"/>
      <c r="E477" s="57" t="s">
        <v>306</v>
      </c>
      <c r="F477" s="245">
        <f>F479+F490+F494+F478+F488</f>
        <v>55233</v>
      </c>
      <c r="G477" s="245">
        <f>G479+G490+G494+G478+G488</f>
        <v>36672</v>
      </c>
      <c r="H477" s="607">
        <f aca="true" t="shared" si="69" ref="H477:M477">H478+H479+H488+H490+H494</f>
        <v>36610</v>
      </c>
      <c r="I477" s="136">
        <f t="shared" si="69"/>
        <v>30610</v>
      </c>
      <c r="J477" s="245">
        <f t="shared" si="69"/>
        <v>35410</v>
      </c>
      <c r="K477" s="1076">
        <f t="shared" si="69"/>
        <v>25730</v>
      </c>
      <c r="L477" s="607">
        <f t="shared" si="69"/>
        <v>25730</v>
      </c>
      <c r="M477" s="1094">
        <f t="shared" si="69"/>
        <v>17060.56</v>
      </c>
      <c r="N477" s="1003">
        <f>(100/L477)*M477</f>
        <v>66.30610182666149</v>
      </c>
    </row>
    <row r="478" spans="1:14" ht="15">
      <c r="A478" s="261">
        <v>611000</v>
      </c>
      <c r="B478" s="95"/>
      <c r="C478" s="140">
        <v>41</v>
      </c>
      <c r="D478" s="669">
        <v>42777</v>
      </c>
      <c r="E478" s="540" t="s">
        <v>75</v>
      </c>
      <c r="F478" s="215">
        <v>35549</v>
      </c>
      <c r="G478" s="215">
        <v>23470</v>
      </c>
      <c r="H478" s="106">
        <v>24000</v>
      </c>
      <c r="I478" s="98">
        <v>18000</v>
      </c>
      <c r="J478" s="215">
        <v>18000</v>
      </c>
      <c r="K478" s="261">
        <v>16000</v>
      </c>
      <c r="L478" s="106">
        <v>15900</v>
      </c>
      <c r="M478" s="1017">
        <v>11730</v>
      </c>
      <c r="N478" s="1004">
        <f>(100/L478)*M478</f>
        <v>73.77358490566039</v>
      </c>
    </row>
    <row r="479" spans="1:14" ht="15">
      <c r="A479" s="200">
        <v>62</v>
      </c>
      <c r="B479" s="72"/>
      <c r="C479" s="640"/>
      <c r="D479" s="515"/>
      <c r="E479" s="533" t="s">
        <v>76</v>
      </c>
      <c r="F479" s="218">
        <f>SUM(F480:F487)</f>
        <v>11780</v>
      </c>
      <c r="G479" s="218">
        <f aca="true" t="shared" si="70" ref="G479:M479">SUM(G480:G487)</f>
        <v>8075</v>
      </c>
      <c r="H479" s="73">
        <f t="shared" si="70"/>
        <v>8410</v>
      </c>
      <c r="I479" s="73">
        <f t="shared" si="70"/>
        <v>8410</v>
      </c>
      <c r="J479" s="218">
        <f t="shared" si="70"/>
        <v>8410</v>
      </c>
      <c r="K479" s="200">
        <f t="shared" si="70"/>
        <v>5630</v>
      </c>
      <c r="L479" s="73">
        <f t="shared" si="70"/>
        <v>5630</v>
      </c>
      <c r="M479" s="991">
        <f t="shared" si="70"/>
        <v>3736.2699999999995</v>
      </c>
      <c r="N479" s="1007">
        <f>(100/L479)*M479</f>
        <v>66.36358792184724</v>
      </c>
    </row>
    <row r="480" spans="1:14" ht="15">
      <c r="A480" s="180">
        <v>621000</v>
      </c>
      <c r="B480" s="22"/>
      <c r="C480" s="632">
        <v>41</v>
      </c>
      <c r="D480" s="522" t="s">
        <v>307</v>
      </c>
      <c r="E480" s="535" t="s">
        <v>77</v>
      </c>
      <c r="F480" s="181">
        <v>1744</v>
      </c>
      <c r="G480" s="181">
        <v>1260</v>
      </c>
      <c r="H480" s="110">
        <v>800</v>
      </c>
      <c r="I480" s="90">
        <v>800</v>
      </c>
      <c r="J480" s="181">
        <v>800</v>
      </c>
      <c r="K480" s="202">
        <v>780</v>
      </c>
      <c r="L480" s="110">
        <v>780</v>
      </c>
      <c r="M480" s="1013">
        <v>580.3</v>
      </c>
      <c r="N480" s="1006">
        <f aca="true" t="shared" si="71" ref="N480:N495">(100/L480)*M480</f>
        <v>74.39743589743588</v>
      </c>
    </row>
    <row r="481" spans="1:14" ht="15">
      <c r="A481" s="171">
        <v>623000</v>
      </c>
      <c r="B481" s="9"/>
      <c r="C481" s="13">
        <v>41</v>
      </c>
      <c r="D481" s="513" t="s">
        <v>307</v>
      </c>
      <c r="E481" s="329" t="s">
        <v>78</v>
      </c>
      <c r="F481" s="211">
        <v>1573</v>
      </c>
      <c r="G481" s="211">
        <v>954</v>
      </c>
      <c r="H481" s="48">
        <v>1600</v>
      </c>
      <c r="I481" s="8">
        <v>1600</v>
      </c>
      <c r="J481" s="172">
        <v>1600</v>
      </c>
      <c r="K481" s="171">
        <v>780</v>
      </c>
      <c r="L481" s="48">
        <v>780</v>
      </c>
      <c r="M481" s="993">
        <v>580.39</v>
      </c>
      <c r="N481" s="974">
        <f t="shared" si="71"/>
        <v>74.40897435897435</v>
      </c>
    </row>
    <row r="482" spans="1:14" ht="15">
      <c r="A482" s="171">
        <v>625001</v>
      </c>
      <c r="B482" s="9"/>
      <c r="C482" s="642">
        <v>41</v>
      </c>
      <c r="D482" s="523" t="s">
        <v>307</v>
      </c>
      <c r="E482" s="329" t="s">
        <v>79</v>
      </c>
      <c r="F482" s="211">
        <v>489</v>
      </c>
      <c r="G482" s="211">
        <v>332</v>
      </c>
      <c r="H482" s="36">
        <v>340</v>
      </c>
      <c r="I482" s="12">
        <v>340</v>
      </c>
      <c r="J482" s="183">
        <v>340</v>
      </c>
      <c r="K482" s="201">
        <v>220</v>
      </c>
      <c r="L482" s="36">
        <v>220</v>
      </c>
      <c r="M482" s="997">
        <v>144.48</v>
      </c>
      <c r="N482" s="974">
        <f t="shared" si="71"/>
        <v>65.67272727272727</v>
      </c>
    </row>
    <row r="483" spans="1:14" ht="15">
      <c r="A483" s="171">
        <v>625002</v>
      </c>
      <c r="B483" s="9"/>
      <c r="C483" s="13">
        <v>41</v>
      </c>
      <c r="D483" s="513" t="s">
        <v>307</v>
      </c>
      <c r="E483" s="329" t="s">
        <v>80</v>
      </c>
      <c r="F483" s="211">
        <v>4896</v>
      </c>
      <c r="G483" s="211">
        <v>3320</v>
      </c>
      <c r="H483" s="53">
        <v>3360</v>
      </c>
      <c r="I483" s="24">
        <v>3360</v>
      </c>
      <c r="J483" s="211">
        <v>3360</v>
      </c>
      <c r="K483" s="201">
        <v>2200</v>
      </c>
      <c r="L483" s="48">
        <v>2200</v>
      </c>
      <c r="M483" s="1001">
        <v>1445.36</v>
      </c>
      <c r="N483" s="974">
        <f t="shared" si="71"/>
        <v>65.69818181818181</v>
      </c>
    </row>
    <row r="484" spans="1:14" ht="15">
      <c r="A484" s="169">
        <v>625003</v>
      </c>
      <c r="B484" s="7"/>
      <c r="C484" s="642">
        <v>41</v>
      </c>
      <c r="D484" s="523" t="s">
        <v>307</v>
      </c>
      <c r="E484" s="535" t="s">
        <v>81</v>
      </c>
      <c r="F484" s="211">
        <v>257</v>
      </c>
      <c r="G484" s="211">
        <v>190</v>
      </c>
      <c r="H484" s="53">
        <v>200</v>
      </c>
      <c r="I484" s="24">
        <v>200</v>
      </c>
      <c r="J484" s="211">
        <v>200</v>
      </c>
      <c r="K484" s="201">
        <v>150</v>
      </c>
      <c r="L484" s="24">
        <v>150</v>
      </c>
      <c r="M484" s="1001">
        <v>82.49</v>
      </c>
      <c r="N484" s="974">
        <f t="shared" si="71"/>
        <v>54.993333333333325</v>
      </c>
    </row>
    <row r="485" spans="1:14" ht="15">
      <c r="A485" s="171">
        <v>625004</v>
      </c>
      <c r="B485" s="9"/>
      <c r="C485" s="13">
        <v>41</v>
      </c>
      <c r="D485" s="513" t="s">
        <v>307</v>
      </c>
      <c r="E485" s="329" t="s">
        <v>82</v>
      </c>
      <c r="F485" s="172">
        <v>928</v>
      </c>
      <c r="G485" s="172">
        <v>669</v>
      </c>
      <c r="H485" s="48">
        <v>720</v>
      </c>
      <c r="I485" s="8">
        <v>720</v>
      </c>
      <c r="J485" s="172">
        <v>720</v>
      </c>
      <c r="K485" s="171">
        <v>500</v>
      </c>
      <c r="L485" s="8">
        <v>500</v>
      </c>
      <c r="M485" s="993">
        <v>309.72</v>
      </c>
      <c r="N485" s="974">
        <f t="shared" si="71"/>
        <v>61.94400000000001</v>
      </c>
    </row>
    <row r="486" spans="1:14" ht="15">
      <c r="A486" s="171">
        <v>625005</v>
      </c>
      <c r="B486" s="9"/>
      <c r="C486" s="13">
        <v>41</v>
      </c>
      <c r="D486" s="513" t="s">
        <v>307</v>
      </c>
      <c r="E486" s="329" t="s">
        <v>83</v>
      </c>
      <c r="F486" s="172">
        <v>297</v>
      </c>
      <c r="G486" s="172">
        <v>223</v>
      </c>
      <c r="H486" s="89">
        <v>240</v>
      </c>
      <c r="I486" s="6">
        <v>240</v>
      </c>
      <c r="J486" s="170">
        <v>240</v>
      </c>
      <c r="K486" s="169">
        <v>200</v>
      </c>
      <c r="L486" s="6">
        <v>200</v>
      </c>
      <c r="M486" s="996">
        <v>103.24</v>
      </c>
      <c r="N486" s="974">
        <f t="shared" si="71"/>
        <v>51.62</v>
      </c>
    </row>
    <row r="487" spans="1:14" ht="15">
      <c r="A487" s="179">
        <v>625007</v>
      </c>
      <c r="B487" s="32"/>
      <c r="C487" s="204">
        <v>41</v>
      </c>
      <c r="D487" s="510" t="s">
        <v>307</v>
      </c>
      <c r="E487" s="600" t="s">
        <v>84</v>
      </c>
      <c r="F487" s="183">
        <v>1596</v>
      </c>
      <c r="G487" s="183">
        <v>1127</v>
      </c>
      <c r="H487" s="517">
        <v>1150</v>
      </c>
      <c r="I487" s="23">
        <v>1150</v>
      </c>
      <c r="J487" s="210">
        <v>1150</v>
      </c>
      <c r="K487" s="179">
        <v>800</v>
      </c>
      <c r="L487" s="23">
        <v>800</v>
      </c>
      <c r="M487" s="998">
        <v>490.29</v>
      </c>
      <c r="N487" s="973">
        <f t="shared" si="71"/>
        <v>61.28625</v>
      </c>
    </row>
    <row r="488" spans="1:14" ht="15">
      <c r="A488" s="164">
        <v>633</v>
      </c>
      <c r="B488" s="135"/>
      <c r="C488" s="135"/>
      <c r="D488" s="515"/>
      <c r="E488" s="533" t="s">
        <v>93</v>
      </c>
      <c r="F488" s="165">
        <v>85</v>
      </c>
      <c r="G488" s="165"/>
      <c r="H488" s="5">
        <v>200</v>
      </c>
      <c r="I488" s="4">
        <v>200</v>
      </c>
      <c r="J488" s="165">
        <v>100</v>
      </c>
      <c r="K488" s="164">
        <f>K489</f>
        <v>200</v>
      </c>
      <c r="L488" s="4">
        <f>L489</f>
        <v>200</v>
      </c>
      <c r="M488" s="992">
        <f>M489</f>
        <v>0</v>
      </c>
      <c r="N488" s="1005">
        <f t="shared" si="71"/>
        <v>0</v>
      </c>
    </row>
    <row r="489" spans="1:27" ht="15">
      <c r="A489" s="166">
        <v>633006</v>
      </c>
      <c r="B489" s="112">
        <v>3</v>
      </c>
      <c r="C489" s="112">
        <v>41</v>
      </c>
      <c r="D489" s="515" t="s">
        <v>307</v>
      </c>
      <c r="E489" s="542" t="s">
        <v>308</v>
      </c>
      <c r="F489" s="167">
        <v>85</v>
      </c>
      <c r="G489" s="167"/>
      <c r="H489" s="77">
        <v>200</v>
      </c>
      <c r="I489" s="78">
        <v>200</v>
      </c>
      <c r="J489" s="167">
        <v>100</v>
      </c>
      <c r="K489" s="166">
        <v>200</v>
      </c>
      <c r="L489" s="78">
        <v>200</v>
      </c>
      <c r="M489" s="995">
        <v>0</v>
      </c>
      <c r="N489" s="980">
        <f t="shared" si="71"/>
        <v>0</v>
      </c>
      <c r="AA489" s="189"/>
    </row>
    <row r="490" spans="1:14" ht="15">
      <c r="A490" s="164">
        <v>637</v>
      </c>
      <c r="B490" s="3"/>
      <c r="C490" s="135"/>
      <c r="D490" s="515"/>
      <c r="E490" s="533" t="s">
        <v>136</v>
      </c>
      <c r="F490" s="241">
        <f>SUM(F492:F493)</f>
        <v>7026</v>
      </c>
      <c r="G490" s="241">
        <f>SUM(G492:G493)</f>
        <v>4324</v>
      </c>
      <c r="H490" s="5">
        <f>SUM(H492:H493)</f>
        <v>2200</v>
      </c>
      <c r="I490" s="4">
        <f>SUM(I492:I493)</f>
        <v>2200</v>
      </c>
      <c r="J490" s="165">
        <f>SUM(J492:J494)</f>
        <v>7100</v>
      </c>
      <c r="K490" s="164">
        <f>SUM(K492:K493)</f>
        <v>2100</v>
      </c>
      <c r="L490" s="4">
        <f>SUM(L491:L493)</f>
        <v>2200</v>
      </c>
      <c r="M490" s="992">
        <f>SUM(M491:M493)</f>
        <v>1594.29</v>
      </c>
      <c r="N490" s="1007">
        <f t="shared" si="71"/>
        <v>72.46772727272727</v>
      </c>
    </row>
    <row r="491" spans="1:14" ht="15">
      <c r="A491" s="180">
        <v>637004</v>
      </c>
      <c r="B491" s="22"/>
      <c r="C491" s="632">
        <v>41</v>
      </c>
      <c r="D491" s="522" t="s">
        <v>307</v>
      </c>
      <c r="E491" s="534" t="s">
        <v>555</v>
      </c>
      <c r="F491" s="220"/>
      <c r="G491" s="220"/>
      <c r="H491" s="52"/>
      <c r="I491" s="21"/>
      <c r="J491" s="181"/>
      <c r="K491" s="180"/>
      <c r="L491" s="21">
        <v>100</v>
      </c>
      <c r="M491" s="977">
        <v>100</v>
      </c>
      <c r="N491" s="978">
        <f t="shared" si="71"/>
        <v>100</v>
      </c>
    </row>
    <row r="492" spans="1:14" ht="15">
      <c r="A492" s="169">
        <v>637014</v>
      </c>
      <c r="B492" s="7"/>
      <c r="C492" s="642">
        <v>41</v>
      </c>
      <c r="D492" s="523" t="s">
        <v>307</v>
      </c>
      <c r="E492" s="535" t="s">
        <v>151</v>
      </c>
      <c r="F492" s="170">
        <v>6612</v>
      </c>
      <c r="G492" s="170">
        <v>4064</v>
      </c>
      <c r="H492" s="89">
        <v>1800</v>
      </c>
      <c r="I492" s="6">
        <v>1800</v>
      </c>
      <c r="J492" s="170">
        <v>5000</v>
      </c>
      <c r="K492" s="169">
        <v>1800</v>
      </c>
      <c r="L492" s="6">
        <v>1800</v>
      </c>
      <c r="M492" s="996">
        <v>1354</v>
      </c>
      <c r="N492" s="1163">
        <f t="shared" si="71"/>
        <v>75.22222222222221</v>
      </c>
    </row>
    <row r="493" spans="1:14" ht="15">
      <c r="A493" s="173">
        <v>637016</v>
      </c>
      <c r="B493" s="11"/>
      <c r="C493" s="204">
        <v>41</v>
      </c>
      <c r="D493" s="514" t="s">
        <v>307</v>
      </c>
      <c r="E493" s="558" t="s">
        <v>154</v>
      </c>
      <c r="F493" s="609">
        <v>414</v>
      </c>
      <c r="G493" s="609">
        <v>260</v>
      </c>
      <c r="H493" s="80">
        <v>400</v>
      </c>
      <c r="I493" s="80">
        <v>400</v>
      </c>
      <c r="J493" s="246">
        <v>300</v>
      </c>
      <c r="K493" s="173">
        <v>300</v>
      </c>
      <c r="L493" s="10">
        <v>300</v>
      </c>
      <c r="M493" s="1089">
        <v>140.29</v>
      </c>
      <c r="N493" s="973">
        <f t="shared" si="71"/>
        <v>46.76333333333333</v>
      </c>
    </row>
    <row r="494" spans="1:14" ht="15">
      <c r="A494" s="164">
        <v>641</v>
      </c>
      <c r="B494" s="3"/>
      <c r="C494" s="135"/>
      <c r="D494" s="515"/>
      <c r="E494" s="533" t="s">
        <v>159</v>
      </c>
      <c r="F494" s="165">
        <v>793</v>
      </c>
      <c r="G494" s="165">
        <v>803</v>
      </c>
      <c r="H494" s="5">
        <v>1800</v>
      </c>
      <c r="I494" s="4">
        <v>1800</v>
      </c>
      <c r="J494" s="165">
        <v>1800</v>
      </c>
      <c r="K494" s="164">
        <f>K495</f>
        <v>1800</v>
      </c>
      <c r="L494" s="4">
        <f>L495</f>
        <v>1800</v>
      </c>
      <c r="M494" s="992">
        <f>M495</f>
        <v>0</v>
      </c>
      <c r="N494" s="1005">
        <f t="shared" si="71"/>
        <v>0</v>
      </c>
    </row>
    <row r="495" spans="1:14" ht="15">
      <c r="A495" s="166">
        <v>641012</v>
      </c>
      <c r="B495" s="15"/>
      <c r="C495" s="112">
        <v>41</v>
      </c>
      <c r="D495" s="515" t="s">
        <v>307</v>
      </c>
      <c r="E495" s="542" t="s">
        <v>309</v>
      </c>
      <c r="F495" s="167">
        <v>793</v>
      </c>
      <c r="G495" s="167">
        <v>803</v>
      </c>
      <c r="H495" s="36">
        <v>1800</v>
      </c>
      <c r="I495" s="78">
        <v>1800</v>
      </c>
      <c r="J495" s="167">
        <v>1800</v>
      </c>
      <c r="K495" s="166">
        <v>1800</v>
      </c>
      <c r="L495" s="90">
        <v>1800</v>
      </c>
      <c r="M495" s="995">
        <v>0</v>
      </c>
      <c r="N495" s="980">
        <f t="shared" si="71"/>
        <v>0</v>
      </c>
    </row>
    <row r="496" spans="1:14" ht="15.75" thickBot="1">
      <c r="A496" s="199"/>
      <c r="B496" s="92"/>
      <c r="C496" s="644"/>
      <c r="D496" s="538"/>
      <c r="E496" s="576"/>
      <c r="F496" s="610"/>
      <c r="G496" s="610"/>
      <c r="H496" s="101"/>
      <c r="I496" s="12"/>
      <c r="J496" s="278"/>
      <c r="K496" s="182"/>
      <c r="L496" s="93"/>
      <c r="M496" s="1095"/>
      <c r="N496" s="1071"/>
    </row>
    <row r="497" spans="1:14" ht="15.75" thickBot="1">
      <c r="A497" s="186" t="s">
        <v>347</v>
      </c>
      <c r="B497" s="17"/>
      <c r="C497" s="639"/>
      <c r="D497" s="509"/>
      <c r="E497" s="57" t="s">
        <v>310</v>
      </c>
      <c r="F497" s="18">
        <v>353</v>
      </c>
      <c r="G497" s="18">
        <v>213</v>
      </c>
      <c r="H497" s="70">
        <f>H498</f>
        <v>300</v>
      </c>
      <c r="I497" s="68">
        <f>I498</f>
        <v>300</v>
      </c>
      <c r="J497" s="18"/>
      <c r="K497" s="69">
        <v>200</v>
      </c>
      <c r="L497" s="68">
        <v>200</v>
      </c>
      <c r="M497" s="1016">
        <v>0</v>
      </c>
      <c r="N497" s="1003">
        <f>(100/L497)*M497</f>
        <v>0</v>
      </c>
    </row>
    <row r="498" spans="1:14" ht="15">
      <c r="A498" s="177">
        <v>642</v>
      </c>
      <c r="B498" s="19"/>
      <c r="C498" s="654"/>
      <c r="D498" s="528"/>
      <c r="E498" s="533" t="s">
        <v>267</v>
      </c>
      <c r="F498" s="178">
        <v>353</v>
      </c>
      <c r="G498" s="178">
        <v>213</v>
      </c>
      <c r="H498" s="121">
        <v>300</v>
      </c>
      <c r="I498" s="20">
        <v>300</v>
      </c>
      <c r="J498" s="178"/>
      <c r="K498" s="1077">
        <v>200</v>
      </c>
      <c r="L498" s="1082">
        <v>200</v>
      </c>
      <c r="M498" s="1025">
        <v>0</v>
      </c>
      <c r="N498" s="1004">
        <f>(100/L498)*M498</f>
        <v>0</v>
      </c>
    </row>
    <row r="499" spans="1:14" ht="15">
      <c r="A499" s="166">
        <v>642014</v>
      </c>
      <c r="B499" s="22"/>
      <c r="C499" s="645">
        <v>111</v>
      </c>
      <c r="D499" s="608" t="s">
        <v>311</v>
      </c>
      <c r="E499" s="558" t="s">
        <v>312</v>
      </c>
      <c r="F499" s="181">
        <v>353</v>
      </c>
      <c r="G499" s="181">
        <v>213</v>
      </c>
      <c r="H499" s="52">
        <v>300</v>
      </c>
      <c r="I499" s="90">
        <v>300</v>
      </c>
      <c r="J499" s="181"/>
      <c r="K499" s="180">
        <v>200</v>
      </c>
      <c r="L499" s="21">
        <v>200</v>
      </c>
      <c r="M499" s="1013">
        <v>0</v>
      </c>
      <c r="N499" s="850"/>
    </row>
    <row r="500" spans="1:14" ht="15.75" thickBot="1">
      <c r="A500" s="199"/>
      <c r="B500" s="92"/>
      <c r="C500" s="647"/>
      <c r="D500" s="543"/>
      <c r="E500" s="546"/>
      <c r="F500" s="321"/>
      <c r="G500" s="321"/>
      <c r="H500" s="101"/>
      <c r="I500" s="93"/>
      <c r="J500" s="243"/>
      <c r="K500" s="198"/>
      <c r="L500" s="93"/>
      <c r="M500" s="1096"/>
      <c r="N500" s="1071"/>
    </row>
    <row r="501" spans="1:14" ht="15.75" thickBot="1">
      <c r="A501" s="186" t="s">
        <v>348</v>
      </c>
      <c r="B501" s="94"/>
      <c r="C501" s="55"/>
      <c r="D501" s="509"/>
      <c r="E501" s="57" t="s">
        <v>313</v>
      </c>
      <c r="F501" s="18">
        <f aca="true" t="shared" si="72" ref="F501:L501">F502</f>
        <v>116</v>
      </c>
      <c r="G501" s="18">
        <f t="shared" si="72"/>
        <v>286</v>
      </c>
      <c r="H501" s="70">
        <f t="shared" si="72"/>
        <v>1500</v>
      </c>
      <c r="I501" s="68">
        <f t="shared" si="72"/>
        <v>4500</v>
      </c>
      <c r="J501" s="18">
        <f t="shared" si="72"/>
        <v>4430</v>
      </c>
      <c r="K501" s="69">
        <f t="shared" si="72"/>
        <v>8550</v>
      </c>
      <c r="L501" s="68">
        <f t="shared" si="72"/>
        <v>8550</v>
      </c>
      <c r="M501" s="1016">
        <f>M502</f>
        <v>1583.2</v>
      </c>
      <c r="N501" s="1003">
        <f>(100/L501)*M501</f>
        <v>18.516959064327484</v>
      </c>
    </row>
    <row r="502" spans="1:14" ht="15">
      <c r="A502" s="261">
        <v>642</v>
      </c>
      <c r="B502" s="95"/>
      <c r="C502" s="140"/>
      <c r="D502" s="539"/>
      <c r="E502" s="540" t="s">
        <v>267</v>
      </c>
      <c r="F502" s="215">
        <f>SUM(F503:F505)</f>
        <v>116</v>
      </c>
      <c r="G502" s="215">
        <f>SUM(G503:G505)</f>
        <v>286</v>
      </c>
      <c r="H502" s="106">
        <f>H503+H504+H505</f>
        <v>1500</v>
      </c>
      <c r="I502" s="98">
        <f>I503+I504+I505</f>
        <v>4500</v>
      </c>
      <c r="J502" s="215">
        <f>J503+J504+J506</f>
        <v>4430</v>
      </c>
      <c r="K502" s="261">
        <f>SUM(K503:K505)</f>
        <v>8550</v>
      </c>
      <c r="L502" s="98">
        <f>SUM(L503:L505)</f>
        <v>8550</v>
      </c>
      <c r="M502" s="1017">
        <f>SUM(M503:M505)</f>
        <v>1583.2</v>
      </c>
      <c r="N502" s="1004">
        <f>(100/L502)*M502</f>
        <v>18.516959064327484</v>
      </c>
    </row>
    <row r="503" spans="1:14" ht="15">
      <c r="A503" s="171">
        <v>642026</v>
      </c>
      <c r="B503" s="9">
        <v>2</v>
      </c>
      <c r="C503" s="13">
        <v>111</v>
      </c>
      <c r="D503" s="513" t="s">
        <v>311</v>
      </c>
      <c r="E503" s="329" t="s">
        <v>63</v>
      </c>
      <c r="F503" s="172"/>
      <c r="G503" s="172">
        <v>153</v>
      </c>
      <c r="H503" s="525">
        <v>1300</v>
      </c>
      <c r="I503" s="54">
        <v>4300</v>
      </c>
      <c r="J503" s="176">
        <v>4300</v>
      </c>
      <c r="K503" s="175">
        <v>7800</v>
      </c>
      <c r="L503" s="54">
        <v>7800</v>
      </c>
      <c r="M503" s="999">
        <v>1438.8</v>
      </c>
      <c r="N503" s="1006">
        <f>(100/L503)*M503</f>
        <v>18.446153846153845</v>
      </c>
    </row>
    <row r="504" spans="1:14" ht="15">
      <c r="A504" s="171">
        <v>642026</v>
      </c>
      <c r="B504" s="9">
        <v>3</v>
      </c>
      <c r="C504" s="9">
        <v>111</v>
      </c>
      <c r="D504" s="513" t="s">
        <v>311</v>
      </c>
      <c r="E504" s="600" t="s">
        <v>285</v>
      </c>
      <c r="F504" s="211">
        <v>116</v>
      </c>
      <c r="G504" s="211">
        <v>133</v>
      </c>
      <c r="H504" s="594">
        <v>200</v>
      </c>
      <c r="I504" s="124">
        <v>200</v>
      </c>
      <c r="J504" s="232">
        <v>130</v>
      </c>
      <c r="K504" s="1078">
        <v>200</v>
      </c>
      <c r="L504" s="124">
        <v>200</v>
      </c>
      <c r="M504" s="1097">
        <v>66.4</v>
      </c>
      <c r="N504" s="974">
        <f>(100/L504)*M504</f>
        <v>33.2</v>
      </c>
    </row>
    <row r="505" spans="1:14" ht="15">
      <c r="A505" s="173">
        <v>642026</v>
      </c>
      <c r="B505" s="11"/>
      <c r="C505" s="206">
        <v>111</v>
      </c>
      <c r="D505" s="511" t="s">
        <v>311</v>
      </c>
      <c r="E505" s="545" t="s">
        <v>314</v>
      </c>
      <c r="F505" s="210"/>
      <c r="G505" s="210"/>
      <c r="H505" s="554"/>
      <c r="I505" s="108"/>
      <c r="J505" s="247"/>
      <c r="K505" s="196">
        <v>550</v>
      </c>
      <c r="L505" s="108">
        <v>550</v>
      </c>
      <c r="M505" s="1098">
        <v>78</v>
      </c>
      <c r="N505" s="973">
        <f>(100/L505)*M505</f>
        <v>14.181818181818182</v>
      </c>
    </row>
    <row r="506" spans="1:14" ht="15.75" thickBot="1">
      <c r="A506" s="199"/>
      <c r="B506" s="92"/>
      <c r="C506" s="647"/>
      <c r="D506" s="543"/>
      <c r="E506" s="546"/>
      <c r="F506" s="227"/>
      <c r="G506" s="227"/>
      <c r="H506" s="36"/>
      <c r="I506" s="93"/>
      <c r="J506" s="248"/>
      <c r="K506" s="198"/>
      <c r="L506" s="93"/>
      <c r="M506" s="1099"/>
      <c r="N506" s="1072"/>
    </row>
    <row r="507" spans="1:14" ht="15.75" thickBot="1">
      <c r="A507" s="186" t="s">
        <v>348</v>
      </c>
      <c r="B507" s="17"/>
      <c r="C507" s="639"/>
      <c r="D507" s="509"/>
      <c r="E507" s="57" t="s">
        <v>315</v>
      </c>
      <c r="F507" s="18">
        <v>397</v>
      </c>
      <c r="G507" s="18">
        <v>313</v>
      </c>
      <c r="H507" s="70">
        <f aca="true" t="shared" si="73" ref="H507:M507">H508</f>
        <v>2000</v>
      </c>
      <c r="I507" s="68">
        <f t="shared" si="73"/>
        <v>2000</v>
      </c>
      <c r="J507" s="18">
        <f t="shared" si="73"/>
        <v>500</v>
      </c>
      <c r="K507" s="69">
        <f t="shared" si="73"/>
        <v>2000</v>
      </c>
      <c r="L507" s="68">
        <f t="shared" si="73"/>
        <v>2000</v>
      </c>
      <c r="M507" s="1016">
        <f t="shared" si="73"/>
        <v>53.14</v>
      </c>
      <c r="N507" s="1003">
        <f>(100/L507)*M507</f>
        <v>2.657</v>
      </c>
    </row>
    <row r="508" spans="1:14" ht="15">
      <c r="A508" s="256">
        <v>642</v>
      </c>
      <c r="B508" s="95"/>
      <c r="C508" s="140"/>
      <c r="D508" s="539"/>
      <c r="E508" s="611" t="s">
        <v>267</v>
      </c>
      <c r="F508" s="548">
        <v>397</v>
      </c>
      <c r="G508" s="548">
        <v>313</v>
      </c>
      <c r="H508" s="106">
        <v>2000</v>
      </c>
      <c r="I508" s="98">
        <v>2000</v>
      </c>
      <c r="J508" s="215">
        <v>500</v>
      </c>
      <c r="K508" s="261">
        <f>K509</f>
        <v>2000</v>
      </c>
      <c r="L508" s="98">
        <f>L509</f>
        <v>2000</v>
      </c>
      <c r="M508" s="1017">
        <v>53.14</v>
      </c>
      <c r="N508" s="1004">
        <f>(100/L508)*M508</f>
        <v>2.657</v>
      </c>
    </row>
    <row r="509" spans="1:14" ht="15">
      <c r="A509" s="166">
        <v>642026</v>
      </c>
      <c r="B509" s="75"/>
      <c r="C509" s="112">
        <v>41</v>
      </c>
      <c r="D509" s="515" t="s">
        <v>311</v>
      </c>
      <c r="E509" s="542" t="s">
        <v>267</v>
      </c>
      <c r="F509" s="167">
        <v>397</v>
      </c>
      <c r="G509" s="167">
        <v>313</v>
      </c>
      <c r="H509" s="36">
        <v>2000</v>
      </c>
      <c r="I509" s="12">
        <v>2000</v>
      </c>
      <c r="J509" s="183">
        <v>500</v>
      </c>
      <c r="K509" s="182">
        <v>2000</v>
      </c>
      <c r="L509" s="78">
        <v>2000</v>
      </c>
      <c r="M509" s="997">
        <v>0</v>
      </c>
      <c r="N509" s="980">
        <f>(100/L509)*M509</f>
        <v>0</v>
      </c>
    </row>
    <row r="510" spans="1:14" ht="17.25" thickBot="1">
      <c r="A510" s="266"/>
      <c r="B510" s="137"/>
      <c r="C510" s="661"/>
      <c r="D510" s="538"/>
      <c r="E510" s="612"/>
      <c r="F510" s="615"/>
      <c r="G510" s="615"/>
      <c r="H510" s="614"/>
      <c r="I510" s="138"/>
      <c r="J510" s="243"/>
      <c r="K510" s="1079"/>
      <c r="L510" s="1083"/>
      <c r="M510" s="1090"/>
      <c r="N510" s="240"/>
    </row>
    <row r="511" spans="1:14" ht="15.75" thickBot="1">
      <c r="A511" s="186" t="s">
        <v>394</v>
      </c>
      <c r="B511" s="17"/>
      <c r="C511" s="639"/>
      <c r="D511" s="509"/>
      <c r="E511" s="613" t="s">
        <v>333</v>
      </c>
      <c r="F511" s="18">
        <f>SUM(F512:F514)</f>
        <v>617</v>
      </c>
      <c r="G511" s="18">
        <f>SUM(G512:G514)</f>
        <v>719</v>
      </c>
      <c r="H511" s="70">
        <f aca="true" t="shared" si="74" ref="H511:M511">H512+H513+H514</f>
        <v>11500</v>
      </c>
      <c r="I511" s="68">
        <f t="shared" si="74"/>
        <v>29100</v>
      </c>
      <c r="J511" s="616">
        <f t="shared" si="74"/>
        <v>19100</v>
      </c>
      <c r="K511" s="69">
        <f t="shared" si="74"/>
        <v>64940</v>
      </c>
      <c r="L511" s="68">
        <f t="shared" si="74"/>
        <v>64940</v>
      </c>
      <c r="M511" s="1016">
        <f t="shared" si="74"/>
        <v>7743.36</v>
      </c>
      <c r="N511" s="1003">
        <f>(100/L511)*M511</f>
        <v>11.923868186017863</v>
      </c>
    </row>
    <row r="512" spans="1:14" ht="15">
      <c r="A512" s="200">
        <v>633006</v>
      </c>
      <c r="B512" s="670">
        <v>7</v>
      </c>
      <c r="C512" s="670">
        <v>41</v>
      </c>
      <c r="D512" s="671" t="s">
        <v>316</v>
      </c>
      <c r="E512" s="540" t="s">
        <v>494</v>
      </c>
      <c r="F512" s="241"/>
      <c r="G512" s="241"/>
      <c r="H512" s="596">
        <v>10000</v>
      </c>
      <c r="I512" s="125">
        <v>10000</v>
      </c>
      <c r="J512" s="234"/>
      <c r="K512" s="1075">
        <v>17790</v>
      </c>
      <c r="L512" s="125">
        <v>17740</v>
      </c>
      <c r="M512" s="1088">
        <v>0</v>
      </c>
      <c r="N512" s="1004">
        <f>(100/L512)*M512</f>
        <v>0</v>
      </c>
    </row>
    <row r="513" spans="1:14" ht="15">
      <c r="A513" s="164">
        <v>637015</v>
      </c>
      <c r="B513" s="135"/>
      <c r="C513" s="135">
        <v>41</v>
      </c>
      <c r="D513" s="672" t="s">
        <v>316</v>
      </c>
      <c r="E513" s="533" t="s">
        <v>136</v>
      </c>
      <c r="F513" s="165"/>
      <c r="G513" s="165"/>
      <c r="H513" s="5">
        <v>500</v>
      </c>
      <c r="I513" s="4">
        <v>540</v>
      </c>
      <c r="J513" s="165">
        <v>540</v>
      </c>
      <c r="K513" s="164">
        <v>500</v>
      </c>
      <c r="L513" s="4">
        <v>550</v>
      </c>
      <c r="M513" s="992">
        <v>536.16</v>
      </c>
      <c r="N513" s="1005">
        <f>(100/L513)*M513</f>
        <v>97.48363636363636</v>
      </c>
    </row>
    <row r="514" spans="1:14" ht="15">
      <c r="A514" s="1053">
        <v>641006</v>
      </c>
      <c r="B514" s="141"/>
      <c r="C514" s="141">
        <v>111</v>
      </c>
      <c r="D514" s="672" t="s">
        <v>316</v>
      </c>
      <c r="E514" s="533" t="s">
        <v>317</v>
      </c>
      <c r="F514" s="165">
        <v>617</v>
      </c>
      <c r="G514" s="165">
        <v>719</v>
      </c>
      <c r="H514" s="5">
        <v>1000</v>
      </c>
      <c r="I514" s="4">
        <v>18560</v>
      </c>
      <c r="J514" s="168">
        <v>18560</v>
      </c>
      <c r="K514" s="164">
        <v>46650</v>
      </c>
      <c r="L514" s="4">
        <v>46650</v>
      </c>
      <c r="M514" s="992">
        <v>7207.2</v>
      </c>
      <c r="N514" s="1007">
        <f>(100/L514)*M514</f>
        <v>15.449517684887459</v>
      </c>
    </row>
    <row r="515" spans="1:14" ht="15.75" thickBot="1">
      <c r="A515" s="307"/>
      <c r="B515" s="302"/>
      <c r="C515" s="662"/>
      <c r="D515" s="543"/>
      <c r="E515" s="617" t="s">
        <v>318</v>
      </c>
      <c r="F515" s="620">
        <v>528258</v>
      </c>
      <c r="G515" s="620">
        <v>512521</v>
      </c>
      <c r="H515" s="618">
        <v>494200</v>
      </c>
      <c r="I515" s="303">
        <v>551188</v>
      </c>
      <c r="J515" s="630">
        <v>551188</v>
      </c>
      <c r="K515" s="1080">
        <v>599640</v>
      </c>
      <c r="L515" s="303">
        <v>672822</v>
      </c>
      <c r="M515" s="1100">
        <v>0</v>
      </c>
      <c r="N515" s="1160">
        <v>97.7</v>
      </c>
    </row>
    <row r="516" spans="1:14" ht="15.75" thickBot="1">
      <c r="A516" s="37"/>
      <c r="B516" s="39"/>
      <c r="C516" s="39"/>
      <c r="D516" s="308"/>
      <c r="E516" s="45" t="s">
        <v>319</v>
      </c>
      <c r="F516" s="46">
        <v>929776</v>
      </c>
      <c r="G516" s="46">
        <v>1022450</v>
      </c>
      <c r="H516" s="619">
        <v>1400248</v>
      </c>
      <c r="I516" s="46">
        <v>1455402</v>
      </c>
      <c r="J516" s="619">
        <v>1455402</v>
      </c>
      <c r="K516" s="46">
        <f>K4+K101+K118+K137+K140+K156+K180+K184+K193+K212+K224+K232+K249+K278+K286+K321+K337+K364+K374+K437+K470+K477+K497+K501+K507+K511</f>
        <v>1407278</v>
      </c>
      <c r="L516" s="619">
        <v>1377799</v>
      </c>
      <c r="M516" s="1101">
        <f>M4+M101+M118+M137+M140+M156+M180+M184+M193+M212+M224+M232+M249+M278+M286+M321+M337+M364+M374+M437+M470+M477+M497+M501+M507+M511</f>
        <v>811854.9</v>
      </c>
      <c r="N516" s="1004">
        <f>(100/L516)*M516</f>
        <v>58.924044798987374</v>
      </c>
    </row>
    <row r="517" spans="1:14" ht="15.75" thickBot="1">
      <c r="A517" s="63"/>
      <c r="B517" s="63"/>
      <c r="C517" s="63"/>
      <c r="D517" s="156"/>
      <c r="E517" s="142" t="s">
        <v>320</v>
      </c>
      <c r="F517" s="143">
        <v>528258</v>
      </c>
      <c r="G517" s="143">
        <v>512521</v>
      </c>
      <c r="H517" s="304">
        <f>H515</f>
        <v>494200</v>
      </c>
      <c r="I517" s="304">
        <v>551188</v>
      </c>
      <c r="J517" s="631">
        <f>J515</f>
        <v>551188</v>
      </c>
      <c r="K517" s="304">
        <v>599640</v>
      </c>
      <c r="L517" s="60">
        <f>L515</f>
        <v>672822</v>
      </c>
      <c r="M517" s="1102">
        <v>418471.08</v>
      </c>
      <c r="N517" s="983">
        <v>97.7</v>
      </c>
    </row>
    <row r="518" spans="1:14" ht="15.75" thickBot="1">
      <c r="A518" s="144"/>
      <c r="B518" s="144"/>
      <c r="C518" s="144"/>
      <c r="D518" s="156"/>
      <c r="E518" s="145" t="s">
        <v>321</v>
      </c>
      <c r="F518" s="42">
        <v>1458215</v>
      </c>
      <c r="G518" s="42">
        <v>1534971</v>
      </c>
      <c r="H518" s="42">
        <f aca="true" t="shared" si="75" ref="H518:M518">H516+H517</f>
        <v>1894448</v>
      </c>
      <c r="I518" s="42">
        <f t="shared" si="75"/>
        <v>2006590</v>
      </c>
      <c r="J518" s="42">
        <f t="shared" si="75"/>
        <v>2006590</v>
      </c>
      <c r="K518" s="1134">
        <f t="shared" si="75"/>
        <v>2006918</v>
      </c>
      <c r="L518" s="42">
        <f t="shared" si="75"/>
        <v>2050621</v>
      </c>
      <c r="M518" s="1133">
        <f t="shared" si="75"/>
        <v>1230325.98</v>
      </c>
      <c r="N518" s="966">
        <f>(100/L518)*M518</f>
        <v>59.99772654234985</v>
      </c>
    </row>
    <row r="519" spans="1:14" ht="15.75" thickBot="1">
      <c r="A519" s="144"/>
      <c r="B519" s="144"/>
      <c r="C519" s="144"/>
      <c r="D519" s="118"/>
      <c r="E519" s="40"/>
      <c r="H519" s="146"/>
      <c r="I519" s="146"/>
      <c r="J519" s="134"/>
      <c r="K519" s="146"/>
      <c r="L519" s="146"/>
      <c r="M519" s="205"/>
      <c r="N519" s="1159"/>
    </row>
    <row r="520" spans="1:14" ht="15.75" thickBot="1">
      <c r="A520" s="268"/>
      <c r="B520" s="1180"/>
      <c r="C520" s="43"/>
      <c r="D520" s="309"/>
      <c r="E520" s="61" t="s">
        <v>322</v>
      </c>
      <c r="H520" s="148"/>
      <c r="I520" s="148"/>
      <c r="J520" s="146"/>
      <c r="K520" s="148"/>
      <c r="L520" s="148"/>
      <c r="M520" s="146"/>
      <c r="N520" s="229"/>
    </row>
    <row r="521" spans="1:14" ht="15.75" thickBot="1">
      <c r="A521" s="149" t="s">
        <v>341</v>
      </c>
      <c r="B521" s="1182"/>
      <c r="C521" s="1181"/>
      <c r="D521" s="309"/>
      <c r="E521" s="318" t="s">
        <v>556</v>
      </c>
      <c r="F521" s="1176"/>
      <c r="G521" s="1176"/>
      <c r="H521" s="1185"/>
      <c r="I521" s="698"/>
      <c r="J521" s="619"/>
      <c r="K521" s="1185"/>
      <c r="L521" s="619">
        <v>3203</v>
      </c>
      <c r="M521" s="1137">
        <v>3202.92</v>
      </c>
      <c r="N521" s="1027">
        <f>(100/L521)*M521</f>
        <v>99.99750234155479</v>
      </c>
    </row>
    <row r="522" spans="1:14" ht="15.75" thickBot="1">
      <c r="A522" s="1184" t="s">
        <v>557</v>
      </c>
      <c r="B522" s="1183"/>
      <c r="C522" s="695">
        <v>41</v>
      </c>
      <c r="D522" s="316" t="s">
        <v>74</v>
      </c>
      <c r="E522" s="1177" t="s">
        <v>558</v>
      </c>
      <c r="F522" s="1178"/>
      <c r="G522" s="1178"/>
      <c r="H522" s="633"/>
      <c r="I522" s="680"/>
      <c r="J522" s="1179"/>
      <c r="K522" s="633"/>
      <c r="L522" s="680">
        <v>3203</v>
      </c>
      <c r="M522" s="1186">
        <v>3202.92</v>
      </c>
      <c r="N522" s="1027">
        <f>(100/L522)*M522</f>
        <v>99.99750234155479</v>
      </c>
    </row>
    <row r="523" spans="1:14" ht="15.75" thickBot="1">
      <c r="A523" s="149" t="s">
        <v>323</v>
      </c>
      <c r="B523" s="150"/>
      <c r="C523" s="663"/>
      <c r="D523" s="509"/>
      <c r="E523" s="318" t="s">
        <v>324</v>
      </c>
      <c r="F523" s="152">
        <v>82574</v>
      </c>
      <c r="G523" s="152">
        <v>104378</v>
      </c>
      <c r="H523" s="151">
        <v>46474</v>
      </c>
      <c r="I523" s="154">
        <v>96974</v>
      </c>
      <c r="J523" s="152">
        <v>107610</v>
      </c>
      <c r="K523" s="153">
        <f>SUM(K524:K528)</f>
        <v>51000</v>
      </c>
      <c r="L523" s="722">
        <f>SUM(L524:L528)</f>
        <v>36797</v>
      </c>
      <c r="M523" s="1137">
        <f>M526+M527</f>
        <v>0</v>
      </c>
      <c r="N523" s="1027">
        <f>(100/L523)*M523</f>
        <v>0</v>
      </c>
    </row>
    <row r="524" spans="1:23" ht="15">
      <c r="A524" s="184">
        <v>711001</v>
      </c>
      <c r="B524" s="31"/>
      <c r="C524" s="664">
        <v>43</v>
      </c>
      <c r="D524" s="621" t="s">
        <v>325</v>
      </c>
      <c r="E524" s="624" t="s">
        <v>392</v>
      </c>
      <c r="F524" s="625">
        <v>11917</v>
      </c>
      <c r="G524" s="625">
        <v>1865</v>
      </c>
      <c r="H524" s="162">
        <v>10000</v>
      </c>
      <c r="I524" s="155">
        <v>14610</v>
      </c>
      <c r="J524" s="310">
        <v>14610</v>
      </c>
      <c r="K524" s="184"/>
      <c r="L524" s="30"/>
      <c r="M524" s="1138"/>
      <c r="N524" s="1104"/>
      <c r="T524" s="188"/>
      <c r="W524" s="188"/>
    </row>
    <row r="525" spans="1:20" ht="15">
      <c r="A525" s="171">
        <v>713005</v>
      </c>
      <c r="B525" s="9"/>
      <c r="C525" s="13">
        <v>111</v>
      </c>
      <c r="D525" s="524" t="s">
        <v>325</v>
      </c>
      <c r="E525" s="41" t="s">
        <v>414</v>
      </c>
      <c r="F525" s="172">
        <v>18842</v>
      </c>
      <c r="G525" s="172"/>
      <c r="H525" s="48">
        <v>15000</v>
      </c>
      <c r="I525" s="8">
        <v>15000</v>
      </c>
      <c r="J525" s="790">
        <v>1000</v>
      </c>
      <c r="K525" s="171"/>
      <c r="L525" s="8"/>
      <c r="M525" s="1103"/>
      <c r="N525" s="1028"/>
      <c r="T525" s="188"/>
    </row>
    <row r="526" spans="1:14" ht="15">
      <c r="A526" s="171">
        <v>716000</v>
      </c>
      <c r="B526" s="7"/>
      <c r="C526" s="642">
        <v>41</v>
      </c>
      <c r="D526" s="529" t="s">
        <v>325</v>
      </c>
      <c r="E526" s="329" t="s">
        <v>326</v>
      </c>
      <c r="F526" s="170">
        <v>7058</v>
      </c>
      <c r="G526" s="170">
        <v>3500</v>
      </c>
      <c r="H526" s="162">
        <v>15000</v>
      </c>
      <c r="I526" s="6">
        <v>15000</v>
      </c>
      <c r="J526" s="789">
        <v>12000</v>
      </c>
      <c r="K526" s="169">
        <v>15000</v>
      </c>
      <c r="L526" s="6">
        <v>11797</v>
      </c>
      <c r="M526" s="1091">
        <v>0</v>
      </c>
      <c r="N526" s="974">
        <f>(100/L526)*M526</f>
        <v>0</v>
      </c>
    </row>
    <row r="527" spans="1:14" ht="15">
      <c r="A527" s="714">
        <v>717001</v>
      </c>
      <c r="B527" s="715">
        <v>40</v>
      </c>
      <c r="C527" s="772">
        <v>51</v>
      </c>
      <c r="D527" s="773" t="s">
        <v>325</v>
      </c>
      <c r="E527" s="774" t="s">
        <v>453</v>
      </c>
      <c r="F527" s="775">
        <v>25931</v>
      </c>
      <c r="G527" s="775">
        <v>99013</v>
      </c>
      <c r="H527" s="718">
        <v>180000</v>
      </c>
      <c r="I527" s="279">
        <v>180000</v>
      </c>
      <c r="J527" s="585">
        <v>80000</v>
      </c>
      <c r="K527" s="714"/>
      <c r="L527" s="279"/>
      <c r="M527" s="1020"/>
      <c r="N527" s="717"/>
    </row>
    <row r="528" spans="1:14" ht="15">
      <c r="A528" s="735">
        <v>717002</v>
      </c>
      <c r="B528" s="736"/>
      <c r="C528" s="737">
        <v>41</v>
      </c>
      <c r="D528" s="738" t="s">
        <v>325</v>
      </c>
      <c r="E528" s="739" t="s">
        <v>324</v>
      </c>
      <c r="F528" s="740">
        <v>18826</v>
      </c>
      <c r="G528" s="740">
        <v>18826</v>
      </c>
      <c r="H528" s="603"/>
      <c r="I528" s="276"/>
      <c r="J528" s="277"/>
      <c r="K528" s="714">
        <v>36000</v>
      </c>
      <c r="L528" s="279">
        <v>25000</v>
      </c>
      <c r="M528" s="1020">
        <v>0</v>
      </c>
      <c r="N528" s="972">
        <f>(100/L528)*M528</f>
        <v>0</v>
      </c>
    </row>
    <row r="529" spans="1:14" ht="15.75" thickBot="1">
      <c r="A529" s="927" t="s">
        <v>446</v>
      </c>
      <c r="B529" s="103"/>
      <c r="C529" s="660"/>
      <c r="D529" s="543"/>
      <c r="E529" s="580" t="s">
        <v>203</v>
      </c>
      <c r="F529" s="233"/>
      <c r="G529" s="233">
        <v>63000</v>
      </c>
      <c r="H529" s="474">
        <v>80907</v>
      </c>
      <c r="I529" s="474">
        <v>80907</v>
      </c>
      <c r="J529" s="862">
        <v>7100</v>
      </c>
      <c r="K529" s="265">
        <v>26935</v>
      </c>
      <c r="L529" s="265">
        <f>SUM(L530:L533)</f>
        <v>26935</v>
      </c>
      <c r="M529" s="1156">
        <f>SUM(M530:M533)</f>
        <v>0</v>
      </c>
      <c r="N529" s="1161">
        <f>(100/L529)*M529</f>
        <v>0</v>
      </c>
    </row>
    <row r="530" spans="1:14" ht="15">
      <c r="A530" s="707" t="s">
        <v>425</v>
      </c>
      <c r="B530" s="31"/>
      <c r="C530" s="664">
        <v>111</v>
      </c>
      <c r="D530" s="634" t="s">
        <v>252</v>
      </c>
      <c r="E530" s="624" t="s">
        <v>447</v>
      </c>
      <c r="F530" s="625"/>
      <c r="G530" s="625">
        <v>20000</v>
      </c>
      <c r="H530" s="622">
        <v>12000</v>
      </c>
      <c r="I530" s="622">
        <v>4900</v>
      </c>
      <c r="J530" s="690"/>
      <c r="K530" s="184"/>
      <c r="L530" s="30"/>
      <c r="M530" s="1139"/>
      <c r="N530" s="988"/>
    </row>
    <row r="531" spans="1:14" ht="15">
      <c r="A531" s="776" t="s">
        <v>425</v>
      </c>
      <c r="B531" s="270">
        <v>40</v>
      </c>
      <c r="C531" s="659">
        <v>51</v>
      </c>
      <c r="D531" s="582" t="s">
        <v>252</v>
      </c>
      <c r="E531" s="774" t="s">
        <v>489</v>
      </c>
      <c r="F531" s="777"/>
      <c r="G531" s="777">
        <v>43000</v>
      </c>
      <c r="H531" s="778">
        <v>33987</v>
      </c>
      <c r="I531" s="778">
        <v>33987</v>
      </c>
      <c r="J531" s="779">
        <v>7100</v>
      </c>
      <c r="K531" s="768"/>
      <c r="L531" s="1106"/>
      <c r="M531" s="1140"/>
      <c r="N531" s="860"/>
    </row>
    <row r="532" spans="1:14" ht="15">
      <c r="A532" s="734" t="s">
        <v>425</v>
      </c>
      <c r="B532" s="9">
        <v>1</v>
      </c>
      <c r="C532" s="13">
        <v>41</v>
      </c>
      <c r="D532" s="513" t="s">
        <v>252</v>
      </c>
      <c r="E532" s="471" t="s">
        <v>454</v>
      </c>
      <c r="F532" s="172"/>
      <c r="G532" s="172"/>
      <c r="H532" s="48">
        <v>4920</v>
      </c>
      <c r="I532" s="48">
        <v>4920</v>
      </c>
      <c r="J532" s="209"/>
      <c r="K532" s="171">
        <v>26935</v>
      </c>
      <c r="L532" s="8">
        <v>26935</v>
      </c>
      <c r="M532" s="997">
        <v>0</v>
      </c>
      <c r="N532" s="974">
        <f>(100/L532)*M532</f>
        <v>0</v>
      </c>
    </row>
    <row r="533" spans="1:14" ht="15.75" thickBot="1">
      <c r="A533" s="199">
        <v>717002</v>
      </c>
      <c r="B533" s="27">
        <v>2</v>
      </c>
      <c r="C533" s="644">
        <v>41</v>
      </c>
      <c r="D533" s="538" t="s">
        <v>252</v>
      </c>
      <c r="E533" s="563" t="s">
        <v>455</v>
      </c>
      <c r="F533" s="536"/>
      <c r="G533" s="536"/>
      <c r="H533" s="28">
        <v>30000</v>
      </c>
      <c r="I533" s="26">
        <v>30000</v>
      </c>
      <c r="J533" s="536"/>
      <c r="K533" s="199"/>
      <c r="L533" s="26"/>
      <c r="M533" s="1141"/>
      <c r="N533" s="1136"/>
    </row>
    <row r="534" spans="1:26" ht="15.75" thickBot="1">
      <c r="A534" s="149" t="s">
        <v>380</v>
      </c>
      <c r="B534" s="150"/>
      <c r="C534" s="663"/>
      <c r="D534" s="509"/>
      <c r="E534" s="45" t="s">
        <v>207</v>
      </c>
      <c r="F534" s="619"/>
      <c r="G534" s="46"/>
      <c r="H534" s="38"/>
      <c r="I534" s="722"/>
      <c r="J534" s="619"/>
      <c r="K534" s="153">
        <f>K535+K538</f>
        <v>359798</v>
      </c>
      <c r="L534" s="153">
        <f>SUM(L535:L538)</f>
        <v>359798</v>
      </c>
      <c r="M534" s="1157">
        <f>SUM(M535:M538)</f>
        <v>171038.4</v>
      </c>
      <c r="N534" s="1027">
        <f>(100/L534)*M534</f>
        <v>47.53734039655584</v>
      </c>
      <c r="Z534" s="188"/>
    </row>
    <row r="535" spans="1:14" ht="15">
      <c r="A535" s="184">
        <v>713004</v>
      </c>
      <c r="B535" s="325"/>
      <c r="C535" s="325">
        <v>111</v>
      </c>
      <c r="D535" s="634" t="s">
        <v>208</v>
      </c>
      <c r="E535" s="892" t="s">
        <v>472</v>
      </c>
      <c r="F535" s="228"/>
      <c r="G535" s="170"/>
      <c r="H535" s="89"/>
      <c r="I535" s="30"/>
      <c r="J535" s="891"/>
      <c r="K535" s="184">
        <v>332298</v>
      </c>
      <c r="L535" s="30"/>
      <c r="M535" s="1142"/>
      <c r="N535" s="1135"/>
    </row>
    <row r="536" spans="1:14" ht="15">
      <c r="A536" s="171">
        <v>713004</v>
      </c>
      <c r="B536" s="33">
        <v>30</v>
      </c>
      <c r="C536" s="85" t="s">
        <v>532</v>
      </c>
      <c r="D536" s="513" t="s">
        <v>208</v>
      </c>
      <c r="E536" s="329" t="s">
        <v>545</v>
      </c>
      <c r="F536" s="733"/>
      <c r="G536" s="172"/>
      <c r="H536" s="48"/>
      <c r="I536" s="8"/>
      <c r="J536" s="1165"/>
      <c r="K536" s="171"/>
      <c r="L536" s="48">
        <v>298998</v>
      </c>
      <c r="M536" s="1091">
        <v>146236.81</v>
      </c>
      <c r="N536" s="972">
        <f>(100/L536)*M536</f>
        <v>48.908959257252555</v>
      </c>
    </row>
    <row r="537" spans="1:14" ht="15">
      <c r="A537" s="171">
        <v>713004</v>
      </c>
      <c r="B537" s="33">
        <v>30</v>
      </c>
      <c r="C537" s="85" t="s">
        <v>533</v>
      </c>
      <c r="D537" s="513" t="s">
        <v>208</v>
      </c>
      <c r="E537" s="329" t="s">
        <v>546</v>
      </c>
      <c r="F537" s="209"/>
      <c r="G537" s="172"/>
      <c r="H537" s="48"/>
      <c r="I537" s="8"/>
      <c r="J537" s="1165"/>
      <c r="K537" s="171"/>
      <c r="L537" s="48">
        <v>33300</v>
      </c>
      <c r="M537" s="1091">
        <v>16248.53</v>
      </c>
      <c r="N537" s="972">
        <f>(100/L537)*M537</f>
        <v>48.79438438438439</v>
      </c>
    </row>
    <row r="538" spans="1:14" ht="15.75" thickBot="1">
      <c r="A538" s="199">
        <v>713004</v>
      </c>
      <c r="B538" s="34"/>
      <c r="C538" s="128">
        <v>41</v>
      </c>
      <c r="D538" s="538" t="s">
        <v>208</v>
      </c>
      <c r="E538" s="563" t="s">
        <v>473</v>
      </c>
      <c r="F538" s="536"/>
      <c r="G538" s="536"/>
      <c r="H538" s="28"/>
      <c r="I538" s="26"/>
      <c r="J538" s="893"/>
      <c r="K538" s="199">
        <v>27500</v>
      </c>
      <c r="L538" s="36">
        <v>27500</v>
      </c>
      <c r="M538" s="1092">
        <v>8553.06</v>
      </c>
      <c r="N538" s="981">
        <f>(100/L538)*M538</f>
        <v>31.102036363636362</v>
      </c>
    </row>
    <row r="539" spans="1:14" ht="15.75" thickBot="1">
      <c r="A539" s="149" t="s">
        <v>393</v>
      </c>
      <c r="B539" s="792"/>
      <c r="C539" s="793"/>
      <c r="D539" s="538"/>
      <c r="E539" s="794" t="s">
        <v>240</v>
      </c>
      <c r="F539" s="601">
        <v>11974</v>
      </c>
      <c r="G539" s="46"/>
      <c r="H539" s="719"/>
      <c r="I539" s="719"/>
      <c r="J539" s="305"/>
      <c r="K539" s="153"/>
      <c r="L539" s="38"/>
      <c r="M539" s="1137"/>
      <c r="N539" s="848"/>
    </row>
    <row r="540" spans="1:14" ht="15.75" thickBot="1">
      <c r="A540" s="184">
        <v>713004</v>
      </c>
      <c r="B540" s="325"/>
      <c r="C540" s="665">
        <v>41</v>
      </c>
      <c r="D540" s="634" t="s">
        <v>241</v>
      </c>
      <c r="E540" s="624" t="s">
        <v>457</v>
      </c>
      <c r="F540" s="625">
        <v>11974</v>
      </c>
      <c r="G540" s="625"/>
      <c r="H540" s="622"/>
      <c r="I540" s="30"/>
      <c r="J540" s="625"/>
      <c r="K540" s="184"/>
      <c r="L540" s="622"/>
      <c r="M540" s="1139"/>
      <c r="N540" s="988"/>
    </row>
    <row r="541" spans="1:28" ht="15.75" thickBot="1">
      <c r="A541" s="149" t="s">
        <v>344</v>
      </c>
      <c r="B541" s="150"/>
      <c r="C541" s="663"/>
      <c r="D541" s="509"/>
      <c r="E541" s="318" t="s">
        <v>415</v>
      </c>
      <c r="F541" s="152">
        <v>27579</v>
      </c>
      <c r="G541" s="152">
        <v>1167334</v>
      </c>
      <c r="H541" s="38">
        <v>1125720</v>
      </c>
      <c r="I541" s="38">
        <v>1152720</v>
      </c>
      <c r="J541" s="619">
        <v>18400</v>
      </c>
      <c r="K541" s="153"/>
      <c r="L541" s="38"/>
      <c r="M541" s="1137"/>
      <c r="N541" s="46"/>
      <c r="AB541" s="188"/>
    </row>
    <row r="542" spans="1:14" ht="15">
      <c r="A542" s="707" t="s">
        <v>425</v>
      </c>
      <c r="B542" s="325">
        <v>20</v>
      </c>
      <c r="C542" s="665" t="s">
        <v>423</v>
      </c>
      <c r="D542" s="634" t="s">
        <v>325</v>
      </c>
      <c r="E542" s="624" t="s">
        <v>389</v>
      </c>
      <c r="F542" s="625"/>
      <c r="G542" s="625">
        <v>466893</v>
      </c>
      <c r="H542" s="622"/>
      <c r="I542" s="622">
        <v>4200</v>
      </c>
      <c r="J542" s="690">
        <v>4200</v>
      </c>
      <c r="K542" s="184"/>
      <c r="L542" s="622"/>
      <c r="M542" s="1139"/>
      <c r="N542" s="814"/>
    </row>
    <row r="543" spans="1:14" ht="15">
      <c r="A543" s="169">
        <v>713004</v>
      </c>
      <c r="B543" s="51"/>
      <c r="C543" s="84">
        <v>41</v>
      </c>
      <c r="D543" s="523" t="s">
        <v>325</v>
      </c>
      <c r="E543" s="505" t="s">
        <v>483</v>
      </c>
      <c r="F543" s="706"/>
      <c r="G543" s="706"/>
      <c r="H543" s="89"/>
      <c r="I543" s="6">
        <v>4200</v>
      </c>
      <c r="J543" s="228">
        <v>4200</v>
      </c>
      <c r="K543" s="169"/>
      <c r="L543" s="89"/>
      <c r="M543" s="996"/>
      <c r="N543" s="828"/>
    </row>
    <row r="544" spans="1:14" ht="15">
      <c r="A544" s="171">
        <v>717002</v>
      </c>
      <c r="B544" s="33">
        <v>20</v>
      </c>
      <c r="C544" s="85">
        <v>41</v>
      </c>
      <c r="D544" s="513" t="s">
        <v>325</v>
      </c>
      <c r="E544" s="471" t="s">
        <v>448</v>
      </c>
      <c r="F544" s="721"/>
      <c r="G544" s="172">
        <v>173927</v>
      </c>
      <c r="H544" s="48">
        <v>20000</v>
      </c>
      <c r="I544" s="8">
        <v>15800</v>
      </c>
      <c r="J544" s="209">
        <v>10000</v>
      </c>
      <c r="K544" s="171"/>
      <c r="L544" s="48"/>
      <c r="M544" s="993"/>
      <c r="N544" s="733"/>
    </row>
    <row r="545" spans="1:14" ht="15">
      <c r="A545" s="201">
        <v>717002</v>
      </c>
      <c r="B545" s="81">
        <v>20</v>
      </c>
      <c r="C545" s="658">
        <v>51</v>
      </c>
      <c r="D545" s="512" t="s">
        <v>325</v>
      </c>
      <c r="E545" s="472" t="s">
        <v>490</v>
      </c>
      <c r="F545" s="894"/>
      <c r="G545" s="211">
        <v>498750</v>
      </c>
      <c r="H545" s="53"/>
      <c r="I545" s="24"/>
      <c r="J545" s="213"/>
      <c r="K545" s="201"/>
      <c r="L545" s="53"/>
      <c r="M545" s="1001"/>
      <c r="N545" s="814"/>
    </row>
    <row r="546" spans="1:14" ht="15.75" thickBot="1">
      <c r="A546" s="179">
        <v>717002</v>
      </c>
      <c r="B546" s="79">
        <v>30</v>
      </c>
      <c r="C546" s="656">
        <v>41</v>
      </c>
      <c r="D546" s="514" t="s">
        <v>325</v>
      </c>
      <c r="E546" s="516" t="s">
        <v>449</v>
      </c>
      <c r="F546" s="210">
        <v>27579</v>
      </c>
      <c r="G546" s="210">
        <v>27764</v>
      </c>
      <c r="H546" s="517"/>
      <c r="I546" s="23"/>
      <c r="J546" s="635"/>
      <c r="K546" s="1107"/>
      <c r="L546" s="1108"/>
      <c r="M546" s="998"/>
      <c r="N546" s="1136"/>
    </row>
    <row r="547" spans="1:20" ht="15.75" thickBot="1">
      <c r="A547" s="149" t="s">
        <v>385</v>
      </c>
      <c r="B547" s="150"/>
      <c r="C547" s="663"/>
      <c r="D547" s="509"/>
      <c r="E547" s="318" t="s">
        <v>331</v>
      </c>
      <c r="F547" s="152">
        <v>15000</v>
      </c>
      <c r="G547" s="152"/>
      <c r="H547" s="38"/>
      <c r="I547" s="38"/>
      <c r="J547" s="619"/>
      <c r="K547" s="153"/>
      <c r="L547" s="38"/>
      <c r="M547" s="1137"/>
      <c r="N547" s="46"/>
      <c r="T547" s="188"/>
    </row>
    <row r="548" spans="1:14" ht="15">
      <c r="A548" s="711" t="s">
        <v>425</v>
      </c>
      <c r="B548" s="325"/>
      <c r="C548" s="665">
        <v>41</v>
      </c>
      <c r="D548" s="634" t="s">
        <v>434</v>
      </c>
      <c r="E548" s="624" t="s">
        <v>435</v>
      </c>
      <c r="F548" s="625">
        <v>1500</v>
      </c>
      <c r="G548" s="625"/>
      <c r="H548" s="622"/>
      <c r="I548" s="622"/>
      <c r="J548" s="690"/>
      <c r="K548" s="184"/>
      <c r="L548" s="622"/>
      <c r="M548" s="1139"/>
      <c r="N548" s="886"/>
    </row>
    <row r="549" spans="1:14" ht="15.75" thickBot="1">
      <c r="A549" s="182">
        <v>717002</v>
      </c>
      <c r="B549" s="35"/>
      <c r="C549" s="39">
        <v>111</v>
      </c>
      <c r="D549" s="511" t="s">
        <v>275</v>
      </c>
      <c r="E549" s="41" t="s">
        <v>436</v>
      </c>
      <c r="F549" s="210">
        <v>13500</v>
      </c>
      <c r="G549" s="210"/>
      <c r="H549" s="179"/>
      <c r="I549" s="23"/>
      <c r="J549" s="635"/>
      <c r="K549" s="179"/>
      <c r="L549" s="517"/>
      <c r="M549" s="998"/>
      <c r="N549" s="814"/>
    </row>
    <row r="550" spans="1:14" ht="15.75" thickBot="1">
      <c r="A550" s="693" t="s">
        <v>394</v>
      </c>
      <c r="B550" s="150"/>
      <c r="C550" s="150"/>
      <c r="D550" s="316"/>
      <c r="E550" s="318" t="s">
        <v>333</v>
      </c>
      <c r="F550" s="46">
        <v>3000</v>
      </c>
      <c r="G550" s="46"/>
      <c r="H550" s="153"/>
      <c r="I550" s="722"/>
      <c r="J550" s="619"/>
      <c r="K550" s="153"/>
      <c r="L550" s="38"/>
      <c r="M550" s="1137"/>
      <c r="N550" s="989"/>
    </row>
    <row r="551" spans="1:14" ht="15.75" thickBot="1">
      <c r="A551" s="280">
        <v>717002</v>
      </c>
      <c r="B551" s="695"/>
      <c r="C551" s="695">
        <v>41</v>
      </c>
      <c r="D551" s="309" t="s">
        <v>316</v>
      </c>
      <c r="E551" s="563" t="s">
        <v>395</v>
      </c>
      <c r="F551" s="224">
        <v>3000</v>
      </c>
      <c r="G551" s="224"/>
      <c r="H551" s="633"/>
      <c r="I551" s="680"/>
      <c r="J551" s="185"/>
      <c r="K551" s="633"/>
      <c r="L551" s="28"/>
      <c r="M551" s="997"/>
      <c r="N551" s="895"/>
    </row>
    <row r="552" spans="1:14" ht="15.75" thickBot="1">
      <c r="A552" s="253"/>
      <c r="B552" s="37"/>
      <c r="C552" s="37"/>
      <c r="D552" s="156"/>
      <c r="E552" s="61" t="s">
        <v>551</v>
      </c>
      <c r="F552" s="62">
        <v>140127</v>
      </c>
      <c r="G552" s="62">
        <v>1334713</v>
      </c>
      <c r="H552" s="697">
        <v>320907</v>
      </c>
      <c r="I552" s="698">
        <v>325517</v>
      </c>
      <c r="J552" s="157">
        <v>133110</v>
      </c>
      <c r="K552" s="1132">
        <v>437733</v>
      </c>
      <c r="L552" s="1132">
        <f>L523+L529+L534+L539+L541+L547+L550+L521</f>
        <v>426733</v>
      </c>
      <c r="M552" s="1143">
        <v>185110.38</v>
      </c>
      <c r="N552" s="950">
        <f>(100/L552)*M552</f>
        <v>43.37850131112429</v>
      </c>
    </row>
    <row r="553" spans="1:14" ht="15.75" thickBot="1">
      <c r="A553" s="253"/>
      <c r="B553" s="39"/>
      <c r="C553" s="39"/>
      <c r="D553" s="156"/>
      <c r="E553" s="61" t="s">
        <v>550</v>
      </c>
      <c r="F553" s="62"/>
      <c r="G553" s="62"/>
      <c r="H553" s="697"/>
      <c r="I553" s="698"/>
      <c r="J553" s="157"/>
      <c r="K553" s="1132"/>
      <c r="L553" s="1132">
        <v>11000</v>
      </c>
      <c r="M553" s="1143">
        <v>11000</v>
      </c>
      <c r="N553" s="950">
        <f>(100/L553)*M553</f>
        <v>100</v>
      </c>
    </row>
    <row r="554" spans="1:14" ht="15.75" thickBot="1">
      <c r="A554" s="253"/>
      <c r="B554" s="39"/>
      <c r="C554" s="39"/>
      <c r="D554" s="156"/>
      <c r="E554" s="61" t="s">
        <v>327</v>
      </c>
      <c r="F554" s="62">
        <v>140127</v>
      </c>
      <c r="G554" s="62">
        <v>1334713</v>
      </c>
      <c r="H554" s="697">
        <v>320907</v>
      </c>
      <c r="I554" s="698">
        <v>325517</v>
      </c>
      <c r="J554" s="157">
        <v>133110</v>
      </c>
      <c r="K554" s="1132">
        <f>K523+K529+K534+K539+K541+K547</f>
        <v>437733</v>
      </c>
      <c r="L554" s="1132">
        <f>L552+L553</f>
        <v>437733</v>
      </c>
      <c r="M554" s="1143">
        <f>M523+M529+M534</f>
        <v>171038.4</v>
      </c>
      <c r="N554" s="950">
        <f>(100/L554)*M554</f>
        <v>39.073681901981345</v>
      </c>
    </row>
    <row r="555" spans="1:14" ht="15.75" thickBot="1">
      <c r="A555" s="692"/>
      <c r="B555" s="128"/>
      <c r="C555" s="128"/>
      <c r="D555" s="326"/>
      <c r="E555" s="128"/>
      <c r="H555" s="723"/>
      <c r="I555" s="723"/>
      <c r="J555" s="723"/>
      <c r="K555" s="723"/>
      <c r="L555" s="723"/>
      <c r="M555" s="1144"/>
      <c r="N555" s="44"/>
    </row>
    <row r="556" spans="1:14" ht="15.75" thickBot="1">
      <c r="A556" s="300" t="s">
        <v>178</v>
      </c>
      <c r="B556" s="696"/>
      <c r="C556" s="696"/>
      <c r="D556" s="316"/>
      <c r="E556" s="626" t="s">
        <v>328</v>
      </c>
      <c r="F556" s="188"/>
      <c r="G556" s="188"/>
      <c r="H556" s="724"/>
      <c r="I556" s="724"/>
      <c r="J556" s="311"/>
      <c r="K556" s="726"/>
      <c r="L556" s="724"/>
      <c r="M556" s="1145"/>
      <c r="N556" s="311"/>
    </row>
    <row r="557" spans="1:14" ht="15">
      <c r="A557" s="694">
        <v>819002</v>
      </c>
      <c r="B557" s="75"/>
      <c r="C557" s="75">
        <v>41</v>
      </c>
      <c r="D557" s="589" t="s">
        <v>74</v>
      </c>
      <c r="E557" s="542" t="s">
        <v>396</v>
      </c>
      <c r="F557" s="725"/>
      <c r="G557" s="725">
        <v>31006</v>
      </c>
      <c r="H557" s="623">
        <v>1200</v>
      </c>
      <c r="I557" s="623">
        <v>400</v>
      </c>
      <c r="J557" s="791">
        <v>120</v>
      </c>
      <c r="K557" s="1109">
        <v>1200</v>
      </c>
      <c r="L557" s="1112">
        <v>1500</v>
      </c>
      <c r="M557" s="1158">
        <v>1470.75</v>
      </c>
      <c r="N557" s="1008">
        <f>(100/L557)*M557</f>
        <v>98.05</v>
      </c>
    </row>
    <row r="558" spans="1:14" ht="15">
      <c r="A558" s="166">
        <v>819002</v>
      </c>
      <c r="B558" s="75"/>
      <c r="C558" s="112">
        <v>41</v>
      </c>
      <c r="D558" s="515" t="s">
        <v>230</v>
      </c>
      <c r="E558" s="544" t="s">
        <v>408</v>
      </c>
      <c r="F558" s="628">
        <v>2</v>
      </c>
      <c r="G558" s="628">
        <v>449</v>
      </c>
      <c r="H558" s="627"/>
      <c r="I558" s="466">
        <v>800</v>
      </c>
      <c r="J558" s="249">
        <v>800</v>
      </c>
      <c r="K558" s="679"/>
      <c r="L558" s="466"/>
      <c r="M558" s="1146"/>
      <c r="N558" s="897"/>
    </row>
    <row r="559" spans="1:14" ht="15">
      <c r="A559" s="780">
        <v>821005</v>
      </c>
      <c r="B559" s="781">
        <v>40</v>
      </c>
      <c r="C559" s="782">
        <v>41</v>
      </c>
      <c r="D559" s="783" t="s">
        <v>74</v>
      </c>
      <c r="E559" s="784" t="s">
        <v>450</v>
      </c>
      <c r="F559" s="785"/>
      <c r="G559" s="785">
        <v>10500</v>
      </c>
      <c r="H559" s="786">
        <v>42000</v>
      </c>
      <c r="I559" s="787">
        <v>42000</v>
      </c>
      <c r="J559" s="788">
        <v>42000</v>
      </c>
      <c r="K559" s="780">
        <v>42000</v>
      </c>
      <c r="L559" s="787">
        <v>42000</v>
      </c>
      <c r="M559" s="1147">
        <v>31500</v>
      </c>
      <c r="N559" s="973">
        <f>(100/L559)*M559</f>
        <v>75</v>
      </c>
    </row>
    <row r="560" spans="1:14" ht="15">
      <c r="A560" s="166">
        <v>821007</v>
      </c>
      <c r="B560" s="75"/>
      <c r="C560" s="112">
        <v>41</v>
      </c>
      <c r="D560" s="515" t="s">
        <v>74</v>
      </c>
      <c r="E560" s="544" t="s">
        <v>416</v>
      </c>
      <c r="F560" s="629">
        <v>47424</v>
      </c>
      <c r="G560" s="629">
        <v>47424</v>
      </c>
      <c r="H560" s="604">
        <v>47424</v>
      </c>
      <c r="I560" s="158">
        <v>47424</v>
      </c>
      <c r="J560" s="250">
        <v>47424</v>
      </c>
      <c r="K560" s="1110">
        <v>47424</v>
      </c>
      <c r="L560" s="158">
        <v>47424</v>
      </c>
      <c r="M560" s="1148">
        <v>35568</v>
      </c>
      <c r="N560" s="973">
        <f>(100/L560)*M560</f>
        <v>75</v>
      </c>
    </row>
    <row r="561" spans="1:14" ht="15">
      <c r="A561" s="166">
        <v>821007</v>
      </c>
      <c r="B561" s="75">
        <v>50</v>
      </c>
      <c r="C561" s="112">
        <v>41</v>
      </c>
      <c r="D561" s="515" t="s">
        <v>74</v>
      </c>
      <c r="E561" s="542" t="s">
        <v>329</v>
      </c>
      <c r="F561" s="249">
        <v>14855</v>
      </c>
      <c r="G561" s="249">
        <v>14987</v>
      </c>
      <c r="H561" s="679">
        <v>14944</v>
      </c>
      <c r="I561" s="627">
        <v>14944</v>
      </c>
      <c r="J561" s="249">
        <v>14944</v>
      </c>
      <c r="K561" s="679">
        <v>14944</v>
      </c>
      <c r="L561" s="1113">
        <v>14644</v>
      </c>
      <c r="M561" s="1146">
        <v>11459.24</v>
      </c>
      <c r="N561" s="973">
        <f>(100/L561)*M561</f>
        <v>78.25211690794865</v>
      </c>
    </row>
    <row r="562" spans="1:14" ht="15.75" thickBot="1">
      <c r="A562" s="198">
        <v>821006</v>
      </c>
      <c r="B562" s="92">
        <v>20</v>
      </c>
      <c r="C562" s="647">
        <v>51</v>
      </c>
      <c r="D562" s="543" t="s">
        <v>74</v>
      </c>
      <c r="E562" s="546" t="s">
        <v>525</v>
      </c>
      <c r="F562" s="900"/>
      <c r="G562" s="913">
        <v>498750</v>
      </c>
      <c r="H562" s="914"/>
      <c r="I562" s="914"/>
      <c r="J562" s="915"/>
      <c r="K562" s="1111"/>
      <c r="L562" s="1114"/>
      <c r="M562" s="1149"/>
      <c r="N562" s="900"/>
    </row>
    <row r="563" spans="1:14" ht="15.75" thickBot="1">
      <c r="A563" s="255"/>
      <c r="B563" s="27"/>
      <c r="C563" s="644"/>
      <c r="D563" s="538"/>
      <c r="E563" s="909" t="s">
        <v>328</v>
      </c>
      <c r="F563" s="910">
        <f>SUM(F557:F561)</f>
        <v>62281</v>
      </c>
      <c r="G563" s="910">
        <v>603116</v>
      </c>
      <c r="H563" s="911">
        <v>105568</v>
      </c>
      <c r="I563" s="910">
        <v>105568</v>
      </c>
      <c r="J563" s="912">
        <v>105288</v>
      </c>
      <c r="K563" s="1131">
        <f>K557+K560+K561+K559</f>
        <v>105568</v>
      </c>
      <c r="L563" s="1131">
        <f>L557+L558+L560+L561+L559</f>
        <v>105568</v>
      </c>
      <c r="M563" s="1150">
        <f>M558+M560+M561+M559+M557</f>
        <v>79997.98999999999</v>
      </c>
      <c r="N563" s="969">
        <f>(100/L563)*M563</f>
        <v>75.77863557138525</v>
      </c>
    </row>
    <row r="564" spans="1:14" ht="15.75" thickBot="1">
      <c r="A564" s="39"/>
      <c r="B564" s="39"/>
      <c r="C564" s="39"/>
      <c r="D564" s="156"/>
      <c r="E564" s="56" t="s">
        <v>65</v>
      </c>
      <c r="F564" s="916"/>
      <c r="G564" s="917"/>
      <c r="H564" s="151"/>
      <c r="I564" s="151"/>
      <c r="J564" s="151"/>
      <c r="K564" s="151"/>
      <c r="L564" s="151"/>
      <c r="M564" s="1137"/>
      <c r="N564" s="989"/>
    </row>
    <row r="565" spans="1:14" ht="15.75" thickBot="1">
      <c r="A565" s="39"/>
      <c r="B565" s="39"/>
      <c r="C565" s="39"/>
      <c r="D565" s="156"/>
      <c r="E565" s="57" t="s">
        <v>319</v>
      </c>
      <c r="F565" s="286">
        <f aca="true" t="shared" si="76" ref="F565:M565">F516</f>
        <v>929776</v>
      </c>
      <c r="G565" s="286">
        <f t="shared" si="76"/>
        <v>1022450</v>
      </c>
      <c r="H565" s="29">
        <f t="shared" si="76"/>
        <v>1400248</v>
      </c>
      <c r="I565" s="293">
        <f t="shared" si="76"/>
        <v>1455402</v>
      </c>
      <c r="J565" s="293">
        <f t="shared" si="76"/>
        <v>1455402</v>
      </c>
      <c r="K565" s="29">
        <f t="shared" si="76"/>
        <v>1407278</v>
      </c>
      <c r="L565" s="29">
        <f t="shared" si="76"/>
        <v>1377799</v>
      </c>
      <c r="M565" s="1151">
        <f t="shared" si="76"/>
        <v>811854.9</v>
      </c>
      <c r="N565" s="986">
        <f>(100/L565)*M565</f>
        <v>58.924044798987374</v>
      </c>
    </row>
    <row r="566" spans="1:14" ht="15.75" thickBot="1">
      <c r="A566" s="39"/>
      <c r="B566" s="39"/>
      <c r="C566" s="39"/>
      <c r="D566" s="118"/>
      <c r="E566" s="59" t="s">
        <v>320</v>
      </c>
      <c r="F566" s="62">
        <f>F517</f>
        <v>528258</v>
      </c>
      <c r="G566" s="62">
        <f>G517</f>
        <v>512521</v>
      </c>
      <c r="H566" s="291">
        <v>494200</v>
      </c>
      <c r="I566" s="294">
        <v>551188</v>
      </c>
      <c r="J566" s="286">
        <f>J515</f>
        <v>551188</v>
      </c>
      <c r="K566" s="291">
        <v>599640</v>
      </c>
      <c r="L566" s="286">
        <f>L515</f>
        <v>672822</v>
      </c>
      <c r="M566" s="1152">
        <v>418471.08</v>
      </c>
      <c r="N566" s="983">
        <v>97.7</v>
      </c>
    </row>
    <row r="567" spans="1:14" ht="15.75" thickBot="1">
      <c r="A567" s="39"/>
      <c r="B567" s="39"/>
      <c r="C567" s="39"/>
      <c r="D567" s="118"/>
      <c r="E567" s="61" t="s">
        <v>549</v>
      </c>
      <c r="F567" s="62">
        <v>140127</v>
      </c>
      <c r="G567" s="62">
        <v>1334713</v>
      </c>
      <c r="H567" s="62">
        <v>320907</v>
      </c>
      <c r="I567" s="62">
        <v>325517</v>
      </c>
      <c r="J567" s="62">
        <v>133110</v>
      </c>
      <c r="K567" s="62">
        <f>K554</f>
        <v>437733</v>
      </c>
      <c r="L567" s="62">
        <f>L552</f>
        <v>426733</v>
      </c>
      <c r="M567" s="1167">
        <f>M554</f>
        <v>171038.4</v>
      </c>
      <c r="N567" s="935">
        <f>(100/L567)*M567</f>
        <v>40.08089367356169</v>
      </c>
    </row>
    <row r="568" spans="1:14" ht="15.75" thickBot="1">
      <c r="A568" s="39"/>
      <c r="B568" s="39"/>
      <c r="C568" s="39"/>
      <c r="D568" s="118"/>
      <c r="E568" s="284" t="s">
        <v>550</v>
      </c>
      <c r="F568" s="287"/>
      <c r="G568" s="287"/>
      <c r="H568" s="287"/>
      <c r="I568" s="1166"/>
      <c r="J568" s="287"/>
      <c r="K568" s="1166"/>
      <c r="L568" s="287">
        <v>11000</v>
      </c>
      <c r="M568" s="1153">
        <v>11000</v>
      </c>
      <c r="N568" s="935">
        <f>(100/L568)*M568</f>
        <v>100</v>
      </c>
    </row>
    <row r="569" spans="1:14" ht="15.75" thickBot="1">
      <c r="A569" s="144"/>
      <c r="B569" s="144"/>
      <c r="C569" s="144"/>
      <c r="D569" s="118"/>
      <c r="E569" s="285" t="s">
        <v>328</v>
      </c>
      <c r="F569" s="289">
        <f>F563</f>
        <v>62281</v>
      </c>
      <c r="G569" s="289">
        <f>G563</f>
        <v>603116</v>
      </c>
      <c r="H569" s="289">
        <f>H563</f>
        <v>105568</v>
      </c>
      <c r="I569" s="295">
        <v>105568</v>
      </c>
      <c r="J569" s="289">
        <f>J563</f>
        <v>105288</v>
      </c>
      <c r="K569" s="295">
        <f>K563</f>
        <v>105568</v>
      </c>
      <c r="L569" s="289">
        <f>L563</f>
        <v>105568</v>
      </c>
      <c r="M569" s="1154">
        <f>M563</f>
        <v>79997.98999999999</v>
      </c>
      <c r="N569" s="969">
        <f>(100/L569)*M569</f>
        <v>75.77863557138525</v>
      </c>
    </row>
    <row r="570" spans="1:14" ht="15.75" thickBot="1">
      <c r="A570" s="144"/>
      <c r="B570" s="144"/>
      <c r="C570" s="144"/>
      <c r="D570" s="118"/>
      <c r="E570" s="56" t="s">
        <v>330</v>
      </c>
      <c r="F570" s="290">
        <f>SUM(F565:F569)</f>
        <v>1660442</v>
      </c>
      <c r="G570" s="290">
        <f>SUM(G565:G569)</f>
        <v>3472800</v>
      </c>
      <c r="H570" s="292">
        <f>H565+H566+H567+H569</f>
        <v>2320923</v>
      </c>
      <c r="I570" s="292">
        <f>I565+I566+I567+I569</f>
        <v>2437675</v>
      </c>
      <c r="J570" s="292">
        <f>J565+J566+J567+J569</f>
        <v>2244988</v>
      </c>
      <c r="K570" s="292">
        <f>K565+K566+K567+K569</f>
        <v>2550219</v>
      </c>
      <c r="L570" s="292">
        <f>L565+L566+L567+L569+L568</f>
        <v>2593922</v>
      </c>
      <c r="M570" s="1155">
        <f>M565+M566+M567+M569+M568</f>
        <v>1492362.3699999999</v>
      </c>
      <c r="N570" s="936">
        <f>(100/L570)*M570</f>
        <v>57.533047254312194</v>
      </c>
    </row>
    <row r="571" spans="5:14" ht="15">
      <c r="E571" s="1270" t="s">
        <v>559</v>
      </c>
      <c r="F571" s="1270"/>
      <c r="G571" s="1270"/>
      <c r="H571" t="s">
        <v>511</v>
      </c>
      <c r="I571" s="1271" t="s">
        <v>561</v>
      </c>
      <c r="J571" s="1271"/>
      <c r="K571" s="1271"/>
      <c r="L571" s="1271"/>
      <c r="M571" s="1271"/>
      <c r="N571" s="1271"/>
    </row>
    <row r="572" spans="5:14" ht="15">
      <c r="E572" s="1270" t="s">
        <v>567</v>
      </c>
      <c r="F572" s="1270"/>
      <c r="G572" s="1270"/>
      <c r="I572" s="1270" t="s">
        <v>564</v>
      </c>
      <c r="J572" s="1270"/>
      <c r="K572" s="1270"/>
      <c r="L572" s="1270"/>
      <c r="M572" s="1270"/>
      <c r="N572" s="1270"/>
    </row>
    <row r="573" spans="5:9" ht="15">
      <c r="E573" s="1270" t="s">
        <v>560</v>
      </c>
      <c r="F573" s="1270"/>
      <c r="G573" s="1270"/>
      <c r="I573" t="s">
        <v>565</v>
      </c>
    </row>
    <row r="574" spans="5:14" ht="15">
      <c r="E574" s="1270" t="s">
        <v>562</v>
      </c>
      <c r="F574" s="1270"/>
      <c r="G574" s="1270"/>
      <c r="I574" s="1270" t="s">
        <v>566</v>
      </c>
      <c r="J574" s="1270"/>
      <c r="K574" s="1270"/>
      <c r="L574" s="1270"/>
      <c r="M574" s="1270"/>
      <c r="N574" s="1270"/>
    </row>
    <row r="575" spans="5:7" ht="15">
      <c r="E575" s="1270" t="s">
        <v>563</v>
      </c>
      <c r="F575" s="1270"/>
      <c r="G575" s="1270"/>
    </row>
    <row r="576" spans="5:11" ht="15">
      <c r="E576" t="s">
        <v>512</v>
      </c>
      <c r="G576" t="s">
        <v>568</v>
      </c>
      <c r="J576" t="s">
        <v>513</v>
      </c>
      <c r="K576" t="s">
        <v>514</v>
      </c>
    </row>
  </sheetData>
  <sheetProtection/>
  <mergeCells count="22">
    <mergeCell ref="E572:G572"/>
    <mergeCell ref="I572:N572"/>
    <mergeCell ref="E573:G573"/>
    <mergeCell ref="E574:G574"/>
    <mergeCell ref="I574:N574"/>
    <mergeCell ref="E575:G575"/>
    <mergeCell ref="K2:K3"/>
    <mergeCell ref="L2:L3"/>
    <mergeCell ref="M2:M3"/>
    <mergeCell ref="N2:N3"/>
    <mergeCell ref="E571:G571"/>
    <mergeCell ref="I571:N571"/>
    <mergeCell ref="F1:G1"/>
    <mergeCell ref="H1:J1"/>
    <mergeCell ref="K1:N1"/>
    <mergeCell ref="A2:A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prestigio</dc:creator>
  <cp:keywords/>
  <dc:description/>
  <cp:lastModifiedBy>Alena Černotová</cp:lastModifiedBy>
  <cp:lastPrinted>2020-11-23T07:04:41Z</cp:lastPrinted>
  <dcterms:created xsi:type="dcterms:W3CDTF">2014-11-28T07:09:23Z</dcterms:created>
  <dcterms:modified xsi:type="dcterms:W3CDTF">2020-11-23T07:07:15Z</dcterms:modified>
  <cp:category/>
  <cp:version/>
  <cp:contentType/>
  <cp:contentStatus/>
</cp:coreProperties>
</file>