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600" windowWidth="32760" windowHeight="26085" activeTab="1"/>
  </bookViews>
  <sheets>
    <sheet name="príjem" sheetId="1" r:id="rId1"/>
    <sheet name="výdaj" sheetId="2" r:id="rId2"/>
  </sheets>
  <definedNames/>
  <calcPr fullCalcOnLoad="1"/>
</workbook>
</file>

<file path=xl/comments2.xml><?xml version="1.0" encoding="utf-8"?>
<comments xmlns="http://schemas.openxmlformats.org/spreadsheetml/2006/main">
  <authors>
    <author>Jaroslav Koyš</author>
  </authors>
  <commentList>
    <comment ref="K65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AKý je predpoklad ? Čo chcem resp. potrebujeme zakúpiť ?
</t>
        </r>
      </text>
    </comment>
    <comment ref="K70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Rozšíriť berdrôtový rozhlas a odstrániť stĺpy, ktoré sú skorodované</t>
        </r>
      </text>
    </comment>
    <comment ref="K69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Zateplenie garáží pri OÚ a rekonštrukcia WC v kine</t>
        </r>
      </text>
    </comment>
    <comment ref="K41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Nákup materiálu pre WC v kine
</t>
        </r>
      </text>
    </comment>
    <comment ref="K44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Info systém obce- ulice a dôležité body v obci Obecný úrad, Pošta a pod</t>
        </r>
      </text>
    </comment>
    <comment ref="K26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Rekonštrukcia kuchyne na OÚ</t>
        </r>
      </text>
    </comment>
    <comment ref="K76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Toto je plat Slávikovej ? alebo sú to náklady na externého pracovníka ? </t>
        </r>
      </text>
    </comment>
    <comment ref="K82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Tu účtujeme čo ?</t>
        </r>
      </text>
    </comment>
    <comment ref="K84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Koľko potrebujeme nažiadosti 2021?</t>
        </r>
      </text>
    </comment>
    <comment ref="K98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Kto je v tejto sume ?</t>
        </r>
      </text>
    </comment>
    <comment ref="K189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Toto by mali byť značky na "dedine" pri škole a vodorovné značenie parkoviska na bytovkách</t>
        </r>
      </text>
    </comment>
    <comment ref="K201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Nákup kontajnera na zberný dvor
</t>
        </r>
      </text>
    </comment>
    <comment ref="K207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Osadenie obrubníkov a dobetónovanie cyklochodníka - tá suma môže byť vyššia</t>
        </r>
      </text>
    </comment>
    <comment ref="K267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Správne by tam malo byť údržba športovísk. Na ihrisku z umelou trávou je potrebné zakúpiť nové siete na futbalové bránky a na detské ihriská zakúpiť mobiliár - lavičky do Tunežíc a do Ladiec pitnú fontánku resp. vodné osviežovače vzduchu</t>
        </r>
      </text>
    </comment>
    <comment ref="K285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Čo je plánované toto ?</t>
        </r>
      </text>
    </comment>
    <comment ref="K292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Čo je plánované toto ?</t>
        </r>
      </text>
    </comment>
    <comment ref="K329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Oprava zadnej časti oplotenia s kolumbáriom za Domom smútku</t>
        </r>
      </text>
    </comment>
    <comment ref="K519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Financie z SAŽP z toho 10% spoluúčasť obce</t>
        </r>
      </text>
    </comment>
    <comment ref="K534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Demontáž, rekonštrukcia a následne preloženie pamätníka z križovatky k DK</t>
        </r>
      </text>
    </comment>
    <comment ref="K523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Výstavba parkovísk na Záhradnej ulici a pred MŠ</t>
        </r>
      </text>
    </comment>
    <comment ref="K517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Preveriť, akú PD ešte budeme potrebovať. Hasičskú zbrojnicu, Nájomnú bytovku </t>
        </r>
      </text>
    </comment>
    <comment ref="K235" authorId="0">
      <text>
        <r>
          <rPr>
            <b/>
            <sz val="10"/>
            <color indexed="8"/>
            <rFont val="Tahoma"/>
            <family val="2"/>
          </rPr>
          <t>Jaroslav Koyš: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Tu by sme sa mali dostať na max 15.000 €
</t>
        </r>
      </text>
    </comment>
  </commentList>
</comments>
</file>

<file path=xl/sharedStrings.xml><?xml version="1.0" encoding="utf-8"?>
<sst xmlns="http://schemas.openxmlformats.org/spreadsheetml/2006/main" count="1116" uniqueCount="518">
  <si>
    <t>BEŽNÝ PRÍJEM  OBEC</t>
  </si>
  <si>
    <t>SKUTOČNOSŤ</t>
  </si>
  <si>
    <t>An.</t>
  </si>
  <si>
    <t>Ukazovateľ</t>
  </si>
  <si>
    <t>schválený</t>
  </si>
  <si>
    <t>upravený</t>
  </si>
  <si>
    <t>Položka</t>
  </si>
  <si>
    <t>čl.</t>
  </si>
  <si>
    <t>Daňové príjmy</t>
  </si>
  <si>
    <t xml:space="preserve">Dane z príjmov a kapitálového majetku </t>
  </si>
  <si>
    <t>Dane z majetku- z nehnuteľnosti</t>
  </si>
  <si>
    <t>Daň z pozemkov</t>
  </si>
  <si>
    <t>Daň zo stavieb</t>
  </si>
  <si>
    <t>Dane za tovary a služby</t>
  </si>
  <si>
    <t>Daň za psa</t>
  </si>
  <si>
    <t>Poplatok za komunálny odpad</t>
  </si>
  <si>
    <t>Daň z predaja alkoholu - z minulých rokov</t>
  </si>
  <si>
    <t>Daň za ubytovanie</t>
  </si>
  <si>
    <t>Nedaňové príjmy</t>
  </si>
  <si>
    <t>Príjmy z vlastníctva</t>
  </si>
  <si>
    <t>Príjem za vydobytné nerasty</t>
  </si>
  <si>
    <t>Príjem z prenájmu pozemkov</t>
  </si>
  <si>
    <t>Príjem z prenájmu budov</t>
  </si>
  <si>
    <t>Príjem z prenájmu bytov</t>
  </si>
  <si>
    <t>Administratívne a iné platby</t>
  </si>
  <si>
    <t>Správne poplatky</t>
  </si>
  <si>
    <t>Pokuty a penále</t>
  </si>
  <si>
    <t xml:space="preserve">Poplatky, platby z náhod. predaja </t>
  </si>
  <si>
    <t>Vodné, stočné</t>
  </si>
  <si>
    <t>Príjem za miestny rozhlas</t>
  </si>
  <si>
    <t>Za opatrovateľskú službu</t>
  </si>
  <si>
    <t>Príjem za odpadové nádoby</t>
  </si>
  <si>
    <t>Za kopírovacie služby</t>
  </si>
  <si>
    <t>Príjem za knihy + požičovné</t>
  </si>
  <si>
    <t>Príjem za materskú školu</t>
  </si>
  <si>
    <t>Cintorínske poplatky</t>
  </si>
  <si>
    <t>Za separovaný zber</t>
  </si>
  <si>
    <t>Úroky z vkladov</t>
  </si>
  <si>
    <t>Úroky z bežných účtov</t>
  </si>
  <si>
    <t>Iné nedaňové príjmy</t>
  </si>
  <si>
    <t>Príjem -nedoplatky</t>
  </si>
  <si>
    <t>Príjem z predpísaných mánk a škôd</t>
  </si>
  <si>
    <t>Granty a transfery</t>
  </si>
  <si>
    <t>Príspevky od sponzorov</t>
  </si>
  <si>
    <t>Dotácia obciam - na ZŠ</t>
  </si>
  <si>
    <t>Dotácia obciam - na stravu deťom</t>
  </si>
  <si>
    <t>Dotácia obciam - uč.pomôcky</t>
  </si>
  <si>
    <t>Dotácia obciam - matrika</t>
  </si>
  <si>
    <t>Dotácia obciam - prídavok na dieťa</t>
  </si>
  <si>
    <t>Dotácia obciam - Materská škola</t>
  </si>
  <si>
    <t>BEŽNÉ PRÍJMY - OBEC</t>
  </si>
  <si>
    <t>KAPITÁLOVÉ PRÍJMY - OBEC</t>
  </si>
  <si>
    <t>Kapitálové príjmy</t>
  </si>
  <si>
    <t>Príjem z predaja pozemkov</t>
  </si>
  <si>
    <t xml:space="preserve">KAPITÁLOVÉ PRÍJMY SPOLU </t>
  </si>
  <si>
    <t>FINANČNÉ OPERÁCIE -PRÍJMOVÉ</t>
  </si>
  <si>
    <t>Stravné</t>
  </si>
  <si>
    <t>FINANČNÉ OPERÁCIE SPOLU</t>
  </si>
  <si>
    <t>SUMARIZÁCIA</t>
  </si>
  <si>
    <t>BEŽNÉ PRÍJMY OBEC</t>
  </si>
  <si>
    <t>KAPITÁLOVÉ PRÍJMY</t>
  </si>
  <si>
    <t>FINANČNÉ OPERÁCIE - PRÍJMOVÉ</t>
  </si>
  <si>
    <t>ROZPOČTOVÉ PRÍJMY SPOLU</t>
  </si>
  <si>
    <t>BEŽNÝ VÝDAJ OBEC</t>
  </si>
  <si>
    <t>Prog.</t>
  </si>
  <si>
    <t>č.</t>
  </si>
  <si>
    <t>Výdavky verejnej správy - obec</t>
  </si>
  <si>
    <t>3.4</t>
  </si>
  <si>
    <t>Mzdy, platy, služob. príjem</t>
  </si>
  <si>
    <t>Poistné a príspevok do poisťovní</t>
  </si>
  <si>
    <t>Všeob. zdravotná poisťovňa</t>
  </si>
  <si>
    <t>Poisťovňa Dôvera</t>
  </si>
  <si>
    <t>Nemocenské poistenie</t>
  </si>
  <si>
    <t>Starobné poistenie</t>
  </si>
  <si>
    <t>Úrazové poistenie</t>
  </si>
  <si>
    <t>Poistenie na invalidné poistenie</t>
  </si>
  <si>
    <t>Na poistenie v nezamestnanosti</t>
  </si>
  <si>
    <t>Poistenie do rezervného fondu</t>
  </si>
  <si>
    <t>Doplnkové dôch. poistenie</t>
  </si>
  <si>
    <t>Energie, voda, komunikácie</t>
  </si>
  <si>
    <t>3.3</t>
  </si>
  <si>
    <t>Elektrická energia</t>
  </si>
  <si>
    <t>Plyn</t>
  </si>
  <si>
    <t>Telefón, fax</t>
  </si>
  <si>
    <t>Poštové služby</t>
  </si>
  <si>
    <t>Koncesionárske poplatky</t>
  </si>
  <si>
    <t>Materiál</t>
  </si>
  <si>
    <t>Interierové vybavenie</t>
  </si>
  <si>
    <t xml:space="preserve">Výpočtová technika </t>
  </si>
  <si>
    <t>Dielenská techn., stroje, náradie, elektrosp.</t>
  </si>
  <si>
    <t>Hasiace prístroje</t>
  </si>
  <si>
    <t>Kancelárske potreby</t>
  </si>
  <si>
    <t>Papier</t>
  </si>
  <si>
    <t>Čistiace a hygien. potreby</t>
  </si>
  <si>
    <t>Tlačivá a formuláre</t>
  </si>
  <si>
    <t>CD nosiče</t>
  </si>
  <si>
    <t>Kvety, vence</t>
  </si>
  <si>
    <t>Stavebný, vodoinšt. a elektroinšt. mat.</t>
  </si>
  <si>
    <t>2.1</t>
  </si>
  <si>
    <t>Drobné vybavenie priest. (šálky, vázy)</t>
  </si>
  <si>
    <t>1.2</t>
  </si>
  <si>
    <t>Mapy, geometrické plány</t>
  </si>
  <si>
    <t>Knihy, časopisy, noviny, zbierky zákonov</t>
  </si>
  <si>
    <t>Pracovné odevy a obuv</t>
  </si>
  <si>
    <t>Potraviny ( minerálka)</t>
  </si>
  <si>
    <t>1.1.1</t>
  </si>
  <si>
    <t>Reprezentačné výdavky</t>
  </si>
  <si>
    <t>Dopravné</t>
  </si>
  <si>
    <t>3.7</t>
  </si>
  <si>
    <t>Pohonné hmoty - osobný automobil</t>
  </si>
  <si>
    <t>Pohonné hmoty - traktor, UNICOM</t>
  </si>
  <si>
    <t>Oleje, špeciálne kvapaliny</t>
  </si>
  <si>
    <t>Servis, údržba dopr. prostriedkov - os.aut.</t>
  </si>
  <si>
    <t>Servis, údržba dopr. pr. - UNICOM, Traktor</t>
  </si>
  <si>
    <t>Povinné zmluvné poistenie vozidiel</t>
  </si>
  <si>
    <t>Havarijné poistenie</t>
  </si>
  <si>
    <t>Dialničné známky, parkovné</t>
  </si>
  <si>
    <t>Rutinná a štandardná údržba</t>
  </si>
  <si>
    <t>3.6</t>
  </si>
  <si>
    <t>Údržba počítačov a softwéru</t>
  </si>
  <si>
    <t>Údržba dielenskej techniky</t>
  </si>
  <si>
    <t>Údržba elektrospotreb.</t>
  </si>
  <si>
    <t>10.2</t>
  </si>
  <si>
    <t>Údržba verejného rozhlasu</t>
  </si>
  <si>
    <t>Nájomné za prenájom</t>
  </si>
  <si>
    <t>Služby</t>
  </si>
  <si>
    <t>Poplatok za útulok</t>
  </si>
  <si>
    <t>BOZP</t>
  </si>
  <si>
    <t>Tlačiarenské služby</t>
  </si>
  <si>
    <t>Revízie zariadení</t>
  </si>
  <si>
    <t>1.4</t>
  </si>
  <si>
    <t>Výroba kľúčov, pečiatok, iné remeselné pr.</t>
  </si>
  <si>
    <t>6.1</t>
  </si>
  <si>
    <t>Prieskumné, projektové, geodetické práce</t>
  </si>
  <si>
    <t>3.1</t>
  </si>
  <si>
    <t>Notárske, právne</t>
  </si>
  <si>
    <t>1.5</t>
  </si>
  <si>
    <t>Audítorske služby</t>
  </si>
  <si>
    <t>Posudky, štúdie, územný plán</t>
  </si>
  <si>
    <t>Poplatky ochranným autorským zväzom</t>
  </si>
  <si>
    <t>Stravovanie</t>
  </si>
  <si>
    <t>3.2</t>
  </si>
  <si>
    <t>Poistenie majetku</t>
  </si>
  <si>
    <t>Prídel do sociálneho fondu</t>
  </si>
  <si>
    <t>1.1.2</t>
  </si>
  <si>
    <t>Odmena poslancom ob.zastupiteľstva</t>
  </si>
  <si>
    <t>Odmena členom komisií</t>
  </si>
  <si>
    <t>Odmena na dohodu o vyk.práce</t>
  </si>
  <si>
    <t>Transfery v rámci verejnej správy</t>
  </si>
  <si>
    <t>Presun dotácie - stav. Úrad</t>
  </si>
  <si>
    <t>Odchodné</t>
  </si>
  <si>
    <t>01.1.2.</t>
  </si>
  <si>
    <t>Finančná a rozpočtová oblasť</t>
  </si>
  <si>
    <t>Tovary a služby</t>
  </si>
  <si>
    <t>Poplatky za vedenie účtov</t>
  </si>
  <si>
    <t>01.3.3.</t>
  </si>
  <si>
    <t>Matrika</t>
  </si>
  <si>
    <t>4.2</t>
  </si>
  <si>
    <t>Knihy</t>
  </si>
  <si>
    <t>Ošatné</t>
  </si>
  <si>
    <t>Transfery nezisk. právbnickým  sub.</t>
  </si>
  <si>
    <t>1.6</t>
  </si>
  <si>
    <t>Členské príspevky tuzemským združ.</t>
  </si>
  <si>
    <t>01.6.0.</t>
  </si>
  <si>
    <t>Všeobecné verejné služby</t>
  </si>
  <si>
    <t>1.7</t>
  </si>
  <si>
    <t>01.7.0.</t>
  </si>
  <si>
    <t>Transakcie verejného dlhu</t>
  </si>
  <si>
    <t>Splácanie úrokov a ostatné platby</t>
  </si>
  <si>
    <t>Splácanie úrokov z úveru</t>
  </si>
  <si>
    <t>Splácanie úrokov z úveru  16 BJ</t>
  </si>
  <si>
    <t>Manipulačné poplatky k úveru</t>
  </si>
  <si>
    <t>03.2.0.</t>
  </si>
  <si>
    <t>5.3</t>
  </si>
  <si>
    <t>Tepelná energia</t>
  </si>
  <si>
    <t>Reprezentačné</t>
  </si>
  <si>
    <t>Revízie</t>
  </si>
  <si>
    <t>Pohonné hmoty</t>
  </si>
  <si>
    <t>Servis, údržba dopr. prostriedkov</t>
  </si>
  <si>
    <t>Údržba PZ</t>
  </si>
  <si>
    <t>Štartovné</t>
  </si>
  <si>
    <t>Vodné hospodárstvo</t>
  </si>
  <si>
    <t>10.3</t>
  </si>
  <si>
    <t>Čistenie vodných tokov</t>
  </si>
  <si>
    <t>04.5.1.</t>
  </si>
  <si>
    <t>Cestná doprava</t>
  </si>
  <si>
    <t>Materiál na údržbu ciest</t>
  </si>
  <si>
    <t>Dopravné značky</t>
  </si>
  <si>
    <t>05.1.0.</t>
  </si>
  <si>
    <t>Nakladanie s odpadmi</t>
  </si>
  <si>
    <t>10.1</t>
  </si>
  <si>
    <t>Odpadové nádoby</t>
  </si>
  <si>
    <t>Materiál na údržbu</t>
  </si>
  <si>
    <t>Vrecia na separovaný zber</t>
  </si>
  <si>
    <t>Palivo - benzín do kosačiek, píly</t>
  </si>
  <si>
    <t>Údržba verejnej zelene</t>
  </si>
  <si>
    <t>Uloženie a likvidácia odpadu</t>
  </si>
  <si>
    <t>05.2.0.</t>
  </si>
  <si>
    <t>Nakladanie s odpadovými vodami</t>
  </si>
  <si>
    <t>Čistenie kanalizácie</t>
  </si>
  <si>
    <t>Vývoz fekálií</t>
  </si>
  <si>
    <t>06.3.0.</t>
  </si>
  <si>
    <t>Zásobovanie vodou</t>
  </si>
  <si>
    <t>06.4.0.</t>
  </si>
  <si>
    <t>Verejné osvetlenie</t>
  </si>
  <si>
    <t>5.1</t>
  </si>
  <si>
    <t>Energie-elektr. energia</t>
  </si>
  <si>
    <t>06.6.0.</t>
  </si>
  <si>
    <t>Bývanie a občianska vybavenosť</t>
  </si>
  <si>
    <t>3.8</t>
  </si>
  <si>
    <t>Elektrická energa</t>
  </si>
  <si>
    <t>Plyn 16 BJ</t>
  </si>
  <si>
    <t>Rutinná a štandardná údržba - byty</t>
  </si>
  <si>
    <t>Údržba budov, fond opráv 16 bj</t>
  </si>
  <si>
    <t>Rozúčtovanie tepla</t>
  </si>
  <si>
    <t>Poistenie</t>
  </si>
  <si>
    <t>Preplatky</t>
  </si>
  <si>
    <t>Poplatky</t>
  </si>
  <si>
    <t>08.1.0.</t>
  </si>
  <si>
    <t>Rekreačné a športové služby</t>
  </si>
  <si>
    <t>8.1</t>
  </si>
  <si>
    <t>Dotácia TJ Ladce</t>
  </si>
  <si>
    <t>8.2</t>
  </si>
  <si>
    <t>Vybavenie detských ihrísk</t>
  </si>
  <si>
    <t>08.2.0.</t>
  </si>
  <si>
    <t>Kultúrne služby - DK, ZPOZ</t>
  </si>
  <si>
    <t>9.1</t>
  </si>
  <si>
    <t>Drobné vybavenie ( poháre, šálky)</t>
  </si>
  <si>
    <t>4.1</t>
  </si>
  <si>
    <t>Reprezentačné výdavky - ZPOZ</t>
  </si>
  <si>
    <t>6.2</t>
  </si>
  <si>
    <t>Externý menežment</t>
  </si>
  <si>
    <t>Kultúrne podujatia - silvester</t>
  </si>
  <si>
    <t>Čistenie obrusov</t>
  </si>
  <si>
    <t>Ošatné - ZPOZ</t>
  </si>
  <si>
    <t>Knižnica</t>
  </si>
  <si>
    <t>VŠZP</t>
  </si>
  <si>
    <t>Rezervný fond</t>
  </si>
  <si>
    <t>08.4.0.</t>
  </si>
  <si>
    <t>Náboženské a iné spoloč. služby</t>
  </si>
  <si>
    <t>4.4</t>
  </si>
  <si>
    <t>Elektrická energia - dom smútku</t>
  </si>
  <si>
    <t>Rutinná a štan. údržba Dom smútku</t>
  </si>
  <si>
    <t>Údržba cintorínov</t>
  </si>
  <si>
    <t xml:space="preserve">Transfery jednot. a nezisk. org. </t>
  </si>
  <si>
    <t>Členské príspevky nezisk.org.</t>
  </si>
  <si>
    <t>Príspevok neziskovým organizáciam</t>
  </si>
  <si>
    <t>Príspevok odborovým organizáciam</t>
  </si>
  <si>
    <t>08.6.0.</t>
  </si>
  <si>
    <t>Kultúrne a cirkevné pamiatrky</t>
  </si>
  <si>
    <t>Rutinná a štandartná údržba</t>
  </si>
  <si>
    <t>7.1</t>
  </si>
  <si>
    <t>Vodné</t>
  </si>
  <si>
    <t>Poštovné</t>
  </si>
  <si>
    <t>Interiérové vybavenie</t>
  </si>
  <si>
    <t>Náradie</t>
  </si>
  <si>
    <t>Hasiaci prístroj</t>
  </si>
  <si>
    <t xml:space="preserve">Kancelárske potreby </t>
  </si>
  <si>
    <t>Čistiace a hygienické potreby</t>
  </si>
  <si>
    <t>Materiál údržba</t>
  </si>
  <si>
    <t>Knihy, časopisy, noviny</t>
  </si>
  <si>
    <t>Učebné pomôcky</t>
  </si>
  <si>
    <t>Posteľná bielizeň, uteráky</t>
  </si>
  <si>
    <t>MDD potraviny</t>
  </si>
  <si>
    <t>PHM</t>
  </si>
  <si>
    <t>Prepravné</t>
  </si>
  <si>
    <t>Preprava autobus</t>
  </si>
  <si>
    <t>Údržba škôl</t>
  </si>
  <si>
    <t>Kultúrne podujatia</t>
  </si>
  <si>
    <t>Divadlo</t>
  </si>
  <si>
    <t>Školenie</t>
  </si>
  <si>
    <t>Vývoz odpadu</t>
  </si>
  <si>
    <t>7.3</t>
  </si>
  <si>
    <t>Toner</t>
  </si>
  <si>
    <t>Vybavenie stravovacích zariadení</t>
  </si>
  <si>
    <t>Pracovné odevy, obuv</t>
  </si>
  <si>
    <t>Údržba výťahov</t>
  </si>
  <si>
    <t>Údržba kuchynských zariadení</t>
  </si>
  <si>
    <t>Odber odpadu</t>
  </si>
  <si>
    <t>09.5.0.</t>
  </si>
  <si>
    <t>3.5</t>
  </si>
  <si>
    <t>Školenia, semináre</t>
  </si>
  <si>
    <t>Opatrovateľská služba</t>
  </si>
  <si>
    <t>11.2</t>
  </si>
  <si>
    <t>Materiál - Hyg. Potreby</t>
  </si>
  <si>
    <t>Transfer na opatrovateľskú službu</t>
  </si>
  <si>
    <t>Rodina a deti</t>
  </si>
  <si>
    <t>11.1</t>
  </si>
  <si>
    <t>Prídavok na dieťa</t>
  </si>
  <si>
    <t>Dávky soc.pomoci - hmotná núdza</t>
  </si>
  <si>
    <t>Dávky hmot.núdzi - osobitný príjemca</t>
  </si>
  <si>
    <t>Sociálne služby</t>
  </si>
  <si>
    <t>7.2</t>
  </si>
  <si>
    <t>Presun dotácie</t>
  </si>
  <si>
    <t>Presun dotácie PK, OK</t>
  </si>
  <si>
    <t>BEŽNÝ VÝDAJ - OBEC</t>
  </si>
  <si>
    <t xml:space="preserve">BEŽNÝ VÝDAJ - ZŠ </t>
  </si>
  <si>
    <t>BEŽNÝ VÝDAJ SPOLU</t>
  </si>
  <si>
    <t>KAPITÁLOVÉ VÝDAVKY - OBEC</t>
  </si>
  <si>
    <t>04.4.3</t>
  </si>
  <si>
    <t>Výstavba</t>
  </si>
  <si>
    <t>12.1</t>
  </si>
  <si>
    <t>Projektová dokumentácia</t>
  </si>
  <si>
    <t>KAPITÁLOVÝ VÝDAJ  SPOLU</t>
  </si>
  <si>
    <t>FINANČNÉ OPERÁCIE -VÝDAVKOVÉ</t>
  </si>
  <si>
    <t>Transakcie verejného dlhu - 16 bytová jednotka</t>
  </si>
  <si>
    <t>ROZPOČTOVÉ VÝDAVKY SPOLU</t>
  </si>
  <si>
    <t>Predprimárne vzdelávanie MŠ</t>
  </si>
  <si>
    <t>Vedľajšie služby v školstve ŠJ</t>
  </si>
  <si>
    <t>Primárne vzdelávanie ZŠ</t>
  </si>
  <si>
    <t>Daň za užívanie verejného priestranstva</t>
  </si>
  <si>
    <t>Poplatok za prenájom traktora</t>
  </si>
  <si>
    <t>Licencie -výherné automaty</t>
  </si>
  <si>
    <t>Poplatok za vydanie stanoviska</t>
  </si>
  <si>
    <t>Príjem z odvodu hazardných hier</t>
  </si>
  <si>
    <t>Cestovné náhrady</t>
  </si>
  <si>
    <t>Tuzemské</t>
  </si>
  <si>
    <t>01.1.1</t>
  </si>
  <si>
    <t>Ochrana pred požiarmi</t>
  </si>
  <si>
    <t>04.2.1</t>
  </si>
  <si>
    <t>08.2.0</t>
  </si>
  <si>
    <t>Vzdelávanie nedefinované</t>
  </si>
  <si>
    <t>10.1.2</t>
  </si>
  <si>
    <t>10.4.0</t>
  </si>
  <si>
    <t>10.7.0</t>
  </si>
  <si>
    <t>Príjem za ostané služby</t>
  </si>
  <si>
    <t>Príjem z prenájmu ver. priestorov</t>
  </si>
  <si>
    <t>Hygienické potreby</t>
  </si>
  <si>
    <t>Čistiace potreby</t>
  </si>
  <si>
    <t>Pečiatky</t>
  </si>
  <si>
    <t>Vypracovanie žiadosti NFP</t>
  </si>
  <si>
    <t>Členský príspevok</t>
  </si>
  <si>
    <t>Nádoby - psie extrementy</t>
  </si>
  <si>
    <t>Čistiace  potreby</t>
  </si>
  <si>
    <t>Vybavenie tried</t>
  </si>
  <si>
    <t>Daň za predajné automaty</t>
  </si>
  <si>
    <t>Poplatok za stavebný odpad</t>
  </si>
  <si>
    <t>Dotácia obciam -znevýhodnený uchádzač</t>
  </si>
  <si>
    <t>16 BJ - fond opráv z minulých rokov</t>
  </si>
  <si>
    <t>Zábezpeka 16 BJ</t>
  </si>
  <si>
    <t>4.5</t>
  </si>
  <si>
    <t>Licencia</t>
  </si>
  <si>
    <t>Vytýčenie inžinierských sietí</t>
  </si>
  <si>
    <t>09.6.0.1</t>
  </si>
  <si>
    <t xml:space="preserve">Transfery  nezisk. org. </t>
  </si>
  <si>
    <t>7.4</t>
  </si>
  <si>
    <t>Transfer ZUŠ</t>
  </si>
  <si>
    <t>Transfer CVČ</t>
  </si>
  <si>
    <t>05.1.0</t>
  </si>
  <si>
    <t>Daň z bytov a nebytových priestorov v byt.dome</t>
  </si>
  <si>
    <t>Dotácia obciam - stav. úrad, cestná doprava.</t>
  </si>
  <si>
    <t>Dotácia obciam - životné prostredie</t>
  </si>
  <si>
    <t>09.1.1.1</t>
  </si>
  <si>
    <t>Zdroj</t>
  </si>
  <si>
    <t>Energetický audit</t>
  </si>
  <si>
    <t>Údržba vojnových hrobov</t>
  </si>
  <si>
    <t>Palivo ako zdroj energie</t>
  </si>
  <si>
    <t>Cestná daň</t>
  </si>
  <si>
    <t>Nákup pozemkov</t>
  </si>
  <si>
    <t>09.1.2.1</t>
  </si>
  <si>
    <t>Náhrady</t>
  </si>
  <si>
    <t>Odevy</t>
  </si>
  <si>
    <t>Dni obce</t>
  </si>
  <si>
    <t>Kuchynská linka</t>
  </si>
  <si>
    <t>Rok 2020</t>
  </si>
  <si>
    <t>očak. plnenie</t>
  </si>
  <si>
    <t>Príjem z refakturácie</t>
  </si>
  <si>
    <t xml:space="preserve">Príjem z ročného zúčtovania poistného </t>
  </si>
  <si>
    <t>Deratizácia</t>
  </si>
  <si>
    <t>16 Bj - zábezpeka</t>
  </si>
  <si>
    <t>16 Bj zapojenie FP z pred. Rokov</t>
  </si>
  <si>
    <t>Kamerový systém</t>
  </si>
  <si>
    <t>Transakcie verejného dlhu - splátka úveru</t>
  </si>
  <si>
    <t>Príjem za stravné MŠ</t>
  </si>
  <si>
    <t>Zd.</t>
  </si>
  <si>
    <t>Potraviny MŠ</t>
  </si>
  <si>
    <t>Splácanie úrokov - SZRB Modernizácia DK</t>
  </si>
  <si>
    <t>Transfer MŽP - Modernizácia DK</t>
  </si>
  <si>
    <t>717 002</t>
  </si>
  <si>
    <t>72f</t>
  </si>
  <si>
    <t>Zostatok pros. z predch. Rokov</t>
  </si>
  <si>
    <t>Príjem za stravné</t>
  </si>
  <si>
    <t>Potvrdenia</t>
  </si>
  <si>
    <t>71</t>
  </si>
  <si>
    <t>Asistenčný poplatok IOMO</t>
  </si>
  <si>
    <t>BEŽNÉ PRÍJMY ZŠ</t>
  </si>
  <si>
    <t>Výpočtová technika</t>
  </si>
  <si>
    <t>04.5.1</t>
  </si>
  <si>
    <t>Transakcie verejného dlhu - investičný úver</t>
  </si>
  <si>
    <t>Rekonštrukcia a modernizácia ul. Záhradná</t>
  </si>
  <si>
    <t xml:space="preserve">Propagácia, reklama </t>
  </si>
  <si>
    <t>očakáv. Plnenie</t>
  </si>
  <si>
    <t>BEŽNÉ PRÍJMY - ZŠ</t>
  </si>
  <si>
    <t>BEŽNÝ PRÍJEM SPOLU</t>
  </si>
  <si>
    <t>Transfer MŽP - Zberový dvor</t>
  </si>
  <si>
    <t>Údržba telefónnej ústredne,kamerový systém</t>
  </si>
  <si>
    <t>Škola v prírode</t>
  </si>
  <si>
    <t xml:space="preserve">Materiál </t>
  </si>
  <si>
    <t>Zberový dvor - vlastné zdroje</t>
  </si>
  <si>
    <t>Materiál na údržbu plocha pre kontajnery</t>
  </si>
  <si>
    <t>Údržba verejného osvetlenia,</t>
  </si>
  <si>
    <t>Materiál na údržbu, prekládka stĺpa</t>
  </si>
  <si>
    <t>Údržba chodníkov</t>
  </si>
  <si>
    <t>Údržba ihrísk -  Ladce, Tunežice</t>
  </si>
  <si>
    <t>Údržba budov,kotla</t>
  </si>
  <si>
    <t>Pracovné odevy</t>
  </si>
  <si>
    <t>Zdravotná prehliadka</t>
  </si>
  <si>
    <t xml:space="preserve"> </t>
  </si>
  <si>
    <t>Materiál na údržbu ZŠ - ŠJ</t>
  </si>
  <si>
    <t>72e</t>
  </si>
  <si>
    <t>Rok 2023</t>
  </si>
  <si>
    <t>Rok 2024</t>
  </si>
  <si>
    <t>Príjem z poistného plnenia</t>
  </si>
  <si>
    <t>Nájom za plošinu</t>
  </si>
  <si>
    <t>KAPITÁLOVÝ VÝDAJ  OBEC</t>
  </si>
  <si>
    <t>KAPITÁLOVÝ VÝDAJ  ZŠ</t>
  </si>
  <si>
    <t>Poistné plnenie MŠ</t>
  </si>
  <si>
    <t>Dotácia obciam - vojnové hroby</t>
  </si>
  <si>
    <t>Dotácia obciam - MŠ udržateľnosť pracov. Miesta</t>
  </si>
  <si>
    <t>Dotácia obciam - COVID</t>
  </si>
  <si>
    <t>3AB1</t>
  </si>
  <si>
    <t>3AB2</t>
  </si>
  <si>
    <t>Návratná finančná výpomoc</t>
  </si>
  <si>
    <t>72g</t>
  </si>
  <si>
    <t>Príjem za školné MŠ</t>
  </si>
  <si>
    <t>Dotácia - Environmentálny fond</t>
  </si>
  <si>
    <t>Príjem  - predaj traktora</t>
  </si>
  <si>
    <t>Dotácia obciam - Požiarná ochrana</t>
  </si>
  <si>
    <t xml:space="preserve">Transfer MŽP -Vodozádržné opatrenia v intr. Obce </t>
  </si>
  <si>
    <t>Dezinfekcia</t>
  </si>
  <si>
    <t>5.2</t>
  </si>
  <si>
    <t>Prekládka garáže</t>
  </si>
  <si>
    <t>Palivo</t>
  </si>
  <si>
    <t>Odevy - dotácia</t>
  </si>
  <si>
    <t>Dezinfekcia - dotácia</t>
  </si>
  <si>
    <t>Známky pre psov</t>
  </si>
  <si>
    <t>COVID</t>
  </si>
  <si>
    <t>Občerstvenie</t>
  </si>
  <si>
    <t>Odmeny</t>
  </si>
  <si>
    <t>Výdaj na voľby, sčítanie obyvateľov</t>
  </si>
  <si>
    <t>Materiál dotácia</t>
  </si>
  <si>
    <t>Váha zberový dvor</t>
  </si>
  <si>
    <t>Búracie práce</t>
  </si>
  <si>
    <t>Digitálny pastort ciest</t>
  </si>
  <si>
    <t>Obnova lipovej aleje</t>
  </si>
  <si>
    <t>Prevádzkové zariadenia</t>
  </si>
  <si>
    <t>Komunitný plán</t>
  </si>
  <si>
    <t>03.2.0</t>
  </si>
  <si>
    <t>Výdavky verejnej správy</t>
  </si>
  <si>
    <t>Rekonštrukcia bezpeč. Systému</t>
  </si>
  <si>
    <t>Kupa požiarnej zbrojnice</t>
  </si>
  <si>
    <t>Kúpa garáže</t>
  </si>
  <si>
    <t>Rekonštrukcia a modernizácia IBV</t>
  </si>
  <si>
    <t>1AB1</t>
  </si>
  <si>
    <t>Zberový dvor - dotácia stavebné práce</t>
  </si>
  <si>
    <t>1AB2</t>
  </si>
  <si>
    <t>Zberový dvor - staebné práce, vlastné zdroje</t>
  </si>
  <si>
    <t>Zberový dvor - dotácia Unia</t>
  </si>
  <si>
    <t>Zberový dvor - dotácia ŠR</t>
  </si>
  <si>
    <t>06.4.0</t>
  </si>
  <si>
    <t>Rekonštrukcia verejného osvetlenia</t>
  </si>
  <si>
    <t>Informačné tabule</t>
  </si>
  <si>
    <t>Údržba budov</t>
  </si>
  <si>
    <t>3AC1</t>
  </si>
  <si>
    <t>Mzdy - dotácia asistent učiteľa</t>
  </si>
  <si>
    <t>Poistné a príspevok do poisťovní - dotácia</t>
  </si>
  <si>
    <t>1AC1</t>
  </si>
  <si>
    <t>1AC2</t>
  </si>
  <si>
    <t>1AC3</t>
  </si>
  <si>
    <t xml:space="preserve">Údržba komunikácuí  </t>
  </si>
  <si>
    <t>08.6.0</t>
  </si>
  <si>
    <t>Kultúrne a cirkevné pamiatky</t>
  </si>
  <si>
    <t>Obnova pomníka padlým</t>
  </si>
  <si>
    <t>ROZPOČET ROK 2022</t>
  </si>
  <si>
    <t>72j</t>
  </si>
  <si>
    <t>Príjem</t>
  </si>
  <si>
    <t>Dotácia obciam - NP COVID MRK</t>
  </si>
  <si>
    <t>Dotácia obciam - na voľby, sčítanie</t>
  </si>
  <si>
    <t>Dotácia obciam - SAŽP - lipová alej</t>
  </si>
  <si>
    <t>Dotácia obciam -_ MŠ, MPC</t>
  </si>
  <si>
    <t>Dotácia obciam - ZŠ , oprava kotolne</t>
  </si>
  <si>
    <t>Transfer MF - ZŠ strecha telocvične</t>
  </si>
  <si>
    <t>72c</t>
  </si>
  <si>
    <t xml:space="preserve">Poistné plnenie </t>
  </si>
  <si>
    <t>11UA</t>
  </si>
  <si>
    <t>Dotácia obciam - ubytovanie odídencov z Ukrajiny</t>
  </si>
  <si>
    <t>Transfer MH - Výstavba elekt. Nab. Staníc</t>
  </si>
  <si>
    <t>Rok 2025</t>
  </si>
  <si>
    <t>Rok 2021</t>
  </si>
  <si>
    <t>Poisťovňa Dôvera -dotácia</t>
  </si>
  <si>
    <t>Starobné poistenie - dotácia</t>
  </si>
  <si>
    <t>Interierové vybavenie - dotácia</t>
  </si>
  <si>
    <t>Kancelárske potreby _ dotácia</t>
  </si>
  <si>
    <t>Papier - dotácia</t>
  </si>
  <si>
    <t>Mzdy</t>
  </si>
  <si>
    <t>Lipová alej - dotácia</t>
  </si>
  <si>
    <t>16 Bj maľovanie</t>
  </si>
  <si>
    <t>Mzdy, platy, služob. Príjem - dotácia MPC</t>
  </si>
  <si>
    <t>Poisťovňa Dôvera - dotácia MPC</t>
  </si>
  <si>
    <t>Nemocenské poistenie - dotácia MPC</t>
  </si>
  <si>
    <t>MŠ testy COVID</t>
  </si>
  <si>
    <t>Materiál - dotácia</t>
  </si>
  <si>
    <t>Mzdy, platy, služob. Príjem - dotácia</t>
  </si>
  <si>
    <t>ZŠ oprava kotolne - dotácia</t>
  </si>
  <si>
    <t>ZŠ oprava kotolne - vlastné zdroje</t>
  </si>
  <si>
    <t>717 001</t>
  </si>
  <si>
    <t>Elektrická nabíjacia stanica - vlastné zdroje</t>
  </si>
  <si>
    <t>Rekonštrukcia telocvične ZŠ</t>
  </si>
  <si>
    <t>Prípojka - elektrika</t>
  </si>
  <si>
    <t>Poistenie zberového dvora</t>
  </si>
  <si>
    <t>Vianočná výzdoba</t>
  </si>
  <si>
    <t>Zatienenie pieskovísk MŠ</t>
  </si>
  <si>
    <t>Prípojka MŠ</t>
  </si>
  <si>
    <t>Ubytovanie odídencov z Ukrajiny</t>
  </si>
  <si>
    <t>Finančný príspevok na prevádzku SS</t>
  </si>
  <si>
    <t>Výstavba - vodozádržné opatrenia v intr. obce</t>
  </si>
  <si>
    <t>ROZPOČET 2023 - 2025</t>
  </si>
  <si>
    <t>Rozpočet schválený dňa 14.12.2022, Uznesenie č. 26/12.14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</si>
</sst>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[$-41B]dd\.\ mmmm\ yyyy"/>
    <numFmt numFmtId="183" formatCode="#,##0.0"/>
    <numFmt numFmtId="184" formatCode="0.000"/>
    <numFmt numFmtId="185" formatCode="0.0"/>
    <numFmt numFmtId="186" formatCode="[$-41B]d\.\ mmmm\ yyyy"/>
    <numFmt numFmtId="187" formatCode="[$-41B]dddd\,\ d\.\ mmmm\ yyyy"/>
    <numFmt numFmtId="188" formatCode="#,##0.000"/>
    <numFmt numFmtId="189" formatCode="0.0000"/>
    <numFmt numFmtId="190" formatCode="0.00000"/>
    <numFmt numFmtId="191" formatCode="0.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4"/>
      <name val="Arial"/>
      <family val="2"/>
    </font>
    <font>
      <sz val="8"/>
      <color indexed="53"/>
      <name val="Arial"/>
      <family val="2"/>
    </font>
    <font>
      <b/>
      <sz val="12"/>
      <color indexed="53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u val="singleAccounting"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36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0070C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7030A0"/>
      <name val="Arial"/>
      <family val="2"/>
    </font>
    <font>
      <b/>
      <sz val="8"/>
      <color theme="3"/>
      <name val="Arial"/>
      <family val="2"/>
    </font>
    <font>
      <b/>
      <sz val="8"/>
      <color theme="3" tint="0.39998000860214233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hair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thin"/>
      <right/>
      <top style="hair"/>
      <bottom/>
    </border>
    <border>
      <left>
        <color indexed="63"/>
      </left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/>
    </border>
    <border>
      <left style="thin"/>
      <right style="medium"/>
      <top style="medium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/>
      <top style="hair"/>
      <bottom style="thin"/>
    </border>
    <border>
      <left style="medium"/>
      <right/>
      <top/>
      <bottom style="thin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68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39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42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5" fillId="0" borderId="46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8" xfId="0" applyFont="1" applyBorder="1" applyAlignment="1">
      <alignment/>
    </xf>
    <xf numFmtId="3" fontId="6" fillId="0" borderId="48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3" fontId="5" fillId="0" borderId="49" xfId="0" applyNumberFormat="1" applyFont="1" applyBorder="1" applyAlignment="1">
      <alignment/>
    </xf>
    <xf numFmtId="0" fontId="6" fillId="0" borderId="47" xfId="0" applyFont="1" applyBorder="1" applyAlignment="1">
      <alignment/>
    </xf>
    <xf numFmtId="3" fontId="12" fillId="0" borderId="16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1" xfId="0" applyFont="1" applyBorder="1" applyAlignment="1">
      <alignment/>
    </xf>
    <xf numFmtId="3" fontId="5" fillId="0" borderId="50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47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49" fontId="6" fillId="0" borderId="45" xfId="0" applyNumberFormat="1" applyFont="1" applyBorder="1" applyAlignment="1">
      <alignment/>
    </xf>
    <xf numFmtId="0" fontId="6" fillId="0" borderId="46" xfId="0" applyFont="1" applyBorder="1" applyAlignment="1">
      <alignment/>
    </xf>
    <xf numFmtId="3" fontId="6" fillId="0" borderId="46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54" xfId="0" applyFont="1" applyBorder="1" applyAlignment="1">
      <alignment/>
    </xf>
    <xf numFmtId="3" fontId="5" fillId="0" borderId="29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49" fontId="6" fillId="0" borderId="55" xfId="0" applyNumberFormat="1" applyFont="1" applyBorder="1" applyAlignment="1">
      <alignment/>
    </xf>
    <xf numFmtId="0" fontId="6" fillId="0" borderId="56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6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46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4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34" borderId="3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49" fontId="6" fillId="0" borderId="81" xfId="0" applyNumberFormat="1" applyFont="1" applyBorder="1" applyAlignment="1">
      <alignment/>
    </xf>
    <xf numFmtId="0" fontId="5" fillId="0" borderId="64" xfId="0" applyFont="1" applyBorder="1" applyAlignment="1">
      <alignment/>
    </xf>
    <xf numFmtId="0" fontId="5" fillId="0" borderId="71" xfId="0" applyFont="1" applyBorder="1" applyAlignment="1">
      <alignment/>
    </xf>
    <xf numFmtId="0" fontId="6" fillId="0" borderId="64" xfId="0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6" fillId="0" borderId="83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0" fontId="0" fillId="0" borderId="30" xfId="0" applyBorder="1" applyAlignment="1">
      <alignment/>
    </xf>
    <xf numFmtId="0" fontId="6" fillId="0" borderId="85" xfId="0" applyFont="1" applyBorder="1" applyAlignment="1">
      <alignment/>
    </xf>
    <xf numFmtId="3" fontId="0" fillId="0" borderId="30" xfId="0" applyNumberFormat="1" applyBorder="1" applyAlignment="1">
      <alignment/>
    </xf>
    <xf numFmtId="0" fontId="6" fillId="0" borderId="55" xfId="0" applyFont="1" applyBorder="1" applyAlignment="1">
      <alignment/>
    </xf>
    <xf numFmtId="3" fontId="65" fillId="0" borderId="49" xfId="0" applyNumberFormat="1" applyFont="1" applyBorder="1" applyAlignment="1">
      <alignment/>
    </xf>
    <xf numFmtId="3" fontId="5" fillId="0" borderId="86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3" fontId="6" fillId="0" borderId="92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6" fillId="0" borderId="77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5" fillId="0" borderId="92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3" fontId="3" fillId="0" borderId="96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95" xfId="0" applyNumberFormat="1" applyFont="1" applyBorder="1" applyAlignment="1">
      <alignment/>
    </xf>
    <xf numFmtId="3" fontId="5" fillId="0" borderId="72" xfId="0" applyNumberFormat="1" applyFont="1" applyFill="1" applyBorder="1" applyAlignment="1">
      <alignment/>
    </xf>
    <xf numFmtId="3" fontId="5" fillId="0" borderId="98" xfId="0" applyNumberFormat="1" applyFont="1" applyBorder="1" applyAlignment="1">
      <alignment/>
    </xf>
    <xf numFmtId="3" fontId="66" fillId="0" borderId="33" xfId="0" applyNumberFormat="1" applyFont="1" applyBorder="1" applyAlignment="1">
      <alignment/>
    </xf>
    <xf numFmtId="3" fontId="67" fillId="0" borderId="70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6" fillId="0" borderId="74" xfId="0" applyNumberFormat="1" applyFont="1" applyFill="1" applyBorder="1" applyAlignment="1">
      <alignment/>
    </xf>
    <xf numFmtId="3" fontId="6" fillId="0" borderId="95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5" fillId="0" borderId="56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1" xfId="0" applyFont="1" applyBorder="1" applyAlignment="1">
      <alignment/>
    </xf>
    <xf numFmtId="0" fontId="6" fillId="0" borderId="82" xfId="0" applyFont="1" applyBorder="1" applyAlignment="1">
      <alignment/>
    </xf>
    <xf numFmtId="0" fontId="5" fillId="0" borderId="82" xfId="0" applyFont="1" applyBorder="1" applyAlignment="1">
      <alignment/>
    </xf>
    <xf numFmtId="3" fontId="5" fillId="0" borderId="101" xfId="0" applyNumberFormat="1" applyFont="1" applyFill="1" applyBorder="1" applyAlignment="1">
      <alignment/>
    </xf>
    <xf numFmtId="3" fontId="5" fillId="0" borderId="101" xfId="0" applyNumberFormat="1" applyFont="1" applyBorder="1" applyAlignment="1">
      <alignment/>
    </xf>
    <xf numFmtId="0" fontId="6" fillId="0" borderId="73" xfId="0" applyFont="1" applyBorder="1" applyAlignment="1">
      <alignment/>
    </xf>
    <xf numFmtId="3" fontId="6" fillId="33" borderId="76" xfId="0" applyNumberFormat="1" applyFont="1" applyFill="1" applyBorder="1" applyAlignment="1">
      <alignment/>
    </xf>
    <xf numFmtId="3" fontId="6" fillId="0" borderId="102" xfId="0" applyNumberFormat="1" applyFont="1" applyBorder="1" applyAlignment="1">
      <alignment/>
    </xf>
    <xf numFmtId="3" fontId="5" fillId="0" borderId="8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84" xfId="0" applyFont="1" applyBorder="1" applyAlignment="1">
      <alignment/>
    </xf>
    <xf numFmtId="3" fontId="8" fillId="0" borderId="56" xfId="0" applyNumberFormat="1" applyFont="1" applyBorder="1" applyAlignment="1">
      <alignment/>
    </xf>
    <xf numFmtId="0" fontId="6" fillId="35" borderId="14" xfId="0" applyFont="1" applyFill="1" applyBorder="1" applyAlignment="1">
      <alignment/>
    </xf>
    <xf numFmtId="3" fontId="6" fillId="35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23" xfId="0" applyFont="1" applyBorder="1" applyAlignment="1">
      <alignment/>
    </xf>
    <xf numFmtId="3" fontId="5" fillId="0" borderId="88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8" fillId="0" borderId="103" xfId="0" applyFont="1" applyBorder="1" applyAlignment="1">
      <alignment/>
    </xf>
    <xf numFmtId="0" fontId="19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103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7" fillId="0" borderId="103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3" fillId="0" borderId="104" xfId="0" applyNumberFormat="1" applyFont="1" applyBorder="1" applyAlignment="1">
      <alignment/>
    </xf>
    <xf numFmtId="3" fontId="7" fillId="0" borderId="104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3" fillId="0" borderId="105" xfId="0" applyNumberFormat="1" applyFont="1" applyBorder="1" applyAlignment="1">
      <alignment/>
    </xf>
    <xf numFmtId="0" fontId="18" fillId="0" borderId="106" xfId="0" applyFont="1" applyBorder="1" applyAlignment="1">
      <alignment/>
    </xf>
    <xf numFmtId="0" fontId="7" fillId="0" borderId="48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107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3" fillId="34" borderId="38" xfId="0" applyNumberFormat="1" applyFont="1" applyFill="1" applyBorder="1" applyAlignment="1">
      <alignment/>
    </xf>
    <xf numFmtId="0" fontId="7" fillId="0" borderId="84" xfId="0" applyFont="1" applyBorder="1" applyAlignment="1">
      <alignment/>
    </xf>
    <xf numFmtId="49" fontId="6" fillId="0" borderId="105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35" borderId="86" xfId="0" applyNumberFormat="1" applyFont="1" applyFill="1" applyBorder="1" applyAlignment="1">
      <alignment/>
    </xf>
    <xf numFmtId="3" fontId="13" fillId="0" borderId="106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9" fillId="0" borderId="106" xfId="0" applyNumberFormat="1" applyFont="1" applyBorder="1" applyAlignment="1">
      <alignment/>
    </xf>
    <xf numFmtId="49" fontId="6" fillId="0" borderId="38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5" fillId="0" borderId="42" xfId="0" applyFont="1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6" fillId="0" borderId="108" xfId="0" applyFont="1" applyBorder="1" applyAlignment="1">
      <alignment/>
    </xf>
    <xf numFmtId="3" fontId="6" fillId="0" borderId="108" xfId="0" applyNumberFormat="1" applyFont="1" applyBorder="1" applyAlignment="1">
      <alignment/>
    </xf>
    <xf numFmtId="0" fontId="6" fillId="0" borderId="109" xfId="0" applyFont="1" applyBorder="1" applyAlignment="1">
      <alignment/>
    </xf>
    <xf numFmtId="49" fontId="6" fillId="0" borderId="56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00" xfId="0" applyNumberFormat="1" applyFont="1" applyFill="1" applyBorder="1" applyAlignment="1">
      <alignment/>
    </xf>
    <xf numFmtId="0" fontId="6" fillId="0" borderId="110" xfId="0" applyFont="1" applyBorder="1" applyAlignment="1">
      <alignment/>
    </xf>
    <xf numFmtId="0" fontId="6" fillId="0" borderId="70" xfId="0" applyFont="1" applyBorder="1" applyAlignment="1">
      <alignment/>
    </xf>
    <xf numFmtId="0" fontId="2" fillId="0" borderId="111" xfId="0" applyFont="1" applyBorder="1" applyAlignment="1">
      <alignment/>
    </xf>
    <xf numFmtId="0" fontId="2" fillId="0" borderId="59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86" xfId="0" applyNumberFormat="1" applyFont="1" applyBorder="1" applyAlignment="1">
      <alignment/>
    </xf>
    <xf numFmtId="0" fontId="5" fillId="0" borderId="64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64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65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5" fillId="0" borderId="84" xfId="0" applyNumberFormat="1" applyFont="1" applyBorder="1" applyAlignment="1">
      <alignment/>
    </xf>
    <xf numFmtId="0" fontId="5" fillId="0" borderId="47" xfId="0" applyFont="1" applyBorder="1" applyAlignment="1">
      <alignment/>
    </xf>
    <xf numFmtId="3" fontId="6" fillId="0" borderId="76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83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105" xfId="0" applyFont="1" applyBorder="1" applyAlignment="1">
      <alignment/>
    </xf>
    <xf numFmtId="3" fontId="68" fillId="6" borderId="106" xfId="0" applyNumberFormat="1" applyFont="1" applyFill="1" applyBorder="1" applyAlignment="1">
      <alignment/>
    </xf>
    <xf numFmtId="3" fontId="68" fillId="6" borderId="2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3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5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62" xfId="0" applyNumberFormat="1" applyFont="1" applyBorder="1" applyAlignment="1">
      <alignment/>
    </xf>
    <xf numFmtId="3" fontId="8" fillId="0" borderId="10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26" xfId="0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3" fontId="21" fillId="0" borderId="10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90" xfId="0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07" xfId="0" applyNumberFormat="1" applyFont="1" applyBorder="1" applyAlignment="1">
      <alignment/>
    </xf>
    <xf numFmtId="4" fontId="6" fillId="0" borderId="107" xfId="0" applyNumberFormat="1" applyFont="1" applyBorder="1" applyAlignment="1">
      <alignment/>
    </xf>
    <xf numFmtId="3" fontId="6" fillId="0" borderId="109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3" fillId="0" borderId="72" xfId="0" applyFont="1" applyBorder="1" applyAlignment="1">
      <alignment/>
    </xf>
    <xf numFmtId="0" fontId="5" fillId="0" borderId="65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2" xfId="0" applyFont="1" applyBorder="1" applyAlignment="1">
      <alignment/>
    </xf>
    <xf numFmtId="0" fontId="3" fillId="0" borderId="21" xfId="0" applyFont="1" applyBorder="1" applyAlignment="1">
      <alignment/>
    </xf>
    <xf numFmtId="0" fontId="10" fillId="0" borderId="91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112" xfId="0" applyFont="1" applyBorder="1" applyAlignment="1">
      <alignment/>
    </xf>
    <xf numFmtId="0" fontId="6" fillId="0" borderId="68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1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66" xfId="0" applyFont="1" applyBorder="1" applyAlignment="1">
      <alignment/>
    </xf>
    <xf numFmtId="0" fontId="6" fillId="0" borderId="97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66" xfId="0" applyFont="1" applyBorder="1" applyAlignment="1">
      <alignment/>
    </xf>
    <xf numFmtId="49" fontId="2" fillId="0" borderId="9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/>
    </xf>
    <xf numFmtId="49" fontId="6" fillId="0" borderId="72" xfId="0" applyNumberFormat="1" applyFont="1" applyBorder="1" applyAlignment="1">
      <alignment/>
    </xf>
    <xf numFmtId="49" fontId="6" fillId="0" borderId="74" xfId="0" applyNumberFormat="1" applyFont="1" applyBorder="1" applyAlignment="1">
      <alignment/>
    </xf>
    <xf numFmtId="49" fontId="6" fillId="0" borderId="89" xfId="0" applyNumberFormat="1" applyFont="1" applyBorder="1" applyAlignment="1">
      <alignment/>
    </xf>
    <xf numFmtId="49" fontId="6" fillId="0" borderId="70" xfId="0" applyNumberFormat="1" applyFont="1" applyBorder="1" applyAlignment="1">
      <alignment/>
    </xf>
    <xf numFmtId="49" fontId="6" fillId="0" borderId="88" xfId="0" applyNumberFormat="1" applyFont="1" applyBorder="1" applyAlignment="1">
      <alignment/>
    </xf>
    <xf numFmtId="49" fontId="6" fillId="0" borderId="65" xfId="0" applyNumberFormat="1" applyFont="1" applyBorder="1" applyAlignment="1">
      <alignment/>
    </xf>
    <xf numFmtId="0" fontId="6" fillId="0" borderId="115" xfId="0" applyFont="1" applyBorder="1" applyAlignment="1">
      <alignment/>
    </xf>
    <xf numFmtId="3" fontId="6" fillId="0" borderId="42" xfId="0" applyNumberFormat="1" applyFont="1" applyBorder="1" applyAlignment="1">
      <alignment/>
    </xf>
    <xf numFmtId="0" fontId="6" fillId="0" borderId="94" xfId="0" applyFont="1" applyBorder="1" applyAlignment="1">
      <alignment/>
    </xf>
    <xf numFmtId="49" fontId="6" fillId="0" borderId="68" xfId="46" applyNumberFormat="1" applyFont="1" applyBorder="1">
      <alignment/>
      <protection/>
    </xf>
    <xf numFmtId="49" fontId="6" fillId="0" borderId="72" xfId="46" applyNumberFormat="1" applyFont="1" applyBorder="1">
      <alignment/>
      <protection/>
    </xf>
    <xf numFmtId="49" fontId="6" fillId="0" borderId="77" xfId="0" applyNumberFormat="1" applyFont="1" applyBorder="1" applyAlignment="1">
      <alignment/>
    </xf>
    <xf numFmtId="49" fontId="6" fillId="0" borderId="68" xfId="0" applyNumberFormat="1" applyFont="1" applyBorder="1" applyAlignment="1">
      <alignment/>
    </xf>
    <xf numFmtId="49" fontId="6" fillId="0" borderId="70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87" xfId="0" applyFont="1" applyFill="1" applyBorder="1" applyAlignment="1">
      <alignment/>
    </xf>
    <xf numFmtId="49" fontId="6" fillId="0" borderId="74" xfId="0" applyNumberFormat="1" applyFont="1" applyFill="1" applyBorder="1" applyAlignment="1">
      <alignment/>
    </xf>
    <xf numFmtId="49" fontId="6" fillId="0" borderId="68" xfId="0" applyNumberFormat="1" applyFont="1" applyFill="1" applyBorder="1" applyAlignment="1">
      <alignment/>
    </xf>
    <xf numFmtId="0" fontId="6" fillId="0" borderId="116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5" fillId="0" borderId="117" xfId="0" applyFont="1" applyBorder="1" applyAlignment="1">
      <alignment/>
    </xf>
    <xf numFmtId="0" fontId="6" fillId="0" borderId="118" xfId="0" applyFont="1" applyBorder="1" applyAlignment="1">
      <alignment/>
    </xf>
    <xf numFmtId="0" fontId="6" fillId="0" borderId="119" xfId="0" applyFont="1" applyBorder="1" applyAlignment="1">
      <alignment/>
    </xf>
    <xf numFmtId="3" fontId="6" fillId="0" borderId="96" xfId="0" applyNumberFormat="1" applyFont="1" applyBorder="1" applyAlignment="1">
      <alignment/>
    </xf>
    <xf numFmtId="0" fontId="6" fillId="0" borderId="120" xfId="0" applyFont="1" applyBorder="1" applyAlignment="1">
      <alignment/>
    </xf>
    <xf numFmtId="49" fontId="6" fillId="0" borderId="96" xfId="0" applyNumberFormat="1" applyFont="1" applyBorder="1" applyAlignment="1">
      <alignment/>
    </xf>
    <xf numFmtId="49" fontId="6" fillId="0" borderId="91" xfId="0" applyNumberFormat="1" applyFont="1" applyBorder="1" applyAlignment="1">
      <alignment/>
    </xf>
    <xf numFmtId="0" fontId="5" fillId="0" borderId="121" xfId="0" applyFont="1" applyBorder="1" applyAlignment="1">
      <alignment/>
    </xf>
    <xf numFmtId="49" fontId="6" fillId="0" borderId="92" xfId="0" applyNumberFormat="1" applyFont="1" applyBorder="1" applyAlignment="1">
      <alignment/>
    </xf>
    <xf numFmtId="0" fontId="6" fillId="0" borderId="117" xfId="0" applyFont="1" applyBorder="1" applyAlignment="1">
      <alignment/>
    </xf>
    <xf numFmtId="49" fontId="6" fillId="0" borderId="95" xfId="0" applyNumberFormat="1" applyFont="1" applyBorder="1" applyAlignment="1">
      <alignment/>
    </xf>
    <xf numFmtId="0" fontId="6" fillId="0" borderId="122" xfId="0" applyFont="1" applyBorder="1" applyAlignment="1">
      <alignment/>
    </xf>
    <xf numFmtId="0" fontId="6" fillId="0" borderId="123" xfId="0" applyFont="1" applyBorder="1" applyAlignment="1">
      <alignment/>
    </xf>
    <xf numFmtId="0" fontId="6" fillId="0" borderId="124" xfId="0" applyFont="1" applyBorder="1" applyAlignment="1">
      <alignment/>
    </xf>
    <xf numFmtId="3" fontId="12" fillId="0" borderId="35" xfId="0" applyNumberFormat="1" applyFont="1" applyBorder="1" applyAlignment="1">
      <alignment/>
    </xf>
    <xf numFmtId="3" fontId="5" fillId="0" borderId="125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49" fontId="6" fillId="0" borderId="54" xfId="0" applyNumberFormat="1" applyFont="1" applyBorder="1" applyAlignment="1">
      <alignment/>
    </xf>
    <xf numFmtId="49" fontId="6" fillId="0" borderId="126" xfId="0" applyNumberFormat="1" applyFont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0" fontId="5" fillId="0" borderId="116" xfId="0" applyFont="1" applyBorder="1" applyAlignment="1">
      <alignment/>
    </xf>
    <xf numFmtId="0" fontId="5" fillId="0" borderId="124" xfId="0" applyFont="1" applyBorder="1" applyAlignment="1">
      <alignment/>
    </xf>
    <xf numFmtId="0" fontId="3" fillId="0" borderId="107" xfId="0" applyFont="1" applyBorder="1" applyAlignment="1">
      <alignment/>
    </xf>
    <xf numFmtId="0" fontId="6" fillId="0" borderId="103" xfId="0" applyFont="1" applyBorder="1" applyAlignment="1">
      <alignment/>
    </xf>
    <xf numFmtId="3" fontId="6" fillId="0" borderId="88" xfId="0" applyNumberFormat="1" applyFont="1" applyFill="1" applyBorder="1" applyAlignment="1">
      <alignment/>
    </xf>
    <xf numFmtId="3" fontId="6" fillId="0" borderId="98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5" fillId="0" borderId="93" xfId="0" applyFont="1" applyBorder="1" applyAlignment="1">
      <alignment/>
    </xf>
    <xf numFmtId="49" fontId="6" fillId="0" borderId="72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0" fontId="13" fillId="0" borderId="38" xfId="0" applyFont="1" applyBorder="1" applyAlignment="1">
      <alignment/>
    </xf>
    <xf numFmtId="49" fontId="6" fillId="0" borderId="91" xfId="0" applyNumberFormat="1" applyFont="1" applyFill="1" applyBorder="1" applyAlignment="1">
      <alignment/>
    </xf>
    <xf numFmtId="3" fontId="65" fillId="0" borderId="50" xfId="0" applyNumberFormat="1" applyFont="1" applyFill="1" applyBorder="1" applyAlignment="1">
      <alignment/>
    </xf>
    <xf numFmtId="3" fontId="65" fillId="0" borderId="91" xfId="0" applyNumberFormat="1" applyFont="1" applyFill="1" applyBorder="1" applyAlignment="1">
      <alignment/>
    </xf>
    <xf numFmtId="0" fontId="6" fillId="0" borderId="107" xfId="0" applyFont="1" applyBorder="1" applyAlignment="1">
      <alignment/>
    </xf>
    <xf numFmtId="49" fontId="15" fillId="0" borderId="91" xfId="0" applyNumberFormat="1" applyFont="1" applyBorder="1" applyAlignment="1">
      <alignment/>
    </xf>
    <xf numFmtId="0" fontId="5" fillId="0" borderId="120" xfId="0" applyFont="1" applyBorder="1" applyAlignment="1">
      <alignment/>
    </xf>
    <xf numFmtId="49" fontId="6" fillId="35" borderId="68" xfId="0" applyNumberFormat="1" applyFont="1" applyFill="1" applyBorder="1" applyAlignment="1">
      <alignment/>
    </xf>
    <xf numFmtId="3" fontId="6" fillId="35" borderId="70" xfId="0" applyNumberFormat="1" applyFont="1" applyFill="1" applyBorder="1" applyAlignment="1">
      <alignment/>
    </xf>
    <xf numFmtId="49" fontId="6" fillId="0" borderId="86" xfId="0" applyNumberFormat="1" applyFont="1" applyBorder="1" applyAlignment="1">
      <alignment/>
    </xf>
    <xf numFmtId="49" fontId="6" fillId="0" borderId="94" xfId="0" applyNumberFormat="1" applyFont="1" applyBorder="1" applyAlignment="1">
      <alignment/>
    </xf>
    <xf numFmtId="49" fontId="6" fillId="0" borderId="115" xfId="0" applyNumberFormat="1" applyFont="1" applyBorder="1" applyAlignment="1">
      <alignment/>
    </xf>
    <xf numFmtId="49" fontId="6" fillId="0" borderId="66" xfId="0" applyNumberFormat="1" applyFont="1" applyBorder="1" applyAlignment="1">
      <alignment/>
    </xf>
    <xf numFmtId="49" fontId="6" fillId="0" borderId="120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6" fillId="0" borderId="110" xfId="0" applyFont="1" applyFill="1" applyBorder="1" applyAlignment="1">
      <alignment/>
    </xf>
    <xf numFmtId="0" fontId="5" fillId="0" borderId="123" xfId="0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6" fillId="0" borderId="127" xfId="0" applyNumberFormat="1" applyFont="1" applyBorder="1" applyAlignment="1">
      <alignment/>
    </xf>
    <xf numFmtId="0" fontId="6" fillId="0" borderId="128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89" xfId="0" applyNumberFormat="1" applyFont="1" applyBorder="1" applyAlignment="1">
      <alignment horizontal="right"/>
    </xf>
    <xf numFmtId="3" fontId="3" fillId="0" borderId="31" xfId="0" applyNumberFormat="1" applyFont="1" applyFill="1" applyBorder="1" applyAlignment="1">
      <alignment/>
    </xf>
    <xf numFmtId="49" fontId="6" fillId="0" borderId="92" xfId="0" applyNumberFormat="1" applyFont="1" applyFill="1" applyBorder="1" applyAlignment="1">
      <alignment/>
    </xf>
    <xf numFmtId="3" fontId="12" fillId="0" borderId="89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0" fontId="2" fillId="0" borderId="124" xfId="0" applyFont="1" applyBorder="1" applyAlignment="1">
      <alignment/>
    </xf>
    <xf numFmtId="0" fontId="3" fillId="0" borderId="104" xfId="0" applyFont="1" applyBorder="1" applyAlignment="1">
      <alignment/>
    </xf>
    <xf numFmtId="3" fontId="2" fillId="0" borderId="51" xfId="0" applyNumberFormat="1" applyFont="1" applyBorder="1" applyAlignment="1">
      <alignment/>
    </xf>
    <xf numFmtId="3" fontId="16" fillId="0" borderId="95" xfId="0" applyNumberFormat="1" applyFont="1" applyBorder="1" applyAlignment="1">
      <alignment/>
    </xf>
    <xf numFmtId="0" fontId="7" fillId="0" borderId="124" xfId="0" applyFont="1" applyBorder="1" applyAlignment="1">
      <alignment/>
    </xf>
    <xf numFmtId="3" fontId="7" fillId="0" borderId="51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7" fillId="0" borderId="95" xfId="0" applyNumberFormat="1" applyFont="1" applyFill="1" applyBorder="1" applyAlignment="1">
      <alignment/>
    </xf>
    <xf numFmtId="49" fontId="6" fillId="0" borderId="112" xfId="0" applyNumberFormat="1" applyFont="1" applyFill="1" applyBorder="1" applyAlignment="1">
      <alignment/>
    </xf>
    <xf numFmtId="3" fontId="6" fillId="0" borderId="109" xfId="0" applyNumberFormat="1" applyFont="1" applyBorder="1" applyAlignment="1">
      <alignment/>
    </xf>
    <xf numFmtId="0" fontId="6" fillId="0" borderId="129" xfId="0" applyFont="1" applyBorder="1" applyAlignment="1">
      <alignment/>
    </xf>
    <xf numFmtId="3" fontId="6" fillId="0" borderId="112" xfId="0" applyNumberFormat="1" applyFont="1" applyBorder="1" applyAlignment="1">
      <alignment/>
    </xf>
    <xf numFmtId="0" fontId="18" fillId="0" borderId="38" xfId="0" applyFont="1" applyBorder="1" applyAlignment="1">
      <alignment/>
    </xf>
    <xf numFmtId="3" fontId="7" fillId="0" borderId="120" xfId="0" applyNumberFormat="1" applyFont="1" applyBorder="1" applyAlignment="1">
      <alignment/>
    </xf>
    <xf numFmtId="0" fontId="6" fillId="0" borderId="130" xfId="0" applyFont="1" applyBorder="1" applyAlignment="1">
      <alignment/>
    </xf>
    <xf numFmtId="49" fontId="6" fillId="0" borderId="112" xfId="0" applyNumberFormat="1" applyFont="1" applyBorder="1" applyAlignment="1">
      <alignment/>
    </xf>
    <xf numFmtId="3" fontId="6" fillId="0" borderId="115" xfId="0" applyNumberFormat="1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53" xfId="0" applyFont="1" applyBorder="1" applyAlignment="1">
      <alignment/>
    </xf>
    <xf numFmtId="0" fontId="6" fillId="0" borderId="131" xfId="0" applyFont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132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33" xfId="0" applyFont="1" applyBorder="1" applyAlignment="1">
      <alignment/>
    </xf>
    <xf numFmtId="0" fontId="5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6" fillId="0" borderId="81" xfId="0" applyFont="1" applyBorder="1" applyAlignment="1">
      <alignment/>
    </xf>
    <xf numFmtId="0" fontId="6" fillId="0" borderId="85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5" fillId="0" borderId="55" xfId="0" applyFont="1" applyBorder="1" applyAlignment="1">
      <alignment/>
    </xf>
    <xf numFmtId="0" fontId="6" fillId="0" borderId="134" xfId="0" applyFont="1" applyBorder="1" applyAlignment="1">
      <alignment/>
    </xf>
    <xf numFmtId="0" fontId="14" fillId="0" borderId="126" xfId="0" applyFont="1" applyBorder="1" applyAlignment="1">
      <alignment/>
    </xf>
    <xf numFmtId="0" fontId="6" fillId="0" borderId="79" xfId="0" applyFont="1" applyBorder="1" applyAlignment="1">
      <alignment/>
    </xf>
    <xf numFmtId="0" fontId="6" fillId="35" borderId="131" xfId="0" applyFont="1" applyFill="1" applyBorder="1" applyAlignment="1">
      <alignment/>
    </xf>
    <xf numFmtId="0" fontId="5" fillId="0" borderId="133" xfId="0" applyFont="1" applyBorder="1" applyAlignment="1">
      <alignment/>
    </xf>
    <xf numFmtId="0" fontId="2" fillId="0" borderId="132" xfId="0" applyFont="1" applyBorder="1" applyAlignment="1">
      <alignment/>
    </xf>
    <xf numFmtId="0" fontId="7" fillId="0" borderId="133" xfId="0" applyFont="1" applyBorder="1" applyAlignment="1">
      <alignment/>
    </xf>
    <xf numFmtId="0" fontId="5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135" xfId="0" applyFont="1" applyBorder="1" applyAlignment="1">
      <alignment/>
    </xf>
    <xf numFmtId="0" fontId="5" fillId="0" borderId="98" xfId="0" applyFont="1" applyBorder="1" applyAlignment="1">
      <alignment/>
    </xf>
    <xf numFmtId="49" fontId="6" fillId="0" borderId="134" xfId="0" applyNumberFormat="1" applyFont="1" applyBorder="1" applyAlignment="1">
      <alignment/>
    </xf>
    <xf numFmtId="49" fontId="15" fillId="0" borderId="39" xfId="0" applyNumberFormat="1" applyFont="1" applyBorder="1" applyAlignment="1">
      <alignment/>
    </xf>
    <xf numFmtId="16" fontId="5" fillId="0" borderId="60" xfId="0" applyNumberFormat="1" applyFont="1" applyBorder="1" applyAlignment="1">
      <alignment/>
    </xf>
    <xf numFmtId="0" fontId="65" fillId="0" borderId="85" xfId="0" applyFont="1" applyBorder="1" applyAlignment="1">
      <alignment/>
    </xf>
    <xf numFmtId="49" fontId="65" fillId="0" borderId="72" xfId="0" applyNumberFormat="1" applyFont="1" applyBorder="1" applyAlignment="1">
      <alignment/>
    </xf>
    <xf numFmtId="49" fontId="65" fillId="0" borderId="65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122" xfId="0" applyFont="1" applyBorder="1" applyAlignment="1">
      <alignment/>
    </xf>
    <xf numFmtId="3" fontId="5" fillId="0" borderId="72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3" fillId="0" borderId="104" xfId="0" applyFont="1" applyBorder="1" applyAlignment="1">
      <alignment/>
    </xf>
    <xf numFmtId="3" fontId="6" fillId="0" borderId="104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105" xfId="0" applyNumberFormat="1" applyFont="1" applyBorder="1" applyAlignment="1">
      <alignment/>
    </xf>
    <xf numFmtId="4" fontId="6" fillId="0" borderId="104" xfId="0" applyNumberFormat="1" applyFont="1" applyBorder="1" applyAlignment="1">
      <alignment/>
    </xf>
    <xf numFmtId="0" fontId="6" fillId="0" borderId="74" xfId="0" applyFont="1" applyBorder="1" applyAlignment="1">
      <alignment/>
    </xf>
    <xf numFmtId="3" fontId="6" fillId="0" borderId="129" xfId="0" applyNumberFormat="1" applyFont="1" applyBorder="1" applyAlignment="1">
      <alignment/>
    </xf>
    <xf numFmtId="3" fontId="6" fillId="0" borderId="136" xfId="0" applyNumberFormat="1" applyFont="1" applyBorder="1" applyAlignment="1">
      <alignment/>
    </xf>
    <xf numFmtId="0" fontId="6" fillId="0" borderId="137" xfId="0" applyFont="1" applyBorder="1" applyAlignment="1">
      <alignment/>
    </xf>
    <xf numFmtId="0" fontId="18" fillId="0" borderId="2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96" xfId="0" applyNumberFormat="1" applyFont="1" applyBorder="1" applyAlignment="1">
      <alignment/>
    </xf>
    <xf numFmtId="3" fontId="21" fillId="0" borderId="13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5" fillId="0" borderId="126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6" fillId="0" borderId="85" xfId="0" applyFont="1" applyBorder="1" applyAlignment="1">
      <alignment horizontal="right"/>
    </xf>
    <xf numFmtId="49" fontId="5" fillId="0" borderId="72" xfId="0" applyNumberFormat="1" applyFont="1" applyBorder="1" applyAlignment="1">
      <alignment/>
    </xf>
    <xf numFmtId="0" fontId="6" fillId="0" borderId="112" xfId="0" applyFont="1" applyFill="1" applyBorder="1" applyAlignment="1">
      <alignment/>
    </xf>
    <xf numFmtId="49" fontId="6" fillId="0" borderId="78" xfId="0" applyNumberFormat="1" applyFont="1" applyBorder="1" applyAlignment="1">
      <alignment/>
    </xf>
    <xf numFmtId="0" fontId="70" fillId="0" borderId="39" xfId="0" applyFont="1" applyBorder="1" applyAlignment="1">
      <alignment/>
    </xf>
    <xf numFmtId="3" fontId="70" fillId="0" borderId="39" xfId="0" applyNumberFormat="1" applyFont="1" applyBorder="1" applyAlignment="1">
      <alignment/>
    </xf>
    <xf numFmtId="3" fontId="6" fillId="35" borderId="69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3" fontId="6" fillId="35" borderId="110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0" fontId="0" fillId="0" borderId="138" xfId="0" applyBorder="1" applyAlignment="1">
      <alignment/>
    </xf>
    <xf numFmtId="3" fontId="6" fillId="0" borderId="30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6" fillId="0" borderId="118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49" fontId="6" fillId="0" borderId="69" xfId="0" applyNumberFormat="1" applyFont="1" applyBorder="1" applyAlignment="1">
      <alignment horizontal="right"/>
    </xf>
    <xf numFmtId="3" fontId="6" fillId="0" borderId="130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68" fillId="6" borderId="30" xfId="0" applyNumberFormat="1" applyFont="1" applyFill="1" applyBorder="1" applyAlignment="1">
      <alignment/>
    </xf>
    <xf numFmtId="0" fontId="71" fillId="35" borderId="26" xfId="0" applyFont="1" applyFill="1" applyBorder="1" applyAlignment="1">
      <alignment/>
    </xf>
    <xf numFmtId="3" fontId="71" fillId="35" borderId="106" xfId="0" applyNumberFormat="1" applyFont="1" applyFill="1" applyBorder="1" applyAlignment="1">
      <alignment/>
    </xf>
    <xf numFmtId="3" fontId="71" fillId="35" borderId="19" xfId="0" applyNumberFormat="1" applyFont="1" applyFill="1" applyBorder="1" applyAlignment="1">
      <alignment/>
    </xf>
    <xf numFmtId="3" fontId="72" fillId="35" borderId="26" xfId="0" applyNumberFormat="1" applyFont="1" applyFill="1" applyBorder="1" applyAlignment="1">
      <alignment/>
    </xf>
    <xf numFmtId="0" fontId="68" fillId="6" borderId="38" xfId="0" applyFont="1" applyFill="1" applyBorder="1" applyAlignment="1">
      <alignment/>
    </xf>
    <xf numFmtId="3" fontId="72" fillId="35" borderId="31" xfId="0" applyNumberFormat="1" applyFont="1" applyFill="1" applyBorder="1" applyAlignment="1">
      <alignment/>
    </xf>
    <xf numFmtId="3" fontId="6" fillId="0" borderId="13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21" fillId="0" borderId="104" xfId="0" applyFont="1" applyBorder="1" applyAlignment="1">
      <alignment/>
    </xf>
    <xf numFmtId="0" fontId="6" fillId="0" borderId="56" xfId="0" applyFont="1" applyBorder="1" applyAlignment="1">
      <alignment/>
    </xf>
    <xf numFmtId="3" fontId="6" fillId="35" borderId="67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49" fontId="6" fillId="35" borderId="79" xfId="0" applyNumberFormat="1" applyFont="1" applyFill="1" applyBorder="1" applyAlignment="1">
      <alignment/>
    </xf>
    <xf numFmtId="0" fontId="6" fillId="35" borderId="128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49" fontId="6" fillId="35" borderId="70" xfId="0" applyNumberFormat="1" applyFont="1" applyFill="1" applyBorder="1" applyAlignment="1">
      <alignment/>
    </xf>
    <xf numFmtId="0" fontId="6" fillId="35" borderId="87" xfId="0" applyFont="1" applyFill="1" applyBorder="1" applyAlignment="1">
      <alignment/>
    </xf>
    <xf numFmtId="3" fontId="12" fillId="35" borderId="70" xfId="0" applyNumberFormat="1" applyFont="1" applyFill="1" applyBorder="1" applyAlignment="1">
      <alignment/>
    </xf>
    <xf numFmtId="49" fontId="6" fillId="35" borderId="69" xfId="0" applyNumberFormat="1" applyFont="1" applyFill="1" applyBorder="1" applyAlignment="1">
      <alignment horizontal="right"/>
    </xf>
    <xf numFmtId="3" fontId="6" fillId="35" borderId="68" xfId="0" applyNumberFormat="1" applyFont="1" applyFill="1" applyBorder="1" applyAlignment="1">
      <alignment/>
    </xf>
    <xf numFmtId="3" fontId="6" fillId="35" borderId="36" xfId="0" applyNumberFormat="1" applyFont="1" applyFill="1" applyBorder="1" applyAlignment="1">
      <alignment/>
    </xf>
    <xf numFmtId="3" fontId="6" fillId="35" borderId="97" xfId="0" applyNumberFormat="1" applyFont="1" applyFill="1" applyBorder="1" applyAlignment="1">
      <alignment/>
    </xf>
    <xf numFmtId="3" fontId="6" fillId="35" borderId="64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46" xfId="0" applyFont="1" applyFill="1" applyBorder="1" applyAlignment="1">
      <alignment/>
    </xf>
    <xf numFmtId="49" fontId="6" fillId="35" borderId="65" xfId="0" applyNumberFormat="1" applyFont="1" applyFill="1" applyBorder="1" applyAlignment="1">
      <alignment/>
    </xf>
    <xf numFmtId="0" fontId="6" fillId="35" borderId="122" xfId="0" applyFont="1" applyFill="1" applyBorder="1" applyAlignment="1">
      <alignment/>
    </xf>
    <xf numFmtId="3" fontId="6" fillId="35" borderId="92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6" fillId="35" borderId="47" xfId="0" applyNumberFormat="1" applyFont="1" applyFill="1" applyBorder="1" applyAlignment="1">
      <alignment/>
    </xf>
    <xf numFmtId="3" fontId="6" fillId="35" borderId="65" xfId="0" applyNumberFormat="1" applyFont="1" applyFill="1" applyBorder="1" applyAlignment="1">
      <alignment/>
    </xf>
    <xf numFmtId="3" fontId="67" fillId="0" borderId="87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3" fontId="5" fillId="0" borderId="117" xfId="0" applyNumberFormat="1" applyFont="1" applyBorder="1" applyAlignment="1">
      <alignment/>
    </xf>
    <xf numFmtId="3" fontId="6" fillId="0" borderId="118" xfId="0" applyNumberFormat="1" applyFont="1" applyBorder="1" applyAlignment="1">
      <alignment/>
    </xf>
    <xf numFmtId="3" fontId="6" fillId="0" borderId="140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3" fontId="3" fillId="0" borderId="116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3" fontId="6" fillId="0" borderId="110" xfId="0" applyNumberFormat="1" applyFont="1" applyFill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3" fontId="6" fillId="0" borderId="87" xfId="0" applyNumberFormat="1" applyFont="1" applyFill="1" applyBorder="1" applyAlignment="1">
      <alignment/>
    </xf>
    <xf numFmtId="3" fontId="6" fillId="0" borderId="115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0" borderId="129" xfId="0" applyNumberFormat="1" applyFont="1" applyBorder="1" applyAlignment="1">
      <alignment/>
    </xf>
    <xf numFmtId="3" fontId="6" fillId="0" borderId="128" xfId="0" applyNumberFormat="1" applyFont="1" applyBorder="1" applyAlignment="1">
      <alignment/>
    </xf>
    <xf numFmtId="3" fontId="5" fillId="0" borderId="116" xfId="0" applyNumberFormat="1" applyFont="1" applyBorder="1" applyAlignment="1">
      <alignment/>
    </xf>
    <xf numFmtId="3" fontId="5" fillId="0" borderId="117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3" fontId="6" fillId="0" borderId="123" xfId="0" applyNumberFormat="1" applyFont="1" applyBorder="1" applyAlignment="1">
      <alignment/>
    </xf>
    <xf numFmtId="3" fontId="6" fillId="0" borderId="128" xfId="0" applyNumberFormat="1" applyFont="1" applyBorder="1" applyAlignment="1">
      <alignment/>
    </xf>
    <xf numFmtId="3" fontId="6" fillId="0" borderId="110" xfId="0" applyNumberFormat="1" applyFont="1" applyFill="1" applyBorder="1" applyAlignment="1">
      <alignment/>
    </xf>
    <xf numFmtId="3" fontId="6" fillId="0" borderId="119" xfId="0" applyNumberFormat="1" applyFont="1" applyFill="1" applyBorder="1" applyAlignment="1">
      <alignment/>
    </xf>
    <xf numFmtId="3" fontId="6" fillId="0" borderId="103" xfId="0" applyNumberFormat="1" applyFont="1" applyFill="1" applyBorder="1" applyAlignment="1">
      <alignment/>
    </xf>
    <xf numFmtId="3" fontId="6" fillId="0" borderId="87" xfId="0" applyNumberFormat="1" applyFont="1" applyFill="1" applyBorder="1" applyAlignment="1">
      <alignment/>
    </xf>
    <xf numFmtId="3" fontId="6" fillId="0" borderId="97" xfId="0" applyNumberFormat="1" applyFont="1" applyFill="1" applyBorder="1" applyAlignment="1">
      <alignment/>
    </xf>
    <xf numFmtId="3" fontId="6" fillId="33" borderId="87" xfId="0" applyNumberFormat="1" applyFont="1" applyFill="1" applyBorder="1" applyAlignment="1">
      <alignment/>
    </xf>
    <xf numFmtId="3" fontId="6" fillId="0" borderId="86" xfId="0" applyNumberFormat="1" applyFont="1" applyFill="1" applyBorder="1" applyAlignment="1">
      <alignment/>
    </xf>
    <xf numFmtId="49" fontId="5" fillId="0" borderId="86" xfId="0" applyNumberFormat="1" applyFont="1" applyBorder="1" applyAlignment="1">
      <alignment/>
    </xf>
    <xf numFmtId="3" fontId="5" fillId="0" borderId="121" xfId="0" applyNumberFormat="1" applyFont="1" applyBorder="1" applyAlignment="1">
      <alignment/>
    </xf>
    <xf numFmtId="3" fontId="12" fillId="0" borderId="116" xfId="0" applyNumberFormat="1" applyFont="1" applyBorder="1" applyAlignment="1">
      <alignment/>
    </xf>
    <xf numFmtId="3" fontId="6" fillId="0" borderId="124" xfId="0" applyNumberFormat="1" applyFont="1" applyBorder="1" applyAlignment="1">
      <alignment/>
    </xf>
    <xf numFmtId="3" fontId="6" fillId="0" borderId="118" xfId="0" applyNumberFormat="1" applyFont="1" applyFill="1" applyBorder="1" applyAlignment="1">
      <alignment/>
    </xf>
    <xf numFmtId="3" fontId="6" fillId="0" borderId="116" xfId="0" applyNumberFormat="1" applyFont="1" applyFill="1" applyBorder="1" applyAlignment="1">
      <alignment/>
    </xf>
    <xf numFmtId="3" fontId="6" fillId="0" borderId="94" xfId="0" applyNumberFormat="1" applyFont="1" applyFill="1" applyBorder="1" applyAlignment="1">
      <alignment/>
    </xf>
    <xf numFmtId="3" fontId="6" fillId="35" borderId="87" xfId="0" applyNumberFormat="1" applyFont="1" applyFill="1" applyBorder="1" applyAlignment="1">
      <alignment/>
    </xf>
    <xf numFmtId="3" fontId="5" fillId="0" borderId="103" xfId="0" applyNumberFormat="1" applyFont="1" applyBorder="1" applyAlignment="1">
      <alignment/>
    </xf>
    <xf numFmtId="3" fontId="5" fillId="0" borderId="122" xfId="0" applyNumberFormat="1" applyFont="1" applyBorder="1" applyAlignment="1">
      <alignment/>
    </xf>
    <xf numFmtId="3" fontId="6" fillId="0" borderId="122" xfId="0" applyNumberFormat="1" applyFont="1" applyBorder="1" applyAlignment="1">
      <alignment/>
    </xf>
    <xf numFmtId="3" fontId="6" fillId="0" borderId="107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73" fillId="0" borderId="86" xfId="0" applyNumberFormat="1" applyFont="1" applyFill="1" applyBorder="1" applyAlignment="1">
      <alignment/>
    </xf>
    <xf numFmtId="3" fontId="73" fillId="0" borderId="116" xfId="0" applyNumberFormat="1" applyFont="1" applyFill="1" applyBorder="1" applyAlignment="1">
      <alignment/>
    </xf>
    <xf numFmtId="3" fontId="6" fillId="35" borderId="116" xfId="0" applyNumberFormat="1" applyFont="1" applyFill="1" applyBorder="1" applyAlignment="1">
      <alignment/>
    </xf>
    <xf numFmtId="3" fontId="5" fillId="0" borderId="123" xfId="0" applyNumberFormat="1" applyFont="1" applyBorder="1" applyAlignment="1">
      <alignment/>
    </xf>
    <xf numFmtId="3" fontId="5" fillId="0" borderId="124" xfId="0" applyNumberFormat="1" applyFont="1" applyBorder="1" applyAlignment="1">
      <alignment/>
    </xf>
    <xf numFmtId="3" fontId="5" fillId="0" borderId="115" xfId="0" applyNumberFormat="1" applyFont="1" applyBorder="1" applyAlignment="1">
      <alignment/>
    </xf>
    <xf numFmtId="3" fontId="5" fillId="0" borderId="12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7" xfId="0" applyNumberFormat="1" applyFont="1" applyBorder="1" applyAlignment="1">
      <alignment/>
    </xf>
    <xf numFmtId="3" fontId="5" fillId="0" borderId="117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0" fillId="0" borderId="120" xfId="0" applyNumberFormat="1" applyBorder="1" applyAlignment="1">
      <alignment/>
    </xf>
    <xf numFmtId="3" fontId="66" fillId="0" borderId="87" xfId="0" applyNumberFormat="1" applyFont="1" applyBorder="1" applyAlignment="1">
      <alignment/>
    </xf>
    <xf numFmtId="3" fontId="67" fillId="0" borderId="94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66" fillId="0" borderId="90" xfId="0" applyNumberFormat="1" applyFont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6" fillId="0" borderId="90" xfId="0" applyNumberFormat="1" applyFont="1" applyFill="1" applyBorder="1" applyAlignment="1">
      <alignment/>
    </xf>
    <xf numFmtId="3" fontId="67" fillId="0" borderId="115" xfId="0" applyNumberFormat="1" applyFont="1" applyBorder="1" applyAlignment="1">
      <alignment/>
    </xf>
    <xf numFmtId="3" fontId="6" fillId="0" borderId="120" xfId="0" applyNumberFormat="1" applyFont="1" applyFill="1" applyBorder="1" applyAlignment="1">
      <alignment/>
    </xf>
    <xf numFmtId="3" fontId="6" fillId="0" borderId="115" xfId="0" applyNumberFormat="1" applyFont="1" applyFill="1" applyBorder="1" applyAlignment="1">
      <alignment/>
    </xf>
    <xf numFmtId="3" fontId="2" fillId="0" borderId="39" xfId="0" applyNumberFormat="1" applyFont="1" applyBorder="1" applyAlignment="1">
      <alignment/>
    </xf>
    <xf numFmtId="3" fontId="6" fillId="0" borderId="140" xfId="0" applyNumberFormat="1" applyFont="1" applyBorder="1" applyAlignment="1">
      <alignment/>
    </xf>
    <xf numFmtId="3" fontId="67" fillId="0" borderId="129" xfId="0" applyNumberFormat="1" applyFont="1" applyBorder="1" applyAlignment="1">
      <alignment/>
    </xf>
    <xf numFmtId="3" fontId="6" fillId="0" borderId="139" xfId="0" applyNumberFormat="1" applyFont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6" fillId="35" borderId="66" xfId="0" applyNumberFormat="1" applyFont="1" applyFill="1" applyBorder="1" applyAlignment="1">
      <alignment/>
    </xf>
    <xf numFmtId="3" fontId="6" fillId="35" borderId="122" xfId="0" applyNumberFormat="1" applyFont="1" applyFill="1" applyBorder="1" applyAlignment="1">
      <alignment/>
    </xf>
    <xf numFmtId="0" fontId="18" fillId="0" borderId="107" xfId="0" applyFont="1" applyBorder="1" applyAlignment="1">
      <alignment/>
    </xf>
    <xf numFmtId="3" fontId="18" fillId="0" borderId="107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96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73" xfId="0" applyFont="1" applyBorder="1" applyAlignment="1">
      <alignment/>
    </xf>
    <xf numFmtId="3" fontId="6" fillId="0" borderId="35" xfId="0" applyNumberFormat="1" applyFont="1" applyBorder="1" applyAlignment="1">
      <alignment/>
    </xf>
    <xf numFmtId="3" fontId="14" fillId="0" borderId="101" xfId="0" applyNumberFormat="1" applyFont="1" applyBorder="1" applyAlignment="1">
      <alignment/>
    </xf>
    <xf numFmtId="0" fontId="14" fillId="0" borderId="49" xfId="0" applyFont="1" applyBorder="1" applyAlignment="1">
      <alignment/>
    </xf>
    <xf numFmtId="49" fontId="5" fillId="0" borderId="82" xfId="0" applyNumberFormat="1" applyFont="1" applyBorder="1" applyAlignment="1">
      <alignment/>
    </xf>
    <xf numFmtId="0" fontId="6" fillId="0" borderId="68" xfId="0" applyFont="1" applyBorder="1" applyAlignment="1">
      <alignment/>
    </xf>
    <xf numFmtId="3" fontId="6" fillId="0" borderId="104" xfId="0" applyNumberFormat="1" applyFont="1" applyBorder="1" applyAlignment="1">
      <alignment/>
    </xf>
    <xf numFmtId="49" fontId="6" fillId="0" borderId="97" xfId="0" applyNumberFormat="1" applyFont="1" applyBorder="1" applyAlignment="1">
      <alignment/>
    </xf>
    <xf numFmtId="3" fontId="6" fillId="0" borderId="81" xfId="0" applyNumberFormat="1" applyFont="1" applyBorder="1" applyAlignment="1">
      <alignment/>
    </xf>
    <xf numFmtId="3" fontId="6" fillId="0" borderId="141" xfId="0" applyNumberFormat="1" applyFont="1" applyBorder="1" applyAlignment="1">
      <alignment/>
    </xf>
    <xf numFmtId="3" fontId="6" fillId="0" borderId="134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0" fontId="5" fillId="0" borderId="142" xfId="0" applyFont="1" applyBorder="1" applyAlignment="1">
      <alignment/>
    </xf>
    <xf numFmtId="3" fontId="8" fillId="0" borderId="107" xfId="0" applyNumberFormat="1" applyFont="1" applyBorder="1" applyAlignment="1">
      <alignment/>
    </xf>
    <xf numFmtId="0" fontId="6" fillId="0" borderId="96" xfId="0" applyFont="1" applyBorder="1" applyAlignment="1">
      <alignment/>
    </xf>
    <xf numFmtId="3" fontId="6" fillId="0" borderId="137" xfId="0" applyNumberFormat="1" applyFont="1" applyBorder="1" applyAlignment="1">
      <alignment/>
    </xf>
    <xf numFmtId="3" fontId="71" fillId="35" borderId="20" xfId="0" applyNumberFormat="1" applyFont="1" applyFill="1" applyBorder="1" applyAlignment="1">
      <alignment/>
    </xf>
    <xf numFmtId="0" fontId="72" fillId="35" borderId="107" xfId="0" applyFont="1" applyFill="1" applyBorder="1" applyAlignment="1">
      <alignment/>
    </xf>
    <xf numFmtId="0" fontId="6" fillId="0" borderId="106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8" xfId="0" applyFont="1" applyBorder="1" applyAlignment="1">
      <alignment/>
    </xf>
    <xf numFmtId="3" fontId="6" fillId="0" borderId="100" xfId="0" applyNumberFormat="1" applyFont="1" applyBorder="1" applyAlignment="1">
      <alignment/>
    </xf>
    <xf numFmtId="0" fontId="6" fillId="0" borderId="143" xfId="0" applyFont="1" applyBorder="1" applyAlignment="1">
      <alignment/>
    </xf>
    <xf numFmtId="3" fontId="5" fillId="0" borderId="129" xfId="0" applyNumberFormat="1" applyFont="1" applyBorder="1" applyAlignment="1">
      <alignment/>
    </xf>
    <xf numFmtId="0" fontId="6" fillId="0" borderId="87" xfId="0" applyFont="1" applyBorder="1" applyAlignment="1">
      <alignment/>
    </xf>
    <xf numFmtId="0" fontId="6" fillId="0" borderId="113" xfId="0" applyFont="1" applyBorder="1" applyAlignment="1">
      <alignment/>
    </xf>
    <xf numFmtId="0" fontId="6" fillId="0" borderId="58" xfId="0" applyFont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0" borderId="121" xfId="0" applyNumberFormat="1" applyFont="1" applyFill="1" applyBorder="1" applyAlignment="1">
      <alignment/>
    </xf>
    <xf numFmtId="3" fontId="5" fillId="0" borderId="93" xfId="0" applyNumberFormat="1" applyFont="1" applyFill="1" applyBorder="1" applyAlignment="1">
      <alignment/>
    </xf>
    <xf numFmtId="3" fontId="6" fillId="0" borderId="76" xfId="0" applyNumberFormat="1" applyFont="1" applyBorder="1" applyAlignment="1">
      <alignment horizontal="right"/>
    </xf>
    <xf numFmtId="0" fontId="6" fillId="0" borderId="52" xfId="0" applyFont="1" applyBorder="1" applyAlignment="1">
      <alignment/>
    </xf>
    <xf numFmtId="49" fontId="6" fillId="0" borderId="98" xfId="0" applyNumberFormat="1" applyFont="1" applyBorder="1" applyAlignment="1">
      <alignment/>
    </xf>
    <xf numFmtId="3" fontId="67" fillId="0" borderId="103" xfId="0" applyNumberFormat="1" applyFont="1" applyBorder="1" applyAlignment="1">
      <alignment/>
    </xf>
    <xf numFmtId="0" fontId="8" fillId="0" borderId="56" xfId="0" applyFont="1" applyBorder="1" applyAlignment="1">
      <alignment/>
    </xf>
    <xf numFmtId="3" fontId="8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38" xfId="0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87" xfId="0" applyNumberFormat="1" applyBorder="1" applyAlignment="1">
      <alignment/>
    </xf>
    <xf numFmtId="3" fontId="0" fillId="0" borderId="139" xfId="0" applyNumberForma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6" fillId="0" borderId="19" xfId="0" applyNumberFormat="1" applyFont="1" applyBorder="1" applyAlignment="1">
      <alignment/>
    </xf>
    <xf numFmtId="3" fontId="67" fillId="0" borderId="39" xfId="0" applyNumberFormat="1" applyFont="1" applyBorder="1" applyAlignment="1">
      <alignment/>
    </xf>
    <xf numFmtId="3" fontId="8" fillId="0" borderId="104" xfId="0" applyNumberFormat="1" applyFont="1" applyBorder="1" applyAlignment="1">
      <alignment/>
    </xf>
    <xf numFmtId="0" fontId="6" fillId="0" borderId="108" xfId="0" applyFont="1" applyBorder="1" applyAlignment="1">
      <alignment horizontal="right"/>
    </xf>
    <xf numFmtId="3" fontId="5" fillId="0" borderId="116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3" fontId="67" fillId="0" borderId="128" xfId="0" applyNumberFormat="1" applyFont="1" applyBorder="1" applyAlignment="1">
      <alignment/>
    </xf>
    <xf numFmtId="3" fontId="67" fillId="0" borderId="110" xfId="0" applyNumberFormat="1" applyFont="1" applyBorder="1" applyAlignment="1">
      <alignment/>
    </xf>
    <xf numFmtId="3" fontId="67" fillId="0" borderId="123" xfId="0" applyNumberFormat="1" applyFont="1" applyBorder="1" applyAlignment="1">
      <alignment/>
    </xf>
    <xf numFmtId="0" fontId="0" fillId="16" borderId="0" xfId="0" applyFill="1" applyAlignment="1">
      <alignment/>
    </xf>
    <xf numFmtId="3" fontId="3" fillId="0" borderId="86" xfId="0" applyNumberFormat="1" applyFont="1" applyBorder="1" applyAlignment="1">
      <alignment/>
    </xf>
    <xf numFmtId="3" fontId="3" fillId="0" borderId="121" xfId="0" applyNumberFormat="1" applyFont="1" applyBorder="1" applyAlignment="1">
      <alignment/>
    </xf>
    <xf numFmtId="3" fontId="3" fillId="35" borderId="71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3" fontId="5" fillId="35" borderId="64" xfId="0" applyNumberFormat="1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6" fillId="35" borderId="71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44" xfId="0" applyNumberFormat="1" applyFont="1" applyFill="1" applyBorder="1" applyAlignment="1">
      <alignment/>
    </xf>
    <xf numFmtId="3" fontId="6" fillId="35" borderId="73" xfId="0" applyNumberFormat="1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3" fontId="6" fillId="35" borderId="76" xfId="0" applyNumberFormat="1" applyFont="1" applyFill="1" applyBorder="1" applyAlignment="1">
      <alignment/>
    </xf>
    <xf numFmtId="3" fontId="6" fillId="35" borderId="34" xfId="0" applyNumberFormat="1" applyFont="1" applyFill="1" applyBorder="1" applyAlignment="1">
      <alignment/>
    </xf>
    <xf numFmtId="3" fontId="5" fillId="35" borderId="84" xfId="0" applyNumberFormat="1" applyFont="1" applyFill="1" applyBorder="1" applyAlignment="1">
      <alignment/>
    </xf>
    <xf numFmtId="3" fontId="5" fillId="35" borderId="52" xfId="0" applyNumberFormat="1" applyFont="1" applyFill="1" applyBorder="1" applyAlignment="1">
      <alignment/>
    </xf>
    <xf numFmtId="3" fontId="6" fillId="0" borderId="117" xfId="0" applyNumberFormat="1" applyFont="1" applyFill="1" applyBorder="1" applyAlignment="1">
      <alignment/>
    </xf>
    <xf numFmtId="3" fontId="5" fillId="0" borderId="118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94" xfId="0" applyNumberFormat="1" applyFont="1" applyBorder="1" applyAlignment="1">
      <alignment/>
    </xf>
    <xf numFmtId="3" fontId="5" fillId="0" borderId="110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16" fontId="5" fillId="0" borderId="55" xfId="0" applyNumberFormat="1" applyFont="1" applyBorder="1" applyAlignment="1">
      <alignment/>
    </xf>
    <xf numFmtId="0" fontId="5" fillId="0" borderId="126" xfId="0" applyFont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16" fontId="5" fillId="0" borderId="85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7" fillId="0" borderId="103" xfId="0" applyNumberFormat="1" applyFont="1" applyFill="1" applyBorder="1" applyAlignment="1">
      <alignment/>
    </xf>
    <xf numFmtId="3" fontId="5" fillId="0" borderId="104" xfId="0" applyNumberFormat="1" applyFont="1" applyBorder="1" applyAlignment="1">
      <alignment/>
    </xf>
    <xf numFmtId="3" fontId="0" fillId="0" borderId="124" xfId="0" applyNumberFormat="1" applyBorder="1" applyAlignment="1">
      <alignment/>
    </xf>
    <xf numFmtId="0" fontId="0" fillId="0" borderId="0" xfId="0" applyFill="1" applyAlignment="1">
      <alignment/>
    </xf>
    <xf numFmtId="0" fontId="6" fillId="0" borderId="98" xfId="0" applyFont="1" applyBorder="1" applyAlignment="1">
      <alignment/>
    </xf>
    <xf numFmtId="49" fontId="6" fillId="0" borderId="60" xfId="0" applyNumberFormat="1" applyFont="1" applyBorder="1" applyAlignment="1">
      <alignment/>
    </xf>
    <xf numFmtId="0" fontId="5" fillId="0" borderId="72" xfId="0" applyFont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32" xfId="0" applyFont="1" applyFill="1" applyBorder="1" applyAlignment="1">
      <alignment/>
    </xf>
    <xf numFmtId="49" fontId="6" fillId="35" borderId="96" xfId="0" applyNumberFormat="1" applyFont="1" applyFill="1" applyBorder="1" applyAlignment="1">
      <alignment/>
    </xf>
    <xf numFmtId="0" fontId="6" fillId="35" borderId="39" xfId="0" applyFont="1" applyFill="1" applyBorder="1" applyAlignment="1">
      <alignment/>
    </xf>
    <xf numFmtId="3" fontId="12" fillId="35" borderId="96" xfId="0" applyNumberFormat="1" applyFont="1" applyFill="1" applyBorder="1" applyAlignment="1">
      <alignment/>
    </xf>
    <xf numFmtId="3" fontId="6" fillId="35" borderId="25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5" borderId="107" xfId="0" applyNumberFormat="1" applyFont="1" applyFill="1" applyBorder="1" applyAlignment="1">
      <alignment/>
    </xf>
    <xf numFmtId="3" fontId="72" fillId="35" borderId="38" xfId="0" applyNumberFormat="1" applyFont="1" applyFill="1" applyBorder="1" applyAlignment="1">
      <alignment/>
    </xf>
    <xf numFmtId="3" fontId="71" fillId="35" borderId="38" xfId="0" applyNumberFormat="1" applyFont="1" applyFill="1" applyBorder="1" applyAlignment="1">
      <alignment/>
    </xf>
    <xf numFmtId="3" fontId="68" fillId="6" borderId="20" xfId="0" applyNumberFormat="1" applyFont="1" applyFill="1" applyBorder="1" applyAlignment="1">
      <alignment/>
    </xf>
    <xf numFmtId="3" fontId="72" fillId="35" borderId="19" xfId="0" applyNumberFormat="1" applyFont="1" applyFill="1" applyBorder="1" applyAlignment="1">
      <alignment/>
    </xf>
    <xf numFmtId="3" fontId="68" fillId="6" borderId="1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0" fillId="0" borderId="79" xfId="0" applyFont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18" fillId="0" borderId="26" xfId="0" applyNumberFormat="1" applyFont="1" applyBorder="1" applyAlignment="1">
      <alignment/>
    </xf>
    <xf numFmtId="3" fontId="6" fillId="0" borderId="96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107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6" fillId="0" borderId="82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8" fillId="0" borderId="3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21" fillId="0" borderId="56" xfId="0" applyFont="1" applyBorder="1" applyAlignment="1">
      <alignment/>
    </xf>
    <xf numFmtId="0" fontId="5" fillId="0" borderId="103" xfId="0" applyFont="1" applyBorder="1" applyAlignment="1">
      <alignment/>
    </xf>
    <xf numFmtId="3" fontId="6" fillId="0" borderId="7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6" fillId="0" borderId="103" xfId="0" applyNumberFormat="1" applyFont="1" applyFill="1" applyBorder="1" applyAlignment="1">
      <alignment/>
    </xf>
    <xf numFmtId="0" fontId="0" fillId="0" borderId="137" xfId="0" applyBorder="1" applyAlignment="1">
      <alignment/>
    </xf>
    <xf numFmtId="0" fontId="0" fillId="0" borderId="56" xfId="0" applyBorder="1" applyAlignment="1">
      <alignment/>
    </xf>
    <xf numFmtId="3" fontId="6" fillId="0" borderId="113" xfId="0" applyNumberFormat="1" applyFont="1" applyBorder="1" applyAlignment="1">
      <alignment/>
    </xf>
    <xf numFmtId="3" fontId="6" fillId="35" borderId="140" xfId="0" applyNumberFormat="1" applyFont="1" applyFill="1" applyBorder="1" applyAlignment="1">
      <alignment/>
    </xf>
    <xf numFmtId="3" fontId="3" fillId="35" borderId="116" xfId="0" applyNumberFormat="1" applyFont="1" applyFill="1" applyBorder="1" applyAlignment="1">
      <alignment/>
    </xf>
    <xf numFmtId="3" fontId="5" fillId="35" borderId="117" xfId="0" applyNumberFormat="1" applyFont="1" applyFill="1" applyBorder="1" applyAlignment="1">
      <alignment/>
    </xf>
    <xf numFmtId="3" fontId="6" fillId="35" borderId="117" xfId="0" applyNumberFormat="1" applyFont="1" applyFill="1" applyBorder="1" applyAlignment="1">
      <alignment/>
    </xf>
    <xf numFmtId="3" fontId="6" fillId="35" borderId="119" xfId="0" applyNumberFormat="1" applyFont="1" applyFill="1" applyBorder="1" applyAlignment="1">
      <alignment/>
    </xf>
    <xf numFmtId="3" fontId="6" fillId="35" borderId="110" xfId="0" applyNumberFormat="1" applyFont="1" applyFill="1" applyBorder="1" applyAlignment="1">
      <alignment/>
    </xf>
    <xf numFmtId="3" fontId="6" fillId="35" borderId="116" xfId="0" applyNumberFormat="1" applyFont="1" applyFill="1" applyBorder="1" applyAlignment="1">
      <alignment/>
    </xf>
    <xf numFmtId="3" fontId="3" fillId="35" borderId="26" xfId="0" applyNumberFormat="1" applyFont="1" applyFill="1" applyBorder="1" applyAlignment="1">
      <alignment/>
    </xf>
    <xf numFmtId="3" fontId="6" fillId="35" borderId="123" xfId="0" applyNumberFormat="1" applyFont="1" applyFill="1" applyBorder="1" applyAlignment="1">
      <alignment/>
    </xf>
    <xf numFmtId="3" fontId="6" fillId="35" borderId="118" xfId="0" applyNumberFormat="1" applyFont="1" applyFill="1" applyBorder="1" applyAlignment="1">
      <alignment/>
    </xf>
    <xf numFmtId="3" fontId="6" fillId="35" borderId="103" xfId="0" applyNumberFormat="1" applyFont="1" applyFill="1" applyBorder="1" applyAlignment="1">
      <alignment/>
    </xf>
    <xf numFmtId="3" fontId="6" fillId="35" borderId="103" xfId="0" applyNumberFormat="1" applyFont="1" applyFill="1" applyBorder="1" applyAlignment="1">
      <alignment/>
    </xf>
    <xf numFmtId="3" fontId="6" fillId="35" borderId="140" xfId="0" applyNumberFormat="1" applyFont="1" applyFill="1" applyBorder="1" applyAlignment="1">
      <alignment/>
    </xf>
    <xf numFmtId="3" fontId="6" fillId="35" borderId="107" xfId="0" applyNumberFormat="1" applyFont="1" applyFill="1" applyBorder="1" applyAlignment="1">
      <alignment/>
    </xf>
    <xf numFmtId="3" fontId="7" fillId="35" borderId="39" xfId="0" applyNumberFormat="1" applyFont="1" applyFill="1" applyBorder="1" applyAlignment="1">
      <alignment/>
    </xf>
    <xf numFmtId="3" fontId="72" fillId="35" borderId="32" xfId="0" applyNumberFormat="1" applyFont="1" applyFill="1" applyBorder="1" applyAlignment="1">
      <alignment/>
    </xf>
    <xf numFmtId="3" fontId="6" fillId="35" borderId="128" xfId="0" applyNumberFormat="1" applyFont="1" applyFill="1" applyBorder="1" applyAlignment="1">
      <alignment/>
    </xf>
    <xf numFmtId="3" fontId="21" fillId="35" borderId="56" xfId="0" applyNumberFormat="1" applyFont="1" applyFill="1" applyBorder="1" applyAlignment="1">
      <alignment/>
    </xf>
    <xf numFmtId="3" fontId="6" fillId="35" borderId="104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/>
    </xf>
    <xf numFmtId="3" fontId="70" fillId="35" borderId="39" xfId="0" applyNumberFormat="1" applyFont="1" applyFill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8" fillId="35" borderId="26" xfId="0" applyNumberFormat="1" applyFont="1" applyFill="1" applyBorder="1" applyAlignment="1">
      <alignment/>
    </xf>
    <xf numFmtId="3" fontId="21" fillId="35" borderId="107" xfId="0" applyNumberFormat="1" applyFont="1" applyFill="1" applyBorder="1" applyAlignment="1">
      <alignment/>
    </xf>
    <xf numFmtId="3" fontId="2" fillId="35" borderId="26" xfId="0" applyNumberFormat="1" applyFont="1" applyFill="1" applyBorder="1" applyAlignment="1">
      <alignment/>
    </xf>
    <xf numFmtId="3" fontId="3" fillId="35" borderId="26" xfId="0" applyNumberFormat="1" applyFont="1" applyFill="1" applyBorder="1" applyAlignment="1">
      <alignment/>
    </xf>
    <xf numFmtId="3" fontId="5" fillId="35" borderId="116" xfId="0" applyNumberFormat="1" applyFont="1" applyFill="1" applyBorder="1" applyAlignment="1">
      <alignment/>
    </xf>
    <xf numFmtId="3" fontId="5" fillId="35" borderId="117" xfId="0" applyNumberFormat="1" applyFont="1" applyFill="1" applyBorder="1" applyAlignment="1">
      <alignment/>
    </xf>
    <xf numFmtId="3" fontId="6" fillId="35" borderId="118" xfId="0" applyNumberFormat="1" applyFont="1" applyFill="1" applyBorder="1" applyAlignment="1">
      <alignment/>
    </xf>
    <xf numFmtId="3" fontId="6" fillId="35" borderId="117" xfId="0" applyNumberFormat="1" applyFont="1" applyFill="1" applyBorder="1" applyAlignment="1">
      <alignment/>
    </xf>
    <xf numFmtId="3" fontId="6" fillId="35" borderId="123" xfId="0" applyNumberFormat="1" applyFont="1" applyFill="1" applyBorder="1" applyAlignment="1">
      <alignment/>
    </xf>
    <xf numFmtId="3" fontId="6" fillId="35" borderId="119" xfId="0" applyNumberFormat="1" applyFont="1" applyFill="1" applyBorder="1" applyAlignment="1">
      <alignment/>
    </xf>
    <xf numFmtId="3" fontId="5" fillId="35" borderId="66" xfId="0" applyNumberFormat="1" applyFont="1" applyFill="1" applyBorder="1" applyAlignment="1">
      <alignment/>
    </xf>
    <xf numFmtId="3" fontId="6" fillId="35" borderId="90" xfId="0" applyNumberFormat="1" applyFont="1" applyFill="1" applyBorder="1" applyAlignment="1">
      <alignment/>
    </xf>
    <xf numFmtId="3" fontId="6" fillId="35" borderId="115" xfId="0" applyNumberFormat="1" applyFont="1" applyFill="1" applyBorder="1" applyAlignment="1">
      <alignment/>
    </xf>
    <xf numFmtId="3" fontId="6" fillId="35" borderId="94" xfId="0" applyNumberFormat="1" applyFont="1" applyFill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6" fillId="35" borderId="128" xfId="0" applyNumberFormat="1" applyFont="1" applyFill="1" applyBorder="1" applyAlignment="1">
      <alignment/>
    </xf>
    <xf numFmtId="3" fontId="5" fillId="35" borderId="118" xfId="0" applyNumberFormat="1" applyFont="1" applyFill="1" applyBorder="1" applyAlignment="1">
      <alignment/>
    </xf>
    <xf numFmtId="3" fontId="5" fillId="35" borderId="110" xfId="0" applyNumberFormat="1" applyFont="1" applyFill="1" applyBorder="1" applyAlignment="1">
      <alignment/>
    </xf>
    <xf numFmtId="3" fontId="5" fillId="35" borderId="121" xfId="0" applyNumberFormat="1" applyFont="1" applyFill="1" applyBorder="1" applyAlignment="1">
      <alignment/>
    </xf>
    <xf numFmtId="3" fontId="12" fillId="35" borderId="116" xfId="0" applyNumberFormat="1" applyFont="1" applyFill="1" applyBorder="1" applyAlignment="1">
      <alignment/>
    </xf>
    <xf numFmtId="3" fontId="6" fillId="35" borderId="124" xfId="0" applyNumberFormat="1" applyFont="1" applyFill="1" applyBorder="1" applyAlignment="1">
      <alignment/>
    </xf>
    <xf numFmtId="3" fontId="5" fillId="35" borderId="122" xfId="0" applyNumberFormat="1" applyFont="1" applyFill="1" applyBorder="1" applyAlignment="1">
      <alignment/>
    </xf>
    <xf numFmtId="3" fontId="6" fillId="35" borderId="98" xfId="0" applyNumberFormat="1" applyFont="1" applyFill="1" applyBorder="1" applyAlignment="1">
      <alignment/>
    </xf>
    <xf numFmtId="3" fontId="6" fillId="35" borderId="120" xfId="0" applyNumberFormat="1" applyFont="1" applyFill="1" applyBorder="1" applyAlignment="1">
      <alignment/>
    </xf>
    <xf numFmtId="3" fontId="3" fillId="35" borderId="38" xfId="0" applyNumberFormat="1" applyFont="1" applyFill="1" applyBorder="1" applyAlignment="1">
      <alignment/>
    </xf>
    <xf numFmtId="3" fontId="5" fillId="35" borderId="86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/>
    </xf>
    <xf numFmtId="3" fontId="3" fillId="35" borderId="104" xfId="0" applyNumberFormat="1" applyFont="1" applyFill="1" applyBorder="1" applyAlignment="1">
      <alignment/>
    </xf>
    <xf numFmtId="3" fontId="73" fillId="35" borderId="121" xfId="0" applyNumberFormat="1" applyFont="1" applyFill="1" applyBorder="1" applyAlignment="1">
      <alignment/>
    </xf>
    <xf numFmtId="3" fontId="5" fillId="35" borderId="65" xfId="0" applyNumberFormat="1" applyFont="1" applyFill="1" applyBorder="1" applyAlignment="1">
      <alignment/>
    </xf>
    <xf numFmtId="3" fontId="3" fillId="35" borderId="21" xfId="0" applyNumberFormat="1" applyFont="1" applyFill="1" applyBorder="1" applyAlignment="1">
      <alignment/>
    </xf>
    <xf numFmtId="3" fontId="5" fillId="35" borderId="103" xfId="0" applyNumberFormat="1" applyFont="1" applyFill="1" applyBorder="1" applyAlignment="1">
      <alignment/>
    </xf>
    <xf numFmtId="3" fontId="5" fillId="35" borderId="91" xfId="0" applyNumberFormat="1" applyFont="1" applyFill="1" applyBorder="1" applyAlignment="1">
      <alignment/>
    </xf>
    <xf numFmtId="3" fontId="5" fillId="35" borderId="123" xfId="0" applyNumberFormat="1" applyFont="1" applyFill="1" applyBorder="1" applyAlignment="1">
      <alignment/>
    </xf>
    <xf numFmtId="3" fontId="5" fillId="35" borderId="124" xfId="0" applyNumberFormat="1" applyFont="1" applyFill="1" applyBorder="1" applyAlignment="1">
      <alignment/>
    </xf>
    <xf numFmtId="3" fontId="2" fillId="35" borderId="124" xfId="0" applyNumberFormat="1" applyFont="1" applyFill="1" applyBorder="1" applyAlignment="1">
      <alignment/>
    </xf>
    <xf numFmtId="3" fontId="7" fillId="35" borderId="124" xfId="0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3" fontId="8" fillId="35" borderId="103" xfId="0" applyNumberFormat="1" applyFont="1" applyFill="1" applyBorder="1" applyAlignment="1">
      <alignment/>
    </xf>
    <xf numFmtId="3" fontId="8" fillId="35" borderId="26" xfId="0" applyNumberFormat="1" applyFont="1" applyFill="1" applyBorder="1" applyAlignment="1">
      <alignment/>
    </xf>
    <xf numFmtId="3" fontId="6" fillId="35" borderId="144" xfId="0" applyNumberFormat="1" applyFont="1" applyFill="1" applyBorder="1" applyAlignment="1">
      <alignment/>
    </xf>
    <xf numFmtId="3" fontId="6" fillId="35" borderId="26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/>
    </xf>
    <xf numFmtId="3" fontId="8" fillId="35" borderId="104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3" fontId="18" fillId="35" borderId="56" xfId="0" applyNumberFormat="1" applyFont="1" applyFill="1" applyBorder="1" applyAlignment="1">
      <alignment/>
    </xf>
    <xf numFmtId="3" fontId="6" fillId="35" borderId="116" xfId="0" applyNumberFormat="1" applyFont="1" applyFill="1" applyBorder="1" applyAlignment="1">
      <alignment/>
    </xf>
    <xf numFmtId="3" fontId="6" fillId="35" borderId="107" xfId="0" applyNumberFormat="1" applyFont="1" applyFill="1" applyBorder="1" applyAlignment="1">
      <alignment/>
    </xf>
    <xf numFmtId="3" fontId="18" fillId="35" borderId="39" xfId="0" applyNumberFormat="1" applyFont="1" applyFill="1" applyBorder="1" applyAlignment="1">
      <alignment/>
    </xf>
    <xf numFmtId="3" fontId="5" fillId="35" borderId="32" xfId="0" applyNumberFormat="1" applyFont="1" applyFill="1" applyBorder="1" applyAlignment="1">
      <alignment/>
    </xf>
    <xf numFmtId="3" fontId="7" fillId="35" borderId="103" xfId="0" applyNumberFormat="1" applyFont="1" applyFill="1" applyBorder="1" applyAlignment="1">
      <alignment/>
    </xf>
    <xf numFmtId="3" fontId="8" fillId="35" borderId="107" xfId="0" applyNumberFormat="1" applyFont="1" applyFill="1" applyBorder="1" applyAlignment="1">
      <alignment/>
    </xf>
    <xf numFmtId="3" fontId="19" fillId="35" borderId="103" xfId="0" applyNumberFormat="1" applyFont="1" applyFill="1" applyBorder="1" applyAlignment="1">
      <alignment/>
    </xf>
    <xf numFmtId="3" fontId="2" fillId="35" borderId="26" xfId="0" applyNumberFormat="1" applyFont="1" applyFill="1" applyBorder="1" applyAlignment="1">
      <alignment/>
    </xf>
    <xf numFmtId="3" fontId="20" fillId="0" borderId="98" xfId="0" applyNumberFormat="1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10" fillId="0" borderId="126" xfId="0" applyNumberFormat="1" applyFont="1" applyBorder="1" applyAlignment="1">
      <alignment horizontal="center"/>
    </xf>
    <xf numFmtId="3" fontId="10" fillId="0" borderId="93" xfId="0" applyNumberFormat="1" applyFont="1" applyBorder="1" applyAlignment="1">
      <alignment horizontal="center"/>
    </xf>
    <xf numFmtId="3" fontId="10" fillId="0" borderId="126" xfId="0" applyNumberFormat="1" applyFont="1" applyBorder="1" applyAlignment="1">
      <alignment horizontal="center"/>
    </xf>
    <xf numFmtId="0" fontId="10" fillId="0" borderId="145" xfId="0" applyFont="1" applyBorder="1" applyAlignment="1">
      <alignment horizontal="center"/>
    </xf>
    <xf numFmtId="0" fontId="10" fillId="0" borderId="126" xfId="0" applyFont="1" applyBorder="1" applyAlignment="1">
      <alignment horizontal="center"/>
    </xf>
    <xf numFmtId="0" fontId="10" fillId="0" borderId="93" xfId="0" applyFont="1" applyBorder="1" applyAlignment="1">
      <alignment horizontal="center"/>
    </xf>
    <xf numFmtId="3" fontId="20" fillId="0" borderId="61" xfId="0" applyNumberFormat="1" applyFont="1" applyBorder="1" applyAlignment="1">
      <alignment horizontal="center" vertical="center"/>
    </xf>
    <xf numFmtId="3" fontId="20" fillId="0" borderId="132" xfId="0" applyNumberFormat="1" applyFont="1" applyBorder="1" applyAlignment="1">
      <alignment horizontal="center" vertical="center"/>
    </xf>
    <xf numFmtId="3" fontId="20" fillId="35" borderId="122" xfId="0" applyNumberFormat="1" applyFont="1" applyFill="1" applyBorder="1" applyAlignment="1">
      <alignment horizontal="center" vertical="center"/>
    </xf>
    <xf numFmtId="3" fontId="20" fillId="35" borderId="107" xfId="0" applyNumberFormat="1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22" xfId="0" applyNumberFormat="1" applyFont="1" applyBorder="1" applyAlignment="1">
      <alignment horizontal="center" vertical="center"/>
    </xf>
    <xf numFmtId="3" fontId="20" fillId="0" borderId="107" xfId="0" applyNumberFormat="1" applyFont="1" applyBorder="1" applyAlignment="1">
      <alignment horizontal="center" vertical="center"/>
    </xf>
    <xf numFmtId="3" fontId="4" fillId="0" borderId="104" xfId="0" applyNumberFormat="1" applyFont="1" applyBorder="1" applyAlignment="1">
      <alignment horizontal="center" vertical="center"/>
    </xf>
    <xf numFmtId="3" fontId="4" fillId="0" borderId="107" xfId="0" applyNumberFormat="1" applyFont="1" applyBorder="1" applyAlignment="1">
      <alignment horizontal="center" vertical="center"/>
    </xf>
    <xf numFmtId="3" fontId="4" fillId="0" borderId="105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10" fillId="0" borderId="106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5" xfId="0" applyNumberFormat="1" applyFont="1" applyBorder="1" applyAlignment="1">
      <alignment horizontal="center" vertical="center"/>
    </xf>
    <xf numFmtId="3" fontId="4" fillId="0" borderId="96" xfId="0" applyNumberFormat="1" applyFont="1" applyBorder="1" applyAlignment="1">
      <alignment horizontal="center" vertical="center"/>
    </xf>
    <xf numFmtId="3" fontId="2" fillId="0" borderId="104" xfId="0" applyNumberFormat="1" applyFont="1" applyBorder="1" applyAlignment="1">
      <alignment horizontal="center" vertical="center"/>
    </xf>
    <xf numFmtId="3" fontId="2" fillId="0" borderId="107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35" borderId="104" xfId="0" applyNumberFormat="1" applyFont="1" applyFill="1" applyBorder="1" applyAlignment="1">
      <alignment horizontal="center" vertical="center"/>
    </xf>
    <xf numFmtId="3" fontId="4" fillId="35" borderId="107" xfId="0" applyNumberFormat="1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view="pageLayout" zoomScale="130" zoomScaleNormal="145" zoomScalePageLayoutView="130" workbookViewId="0" topLeftCell="A97">
      <selection activeCell="J1" sqref="J1:L1"/>
    </sheetView>
  </sheetViews>
  <sheetFormatPr defaultColWidth="11.421875" defaultRowHeight="15"/>
  <cols>
    <col min="1" max="1" width="7.140625" style="380" bestFit="1" customWidth="1"/>
    <col min="2" max="2" width="3.8515625" style="380" customWidth="1"/>
    <col min="3" max="3" width="4.421875" style="380" customWidth="1"/>
    <col min="4" max="4" width="36.8515625" style="380" customWidth="1"/>
    <col min="5" max="6" width="10.140625" style="380" customWidth="1"/>
    <col min="7" max="7" width="10.28125" style="380" customWidth="1"/>
    <col min="8" max="8" width="9.00390625" style="380" customWidth="1"/>
    <col min="9" max="9" width="11.28125" style="380" customWidth="1"/>
    <col min="10" max="10" width="8.7109375" style="380" customWidth="1"/>
    <col min="11" max="11" width="9.421875" style="380" customWidth="1"/>
    <col min="12" max="12" width="7.7109375" style="380" customWidth="1"/>
    <col min="13" max="16384" width="11.421875" style="286" customWidth="1"/>
  </cols>
  <sheetData>
    <row r="1" spans="1:13" ht="15.75">
      <c r="A1" s="283"/>
      <c r="B1" s="284"/>
      <c r="C1" s="284"/>
      <c r="D1" s="404" t="s">
        <v>0</v>
      </c>
      <c r="E1" s="927" t="s">
        <v>1</v>
      </c>
      <c r="F1" s="928"/>
      <c r="G1" s="929" t="s">
        <v>473</v>
      </c>
      <c r="H1" s="927"/>
      <c r="I1" s="927"/>
      <c r="J1" s="930" t="s">
        <v>516</v>
      </c>
      <c r="K1" s="931"/>
      <c r="L1" s="932"/>
      <c r="M1" s="285"/>
    </row>
    <row r="2" spans="1:12" ht="15">
      <c r="A2" s="711"/>
      <c r="B2" s="287" t="s">
        <v>2</v>
      </c>
      <c r="C2" s="288" t="s">
        <v>353</v>
      </c>
      <c r="D2" s="937" t="s">
        <v>3</v>
      </c>
      <c r="E2" s="939">
        <v>2020</v>
      </c>
      <c r="F2" s="939">
        <v>2021</v>
      </c>
      <c r="G2" s="941" t="s">
        <v>4</v>
      </c>
      <c r="H2" s="943" t="s">
        <v>5</v>
      </c>
      <c r="I2" s="933" t="s">
        <v>365</v>
      </c>
      <c r="J2" s="935" t="s">
        <v>410</v>
      </c>
      <c r="K2" s="945" t="s">
        <v>411</v>
      </c>
      <c r="L2" s="925" t="s">
        <v>487</v>
      </c>
    </row>
    <row r="3" spans="1:12" ht="15.75" thickBot="1">
      <c r="A3" s="289" t="s">
        <v>6</v>
      </c>
      <c r="B3" s="290" t="s">
        <v>7</v>
      </c>
      <c r="C3" s="290"/>
      <c r="D3" s="938"/>
      <c r="E3" s="940"/>
      <c r="F3" s="940"/>
      <c r="G3" s="942"/>
      <c r="H3" s="944"/>
      <c r="I3" s="934"/>
      <c r="J3" s="936"/>
      <c r="K3" s="946"/>
      <c r="L3" s="926"/>
    </row>
    <row r="4" spans="1:12" ht="15">
      <c r="A4" s="291">
        <v>100</v>
      </c>
      <c r="B4" s="292"/>
      <c r="C4" s="292"/>
      <c r="D4" s="397" t="s">
        <v>8</v>
      </c>
      <c r="E4" s="768">
        <f>E6+E7+E11</f>
        <v>1297572</v>
      </c>
      <c r="F4" s="767">
        <f>F5+F7+F11</f>
        <v>1353803.57</v>
      </c>
      <c r="G4" s="769">
        <f>G5+G7+G11</f>
        <v>1355525</v>
      </c>
      <c r="H4" s="770">
        <f>H5+H7+H11</f>
        <v>1443435</v>
      </c>
      <c r="I4" s="770">
        <f>I5+I7+I11</f>
        <v>1443435</v>
      </c>
      <c r="J4" s="849">
        <f>J5+J7+J11</f>
        <v>1358383</v>
      </c>
      <c r="K4" s="637">
        <f>K6+K7+K11</f>
        <v>1605295</v>
      </c>
      <c r="L4" s="293">
        <f>L6+L7+L11</f>
        <v>1756007</v>
      </c>
    </row>
    <row r="5" spans="1:12" ht="15">
      <c r="A5" s="294">
        <v>110</v>
      </c>
      <c r="B5" s="295"/>
      <c r="C5" s="295"/>
      <c r="D5" s="398" t="s">
        <v>9</v>
      </c>
      <c r="E5" s="633">
        <v>1051150</v>
      </c>
      <c r="F5" s="150">
        <v>1086790</v>
      </c>
      <c r="G5" s="771">
        <v>1050000</v>
      </c>
      <c r="H5" s="772">
        <v>1135910</v>
      </c>
      <c r="I5" s="772">
        <v>1135910</v>
      </c>
      <c r="J5" s="850">
        <v>1050000</v>
      </c>
      <c r="K5" s="633">
        <v>1296912</v>
      </c>
      <c r="L5" s="302">
        <v>1447624</v>
      </c>
    </row>
    <row r="6" spans="1:13" ht="15">
      <c r="A6" s="297">
        <v>111003</v>
      </c>
      <c r="B6" s="298"/>
      <c r="C6" s="298">
        <v>41</v>
      </c>
      <c r="D6" s="399" t="s">
        <v>9</v>
      </c>
      <c r="E6" s="638">
        <v>1051150</v>
      </c>
      <c r="F6" s="202">
        <v>1086790</v>
      </c>
      <c r="G6" s="620">
        <v>1050000</v>
      </c>
      <c r="H6" s="773">
        <v>1135910</v>
      </c>
      <c r="I6" s="773">
        <v>1135910</v>
      </c>
      <c r="J6" s="851">
        <v>1050000</v>
      </c>
      <c r="K6" s="638">
        <v>1296912</v>
      </c>
      <c r="L6" s="641">
        <v>1447624</v>
      </c>
      <c r="M6" s="300"/>
    </row>
    <row r="7" spans="1:12" ht="15">
      <c r="A7" s="296">
        <v>121</v>
      </c>
      <c r="B7" s="295"/>
      <c r="C7" s="295"/>
      <c r="D7" s="398" t="s">
        <v>10</v>
      </c>
      <c r="E7" s="633">
        <f aca="true" t="shared" si="0" ref="E7:L7">SUM(E8:E10)</f>
        <v>156858</v>
      </c>
      <c r="F7" s="150">
        <f t="shared" si="0"/>
        <v>180336.75</v>
      </c>
      <c r="G7" s="771">
        <f t="shared" si="0"/>
        <v>209490</v>
      </c>
      <c r="H7" s="772">
        <f t="shared" si="0"/>
        <v>209490</v>
      </c>
      <c r="I7" s="772">
        <f t="shared" si="0"/>
        <v>209490</v>
      </c>
      <c r="J7" s="850">
        <f t="shared" si="0"/>
        <v>210533</v>
      </c>
      <c r="K7" s="633">
        <f t="shared" si="0"/>
        <v>210533</v>
      </c>
      <c r="L7" s="302">
        <f t="shared" si="0"/>
        <v>210533</v>
      </c>
    </row>
    <row r="8" spans="1:12" ht="15">
      <c r="A8" s="303">
        <v>121001</v>
      </c>
      <c r="B8" s="304"/>
      <c r="C8" s="304">
        <v>41</v>
      </c>
      <c r="D8" s="400" t="s">
        <v>11</v>
      </c>
      <c r="E8" s="632">
        <v>38858</v>
      </c>
      <c r="F8" s="205">
        <v>46255</v>
      </c>
      <c r="G8" s="608">
        <v>71170</v>
      </c>
      <c r="H8" s="774">
        <v>71170</v>
      </c>
      <c r="I8" s="774">
        <v>71170</v>
      </c>
      <c r="J8" s="852">
        <v>71170</v>
      </c>
      <c r="K8" s="632">
        <v>71170</v>
      </c>
      <c r="L8" s="642">
        <v>71170</v>
      </c>
    </row>
    <row r="9" spans="1:12" ht="15">
      <c r="A9" s="307">
        <v>121002</v>
      </c>
      <c r="B9" s="308"/>
      <c r="C9" s="308">
        <v>41</v>
      </c>
      <c r="D9" s="401" t="s">
        <v>12</v>
      </c>
      <c r="E9" s="631">
        <v>113133</v>
      </c>
      <c r="F9" s="188">
        <v>129031</v>
      </c>
      <c r="G9" s="582">
        <v>133060</v>
      </c>
      <c r="H9" s="236">
        <v>133060</v>
      </c>
      <c r="I9" s="236">
        <v>133060</v>
      </c>
      <c r="J9" s="853">
        <v>134103</v>
      </c>
      <c r="K9" s="631">
        <v>134103</v>
      </c>
      <c r="L9" s="356">
        <v>134103</v>
      </c>
    </row>
    <row r="10" spans="1:12" ht="15">
      <c r="A10" s="311">
        <v>121003</v>
      </c>
      <c r="B10" s="312"/>
      <c r="C10" s="312">
        <v>41</v>
      </c>
      <c r="D10" s="402" t="s">
        <v>349</v>
      </c>
      <c r="E10" s="639">
        <v>4867</v>
      </c>
      <c r="F10" s="192">
        <v>5050.75</v>
      </c>
      <c r="G10" s="775">
        <v>5260</v>
      </c>
      <c r="H10" s="776">
        <v>5260</v>
      </c>
      <c r="I10" s="776">
        <v>5260</v>
      </c>
      <c r="J10" s="854">
        <v>5260</v>
      </c>
      <c r="K10" s="639">
        <v>5260</v>
      </c>
      <c r="L10" s="643">
        <v>5260</v>
      </c>
    </row>
    <row r="11" spans="1:12" ht="15">
      <c r="A11" s="313">
        <v>130</v>
      </c>
      <c r="B11" s="295"/>
      <c r="C11" s="295"/>
      <c r="D11" s="398" t="s">
        <v>13</v>
      </c>
      <c r="E11" s="633">
        <f aca="true" t="shared" si="1" ref="E11:L11">SUM(E12:E17)</f>
        <v>89564</v>
      </c>
      <c r="F11" s="150">
        <f t="shared" si="1"/>
        <v>86676.81999999999</v>
      </c>
      <c r="G11" s="771">
        <f t="shared" si="1"/>
        <v>96035</v>
      </c>
      <c r="H11" s="772">
        <f t="shared" si="1"/>
        <v>98035</v>
      </c>
      <c r="I11" s="772">
        <f t="shared" si="1"/>
        <v>98035</v>
      </c>
      <c r="J11" s="850">
        <f t="shared" si="1"/>
        <v>97850</v>
      </c>
      <c r="K11" s="633">
        <f t="shared" si="1"/>
        <v>97850</v>
      </c>
      <c r="L11" s="302">
        <f t="shared" si="1"/>
        <v>97850</v>
      </c>
    </row>
    <row r="12" spans="1:12" ht="15">
      <c r="A12" s="315">
        <v>133001</v>
      </c>
      <c r="B12" s="304"/>
      <c r="C12" s="304">
        <v>41</v>
      </c>
      <c r="D12" s="400" t="s">
        <v>14</v>
      </c>
      <c r="E12" s="632">
        <v>3500</v>
      </c>
      <c r="F12" s="205">
        <v>3559.28</v>
      </c>
      <c r="G12" s="608">
        <v>3700</v>
      </c>
      <c r="H12" s="774">
        <v>3700</v>
      </c>
      <c r="I12" s="774">
        <v>3700</v>
      </c>
      <c r="J12" s="852">
        <v>3700</v>
      </c>
      <c r="K12" s="632">
        <v>3700</v>
      </c>
      <c r="L12" s="642">
        <v>3700</v>
      </c>
    </row>
    <row r="13" spans="1:12" ht="15">
      <c r="A13" s="303">
        <v>133004</v>
      </c>
      <c r="B13" s="304"/>
      <c r="C13" s="304">
        <v>41</v>
      </c>
      <c r="D13" s="400" t="s">
        <v>335</v>
      </c>
      <c r="E13" s="632">
        <v>50</v>
      </c>
      <c r="F13" s="205">
        <v>50</v>
      </c>
      <c r="G13" s="608">
        <v>50</v>
      </c>
      <c r="H13" s="774">
        <v>50</v>
      </c>
      <c r="I13" s="774">
        <v>50</v>
      </c>
      <c r="J13" s="852">
        <v>50</v>
      </c>
      <c r="K13" s="632">
        <v>50</v>
      </c>
      <c r="L13" s="642">
        <v>50</v>
      </c>
    </row>
    <row r="14" spans="1:12" ht="15">
      <c r="A14" s="303">
        <v>133006</v>
      </c>
      <c r="B14" s="304"/>
      <c r="C14" s="304">
        <v>41</v>
      </c>
      <c r="D14" s="400" t="s">
        <v>17</v>
      </c>
      <c r="E14" s="632">
        <v>1070</v>
      </c>
      <c r="F14" s="205">
        <v>1318</v>
      </c>
      <c r="G14" s="608">
        <v>1100</v>
      </c>
      <c r="H14" s="774">
        <v>1100</v>
      </c>
      <c r="I14" s="774">
        <v>1100</v>
      </c>
      <c r="J14" s="852">
        <v>1100</v>
      </c>
      <c r="K14" s="632">
        <v>1100</v>
      </c>
      <c r="L14" s="642">
        <v>1100</v>
      </c>
    </row>
    <row r="15" spans="1:22" ht="15">
      <c r="A15" s="307">
        <v>133012</v>
      </c>
      <c r="B15" s="308"/>
      <c r="C15" s="308">
        <v>41</v>
      </c>
      <c r="D15" s="401" t="s">
        <v>310</v>
      </c>
      <c r="E15" s="640">
        <v>1107</v>
      </c>
      <c r="F15" s="188">
        <v>1425.73</v>
      </c>
      <c r="G15" s="582">
        <v>1500</v>
      </c>
      <c r="H15" s="236">
        <v>3500</v>
      </c>
      <c r="I15" s="236">
        <v>3500</v>
      </c>
      <c r="J15" s="853">
        <v>3000</v>
      </c>
      <c r="K15" s="640">
        <v>3000</v>
      </c>
      <c r="L15" s="644">
        <v>3000</v>
      </c>
      <c r="T15" s="382"/>
      <c r="U15" s="382"/>
      <c r="V15" s="382"/>
    </row>
    <row r="16" spans="1:22" ht="15" customHeight="1" thickBot="1">
      <c r="A16" s="307">
        <v>133013</v>
      </c>
      <c r="B16" s="308"/>
      <c r="C16" s="308">
        <v>41</v>
      </c>
      <c r="D16" s="401" t="s">
        <v>15</v>
      </c>
      <c r="E16" s="640">
        <v>83837</v>
      </c>
      <c r="F16" s="188">
        <v>80323.81</v>
      </c>
      <c r="G16" s="582">
        <v>89685</v>
      </c>
      <c r="H16" s="236">
        <v>89685</v>
      </c>
      <c r="I16" s="236">
        <v>89685</v>
      </c>
      <c r="J16" s="853">
        <v>90000</v>
      </c>
      <c r="K16" s="640">
        <v>90000</v>
      </c>
      <c r="L16" s="644">
        <v>90000</v>
      </c>
      <c r="T16" s="382"/>
      <c r="U16" s="382"/>
      <c r="V16" s="382"/>
    </row>
    <row r="17" spans="1:12" ht="15.75" hidden="1" thickBot="1">
      <c r="A17" s="303">
        <v>139002</v>
      </c>
      <c r="B17" s="304"/>
      <c r="C17" s="304">
        <v>41</v>
      </c>
      <c r="D17" s="400" t="s">
        <v>16</v>
      </c>
      <c r="E17" s="632"/>
      <c r="F17" s="205">
        <v>0</v>
      </c>
      <c r="G17" s="777"/>
      <c r="H17" s="778"/>
      <c r="I17" s="778"/>
      <c r="J17" s="852"/>
      <c r="K17" s="632"/>
      <c r="L17" s="642"/>
    </row>
    <row r="18" spans="1:12" ht="14.25" customHeight="1" thickBot="1">
      <c r="A18" s="317">
        <v>200</v>
      </c>
      <c r="B18" s="318"/>
      <c r="C18" s="318"/>
      <c r="D18" s="403" t="s">
        <v>18</v>
      </c>
      <c r="E18" s="319">
        <f>E19+E26+E32+E51+E53+E30</f>
        <v>115867</v>
      </c>
      <c r="F18" s="329">
        <f>F19+F26+F32+F51+F53+F30</f>
        <v>119571</v>
      </c>
      <c r="G18" s="66">
        <f>G19+G26+G31+G53+G32+G52</f>
        <v>119061</v>
      </c>
      <c r="H18" s="67">
        <f>H19+H26+H32+H31+H53+H52</f>
        <v>147181</v>
      </c>
      <c r="I18" s="67">
        <f>I19+I26+I32+I31+I53+I52</f>
        <v>147181</v>
      </c>
      <c r="J18" s="855">
        <f>J19+J26+J30+J51+J53+J32</f>
        <v>133851</v>
      </c>
      <c r="K18" s="319">
        <f>K19+K26+K32+K31+K51+K53</f>
        <v>133851</v>
      </c>
      <c r="L18" s="329">
        <f>L19+L26+L32+L31+L51+L53</f>
        <v>140351</v>
      </c>
    </row>
    <row r="19" spans="1:12" ht="15">
      <c r="A19" s="296">
        <v>212</v>
      </c>
      <c r="B19" s="295"/>
      <c r="C19" s="295"/>
      <c r="D19" s="398" t="s">
        <v>19</v>
      </c>
      <c r="E19" s="633">
        <f>SUM(E20:E25)</f>
        <v>48230</v>
      </c>
      <c r="F19" s="301">
        <f aca="true" t="shared" si="2" ref="F19:L19">SUM(F20:F25)</f>
        <v>51642</v>
      </c>
      <c r="G19" s="146">
        <f t="shared" si="2"/>
        <v>51820</v>
      </c>
      <c r="H19" s="4">
        <f>SUM(H20:H25)</f>
        <v>64790</v>
      </c>
      <c r="I19" s="4">
        <f>SUM(I20:I25)</f>
        <v>64790</v>
      </c>
      <c r="J19" s="850">
        <f t="shared" si="2"/>
        <v>65410</v>
      </c>
      <c r="K19" s="633">
        <f t="shared" si="2"/>
        <v>65410</v>
      </c>
      <c r="L19" s="302">
        <f t="shared" si="2"/>
        <v>65410</v>
      </c>
    </row>
    <row r="20" spans="1:12" ht="15">
      <c r="A20" s="303">
        <v>212001</v>
      </c>
      <c r="B20" s="304"/>
      <c r="C20" s="304">
        <v>41</v>
      </c>
      <c r="D20" s="400" t="s">
        <v>20</v>
      </c>
      <c r="E20" s="632">
        <v>1086</v>
      </c>
      <c r="F20" s="390">
        <v>1086</v>
      </c>
      <c r="G20" s="151">
        <v>1090</v>
      </c>
      <c r="H20" s="6">
        <v>1090</v>
      </c>
      <c r="I20" s="6">
        <v>1090</v>
      </c>
      <c r="J20" s="852">
        <v>1090</v>
      </c>
      <c r="K20" s="632">
        <v>1090</v>
      </c>
      <c r="L20" s="642">
        <v>1090</v>
      </c>
    </row>
    <row r="21" spans="1:12" ht="15">
      <c r="A21" s="307">
        <v>212002</v>
      </c>
      <c r="B21" s="308"/>
      <c r="C21" s="308">
        <v>41</v>
      </c>
      <c r="D21" s="401" t="s">
        <v>21</v>
      </c>
      <c r="E21" s="631">
        <v>1315</v>
      </c>
      <c r="F21" s="355">
        <v>1271</v>
      </c>
      <c r="G21" s="153">
        <v>600</v>
      </c>
      <c r="H21" s="8">
        <v>800</v>
      </c>
      <c r="I21" s="8">
        <v>800</v>
      </c>
      <c r="J21" s="853">
        <v>800</v>
      </c>
      <c r="K21" s="631">
        <v>800</v>
      </c>
      <c r="L21" s="356">
        <v>800</v>
      </c>
    </row>
    <row r="22" spans="1:12" ht="15">
      <c r="A22" s="307">
        <v>212003</v>
      </c>
      <c r="B22" s="308">
        <v>1</v>
      </c>
      <c r="C22" s="308">
        <v>41</v>
      </c>
      <c r="D22" s="401" t="s">
        <v>22</v>
      </c>
      <c r="E22" s="631">
        <v>3579</v>
      </c>
      <c r="F22" s="355">
        <v>6099</v>
      </c>
      <c r="G22" s="153">
        <v>6000</v>
      </c>
      <c r="H22" s="8">
        <v>11000</v>
      </c>
      <c r="I22" s="8">
        <v>11000</v>
      </c>
      <c r="J22" s="853">
        <v>10000</v>
      </c>
      <c r="K22" s="631">
        <v>10000</v>
      </c>
      <c r="L22" s="356">
        <v>10000</v>
      </c>
    </row>
    <row r="23" spans="1:12" ht="15">
      <c r="A23" s="307">
        <v>212003</v>
      </c>
      <c r="B23" s="308">
        <v>2</v>
      </c>
      <c r="C23" s="308">
        <v>41</v>
      </c>
      <c r="D23" s="401" t="s">
        <v>23</v>
      </c>
      <c r="E23" s="631">
        <v>40862</v>
      </c>
      <c r="F23" s="355">
        <v>41638</v>
      </c>
      <c r="G23" s="153">
        <v>41130</v>
      </c>
      <c r="H23" s="8">
        <v>48900</v>
      </c>
      <c r="I23" s="8">
        <v>48900</v>
      </c>
      <c r="J23" s="853">
        <v>50520</v>
      </c>
      <c r="K23" s="631">
        <v>50520</v>
      </c>
      <c r="L23" s="356">
        <v>50520</v>
      </c>
    </row>
    <row r="24" spans="1:12" ht="15">
      <c r="A24" s="320">
        <v>212003</v>
      </c>
      <c r="B24" s="321">
        <v>3</v>
      </c>
      <c r="C24" s="308">
        <v>41</v>
      </c>
      <c r="D24" s="401" t="s">
        <v>326</v>
      </c>
      <c r="E24" s="631">
        <v>1163</v>
      </c>
      <c r="F24" s="355">
        <v>1366</v>
      </c>
      <c r="G24" s="153">
        <v>2500</v>
      </c>
      <c r="H24" s="8">
        <v>2500</v>
      </c>
      <c r="I24" s="8">
        <v>2500</v>
      </c>
      <c r="J24" s="853">
        <v>2500</v>
      </c>
      <c r="K24" s="636">
        <v>2500</v>
      </c>
      <c r="L24" s="356">
        <v>2500</v>
      </c>
    </row>
    <row r="25" spans="1:12" ht="15">
      <c r="A25" s="323">
        <v>212004</v>
      </c>
      <c r="B25" s="324"/>
      <c r="C25" s="312">
        <v>41</v>
      </c>
      <c r="D25" s="402" t="s">
        <v>311</v>
      </c>
      <c r="E25" s="639">
        <v>225</v>
      </c>
      <c r="F25" s="712">
        <v>182</v>
      </c>
      <c r="G25" s="161">
        <v>500</v>
      </c>
      <c r="H25" s="23">
        <v>500</v>
      </c>
      <c r="I25" s="23">
        <v>500</v>
      </c>
      <c r="J25" s="856">
        <v>500</v>
      </c>
      <c r="K25" s="645">
        <v>500</v>
      </c>
      <c r="L25" s="643">
        <v>500</v>
      </c>
    </row>
    <row r="26" spans="1:12" ht="15">
      <c r="A26" s="296">
        <v>221</v>
      </c>
      <c r="B26" s="295"/>
      <c r="C26" s="295"/>
      <c r="D26" s="398" t="s">
        <v>24</v>
      </c>
      <c r="E26" s="633">
        <f>SUM(E27:E29)</f>
        <v>6284</v>
      </c>
      <c r="F26" s="301">
        <f aca="true" t="shared" si="3" ref="F26:L26">SUM(F27:F29)</f>
        <v>13735</v>
      </c>
      <c r="G26" s="146">
        <f t="shared" si="3"/>
        <v>9800</v>
      </c>
      <c r="H26" s="4">
        <f>SUM(H27:H29)</f>
        <v>12300</v>
      </c>
      <c r="I26" s="4">
        <f>SUM(I27:I29)</f>
        <v>12300</v>
      </c>
      <c r="J26" s="850">
        <f t="shared" si="3"/>
        <v>11300</v>
      </c>
      <c r="K26" s="633">
        <f t="shared" si="3"/>
        <v>11300</v>
      </c>
      <c r="L26" s="302">
        <f t="shared" si="3"/>
        <v>17800</v>
      </c>
    </row>
    <row r="27" spans="1:13" ht="15">
      <c r="A27" s="325">
        <v>221004</v>
      </c>
      <c r="B27" s="316">
        <v>1</v>
      </c>
      <c r="C27" s="316">
        <v>41</v>
      </c>
      <c r="D27" s="406" t="s">
        <v>25</v>
      </c>
      <c r="E27" s="634">
        <v>6284</v>
      </c>
      <c r="F27" s="630">
        <v>13711</v>
      </c>
      <c r="G27" s="162">
        <v>6500</v>
      </c>
      <c r="H27" s="21">
        <v>9000</v>
      </c>
      <c r="I27" s="21">
        <v>9000</v>
      </c>
      <c r="J27" s="857">
        <v>8000</v>
      </c>
      <c r="K27" s="636">
        <v>8000</v>
      </c>
      <c r="L27" s="647">
        <v>8000</v>
      </c>
      <c r="M27" s="285"/>
    </row>
    <row r="28" spans="1:13" ht="15">
      <c r="A28" s="307">
        <v>221004</v>
      </c>
      <c r="B28" s="304">
        <v>2</v>
      </c>
      <c r="C28" s="304">
        <v>41</v>
      </c>
      <c r="D28" s="400" t="s">
        <v>312</v>
      </c>
      <c r="E28" s="632"/>
      <c r="F28" s="390">
        <v>24</v>
      </c>
      <c r="G28" s="151">
        <v>3000</v>
      </c>
      <c r="H28" s="8">
        <v>3000</v>
      </c>
      <c r="I28" s="8">
        <v>3000</v>
      </c>
      <c r="J28" s="852">
        <v>3000</v>
      </c>
      <c r="K28" s="631">
        <v>3000</v>
      </c>
      <c r="L28" s="642">
        <v>9500</v>
      </c>
      <c r="M28" s="285"/>
    </row>
    <row r="29" spans="1:18" ht="15">
      <c r="A29" s="320">
        <v>221005</v>
      </c>
      <c r="B29" s="324">
        <v>2</v>
      </c>
      <c r="C29" s="321">
        <v>41</v>
      </c>
      <c r="D29" s="405" t="s">
        <v>313</v>
      </c>
      <c r="E29" s="555"/>
      <c r="F29" s="555"/>
      <c r="G29" s="164">
        <v>300</v>
      </c>
      <c r="H29" s="10">
        <v>300</v>
      </c>
      <c r="I29" s="10">
        <v>300</v>
      </c>
      <c r="J29" s="858">
        <v>300</v>
      </c>
      <c r="K29" s="631">
        <v>300</v>
      </c>
      <c r="L29" s="339">
        <v>300</v>
      </c>
      <c r="N29" s="382"/>
      <c r="O29" s="382"/>
      <c r="P29" s="382"/>
      <c r="Q29" s="382"/>
      <c r="R29" s="382"/>
    </row>
    <row r="30" spans="1:18" ht="15">
      <c r="A30" s="294">
        <v>222</v>
      </c>
      <c r="B30" s="295"/>
      <c r="C30" s="295"/>
      <c r="D30" s="398" t="s">
        <v>26</v>
      </c>
      <c r="E30" s="554"/>
      <c r="F30" s="554"/>
      <c r="G30" s="146">
        <v>120</v>
      </c>
      <c r="H30" s="5">
        <v>120</v>
      </c>
      <c r="I30" s="5">
        <v>120</v>
      </c>
      <c r="J30" s="850">
        <v>120</v>
      </c>
      <c r="K30" s="633">
        <v>120</v>
      </c>
      <c r="L30" s="302">
        <v>120</v>
      </c>
      <c r="O30" s="382"/>
      <c r="P30" s="382"/>
      <c r="Q30" s="382"/>
      <c r="R30" s="382"/>
    </row>
    <row r="31" spans="1:12" ht="15">
      <c r="A31" s="297">
        <v>222003</v>
      </c>
      <c r="B31" s="298"/>
      <c r="C31" s="298">
        <v>41</v>
      </c>
      <c r="D31" s="399" t="s">
        <v>26</v>
      </c>
      <c r="E31" s="299"/>
      <c r="F31" s="299"/>
      <c r="G31" s="148">
        <v>120</v>
      </c>
      <c r="H31" s="74">
        <v>120</v>
      </c>
      <c r="I31" s="74">
        <v>120</v>
      </c>
      <c r="J31" s="851">
        <v>120</v>
      </c>
      <c r="K31" s="638">
        <v>120</v>
      </c>
      <c r="L31" s="641">
        <v>120</v>
      </c>
    </row>
    <row r="32" spans="1:12" ht="15">
      <c r="A32" s="296">
        <v>223</v>
      </c>
      <c r="B32" s="295"/>
      <c r="C32" s="295"/>
      <c r="D32" s="398" t="s">
        <v>27</v>
      </c>
      <c r="E32" s="302">
        <f>SUM(E33:E50)</f>
        <v>46105</v>
      </c>
      <c r="F32" s="302">
        <f>SUM(F33:F50)</f>
        <v>53421</v>
      </c>
      <c r="G32" s="771">
        <f>SUM(G34:G50)</f>
        <v>56121</v>
      </c>
      <c r="H32" s="772">
        <f>SUM(H33:H50)</f>
        <v>64271</v>
      </c>
      <c r="I32" s="772">
        <f>SUM(I33:I50)</f>
        <v>64271</v>
      </c>
      <c r="J32" s="850">
        <f>SUM(J34:J50)</f>
        <v>55821</v>
      </c>
      <c r="K32" s="633">
        <f>SUM(K34:K50)</f>
        <v>55821</v>
      </c>
      <c r="L32" s="302">
        <f>SUM(L34:L50)</f>
        <v>55821</v>
      </c>
    </row>
    <row r="33" spans="1:12" ht="15">
      <c r="A33" s="164">
        <v>223001</v>
      </c>
      <c r="B33" s="15"/>
      <c r="C33" s="15">
        <v>41</v>
      </c>
      <c r="D33" s="562" t="s">
        <v>366</v>
      </c>
      <c r="E33" s="167"/>
      <c r="F33" s="167"/>
      <c r="G33" s="779"/>
      <c r="H33" s="780">
        <v>250</v>
      </c>
      <c r="I33" s="780">
        <v>250</v>
      </c>
      <c r="J33" s="859"/>
      <c r="K33" s="646"/>
      <c r="L33" s="167"/>
    </row>
    <row r="34" spans="1:12" ht="15">
      <c r="A34" s="303">
        <v>223001</v>
      </c>
      <c r="B34" s="304">
        <v>1</v>
      </c>
      <c r="C34" s="304">
        <v>41</v>
      </c>
      <c r="D34" s="400" t="s">
        <v>28</v>
      </c>
      <c r="E34" s="306">
        <v>1710</v>
      </c>
      <c r="F34" s="306">
        <v>1926</v>
      </c>
      <c r="G34" s="608">
        <v>1800</v>
      </c>
      <c r="H34" s="774">
        <v>1800</v>
      </c>
      <c r="I34" s="774">
        <v>1800</v>
      </c>
      <c r="J34" s="852">
        <v>1800</v>
      </c>
      <c r="K34" s="632">
        <v>1800</v>
      </c>
      <c r="L34" s="642">
        <v>1800</v>
      </c>
    </row>
    <row r="35" spans="1:12" ht="15">
      <c r="A35" s="307">
        <v>223001</v>
      </c>
      <c r="B35" s="308">
        <v>2</v>
      </c>
      <c r="C35" s="308">
        <v>41</v>
      </c>
      <c r="D35" s="401" t="s">
        <v>29</v>
      </c>
      <c r="E35" s="310">
        <v>319</v>
      </c>
      <c r="F35" s="310">
        <v>308</v>
      </c>
      <c r="G35" s="582">
        <v>500</v>
      </c>
      <c r="H35" s="236">
        <v>500</v>
      </c>
      <c r="I35" s="236">
        <v>500</v>
      </c>
      <c r="J35" s="853">
        <v>500</v>
      </c>
      <c r="K35" s="631">
        <v>500</v>
      </c>
      <c r="L35" s="356">
        <v>500</v>
      </c>
    </row>
    <row r="36" spans="1:12" ht="15">
      <c r="A36" s="307">
        <v>223001</v>
      </c>
      <c r="B36" s="308">
        <v>3</v>
      </c>
      <c r="C36" s="308">
        <v>41</v>
      </c>
      <c r="D36" s="401" t="s">
        <v>30</v>
      </c>
      <c r="E36" s="310">
        <v>4347</v>
      </c>
      <c r="F36" s="310">
        <v>4287</v>
      </c>
      <c r="G36" s="582">
        <v>4000</v>
      </c>
      <c r="H36" s="236">
        <v>4000</v>
      </c>
      <c r="I36" s="236">
        <v>4000</v>
      </c>
      <c r="J36" s="853">
        <v>3000</v>
      </c>
      <c r="K36" s="631">
        <v>3000</v>
      </c>
      <c r="L36" s="356">
        <v>3000</v>
      </c>
    </row>
    <row r="37" spans="1:12" ht="15">
      <c r="A37" s="307">
        <v>223001</v>
      </c>
      <c r="B37" s="308">
        <v>4</v>
      </c>
      <c r="C37" s="308">
        <v>41</v>
      </c>
      <c r="D37" s="401" t="s">
        <v>31</v>
      </c>
      <c r="E37" s="631">
        <v>783</v>
      </c>
      <c r="F37" s="356">
        <v>864</v>
      </c>
      <c r="G37" s="582">
        <v>1000</v>
      </c>
      <c r="H37" s="236">
        <v>1000</v>
      </c>
      <c r="I37" s="236">
        <v>1000</v>
      </c>
      <c r="J37" s="853">
        <v>1000</v>
      </c>
      <c r="K37" s="631">
        <v>1000</v>
      </c>
      <c r="L37" s="356">
        <v>1000</v>
      </c>
    </row>
    <row r="38" spans="1:12" ht="15">
      <c r="A38" s="307">
        <v>223001</v>
      </c>
      <c r="B38" s="308">
        <v>5</v>
      </c>
      <c r="C38" s="308">
        <v>41</v>
      </c>
      <c r="D38" s="401" t="s">
        <v>32</v>
      </c>
      <c r="E38" s="632">
        <v>3</v>
      </c>
      <c r="F38" s="390"/>
      <c r="G38" s="582">
        <v>5</v>
      </c>
      <c r="H38" s="236">
        <v>5</v>
      </c>
      <c r="I38" s="236">
        <v>5</v>
      </c>
      <c r="J38" s="853">
        <v>5</v>
      </c>
      <c r="K38" s="631">
        <v>5</v>
      </c>
      <c r="L38" s="356">
        <v>5</v>
      </c>
    </row>
    <row r="39" spans="1:12" ht="15">
      <c r="A39" s="307">
        <v>223001</v>
      </c>
      <c r="B39" s="308">
        <v>6</v>
      </c>
      <c r="C39" s="308">
        <v>41</v>
      </c>
      <c r="D39" s="401" t="s">
        <v>33</v>
      </c>
      <c r="E39" s="631">
        <v>0</v>
      </c>
      <c r="F39" s="355">
        <v>96</v>
      </c>
      <c r="G39" s="582">
        <v>166</v>
      </c>
      <c r="H39" s="236">
        <v>166</v>
      </c>
      <c r="I39" s="236">
        <v>166</v>
      </c>
      <c r="J39" s="853">
        <v>166</v>
      </c>
      <c r="K39" s="631">
        <v>166</v>
      </c>
      <c r="L39" s="356">
        <v>166</v>
      </c>
    </row>
    <row r="40" spans="1:12" ht="15">
      <c r="A40" s="307">
        <v>223001</v>
      </c>
      <c r="B40" s="308">
        <v>8</v>
      </c>
      <c r="C40" s="308">
        <v>41</v>
      </c>
      <c r="D40" s="401" t="s">
        <v>36</v>
      </c>
      <c r="E40" s="631">
        <v>38</v>
      </c>
      <c r="F40" s="355">
        <v>401</v>
      </c>
      <c r="G40" s="582">
        <v>600</v>
      </c>
      <c r="H40" s="236">
        <v>600</v>
      </c>
      <c r="I40" s="236">
        <v>600</v>
      </c>
      <c r="J40" s="853">
        <v>600</v>
      </c>
      <c r="K40" s="631">
        <v>600</v>
      </c>
      <c r="L40" s="356">
        <v>600</v>
      </c>
    </row>
    <row r="41" spans="1:12" ht="15">
      <c r="A41" s="307">
        <v>223001</v>
      </c>
      <c r="B41" s="308">
        <v>9</v>
      </c>
      <c r="C41" s="308">
        <v>41</v>
      </c>
      <c r="D41" s="401" t="s">
        <v>336</v>
      </c>
      <c r="E41" s="631">
        <v>895</v>
      </c>
      <c r="F41" s="355">
        <v>2009</v>
      </c>
      <c r="G41" s="582">
        <v>1500</v>
      </c>
      <c r="H41" s="236">
        <v>1500</v>
      </c>
      <c r="I41" s="236">
        <v>1500</v>
      </c>
      <c r="J41" s="853">
        <v>1700</v>
      </c>
      <c r="K41" s="631">
        <v>1700</v>
      </c>
      <c r="L41" s="356">
        <v>1700</v>
      </c>
    </row>
    <row r="42" spans="1:12" ht="15">
      <c r="A42" s="303">
        <v>223001</v>
      </c>
      <c r="B42" s="304">
        <v>10</v>
      </c>
      <c r="C42" s="304">
        <v>41</v>
      </c>
      <c r="D42" s="401" t="s">
        <v>35</v>
      </c>
      <c r="E42" s="631">
        <v>3997</v>
      </c>
      <c r="F42" s="355">
        <v>2155</v>
      </c>
      <c r="G42" s="582">
        <v>3500</v>
      </c>
      <c r="H42" s="236">
        <v>3400</v>
      </c>
      <c r="I42" s="236">
        <v>3400</v>
      </c>
      <c r="J42" s="853">
        <v>3500</v>
      </c>
      <c r="K42" s="631">
        <v>3500</v>
      </c>
      <c r="L42" s="356">
        <v>3500</v>
      </c>
    </row>
    <row r="43" spans="1:12" ht="15">
      <c r="A43" s="307">
        <v>223001</v>
      </c>
      <c r="B43" s="308">
        <v>11</v>
      </c>
      <c r="C43" s="308">
        <v>41</v>
      </c>
      <c r="D43" s="401" t="s">
        <v>325</v>
      </c>
      <c r="E43" s="631">
        <v>112</v>
      </c>
      <c r="F43" s="355">
        <v>72</v>
      </c>
      <c r="G43" s="582">
        <v>1500</v>
      </c>
      <c r="H43" s="236">
        <v>1500</v>
      </c>
      <c r="I43" s="236">
        <v>1500</v>
      </c>
      <c r="J43" s="853">
        <v>1500</v>
      </c>
      <c r="K43" s="631">
        <v>1500</v>
      </c>
      <c r="L43" s="356">
        <v>1500</v>
      </c>
    </row>
    <row r="44" spans="1:12" s="381" customFormat="1" ht="15">
      <c r="A44" s="307">
        <v>223001</v>
      </c>
      <c r="B44" s="308">
        <v>12</v>
      </c>
      <c r="C44" s="308">
        <v>41</v>
      </c>
      <c r="D44" s="282" t="s">
        <v>384</v>
      </c>
      <c r="E44" s="631"/>
      <c r="F44" s="355"/>
      <c r="G44" s="582">
        <v>50</v>
      </c>
      <c r="H44" s="236">
        <v>50</v>
      </c>
      <c r="I44" s="236">
        <v>50</v>
      </c>
      <c r="J44" s="853">
        <v>50</v>
      </c>
      <c r="K44" s="631">
        <v>50</v>
      </c>
      <c r="L44" s="356">
        <v>50</v>
      </c>
    </row>
    <row r="45" spans="1:22" s="381" customFormat="1" ht="15">
      <c r="A45" s="320">
        <v>223002</v>
      </c>
      <c r="B45" s="321"/>
      <c r="C45" s="15" t="s">
        <v>423</v>
      </c>
      <c r="D45" s="562" t="s">
        <v>424</v>
      </c>
      <c r="E45" s="631"/>
      <c r="F45" s="355">
        <v>1615</v>
      </c>
      <c r="G45" s="582">
        <v>7500</v>
      </c>
      <c r="H45" s="236">
        <v>7500</v>
      </c>
      <c r="I45" s="236">
        <v>7500</v>
      </c>
      <c r="J45" s="853">
        <v>9000</v>
      </c>
      <c r="K45" s="631">
        <v>9000</v>
      </c>
      <c r="L45" s="356">
        <v>9000</v>
      </c>
      <c r="V45" s="824"/>
    </row>
    <row r="46" spans="1:12" ht="13.5" customHeight="1">
      <c r="A46" s="307">
        <v>223002</v>
      </c>
      <c r="B46" s="308">
        <v>16</v>
      </c>
      <c r="C46" s="308">
        <v>41</v>
      </c>
      <c r="D46" s="401" t="s">
        <v>34</v>
      </c>
      <c r="E46" s="631">
        <v>4554</v>
      </c>
      <c r="F46" s="355">
        <v>25</v>
      </c>
      <c r="G46" s="582">
        <v>9000</v>
      </c>
      <c r="H46" s="236">
        <v>9000</v>
      </c>
      <c r="I46" s="236">
        <v>9000</v>
      </c>
      <c r="J46" s="853"/>
      <c r="K46" s="631"/>
      <c r="L46" s="356"/>
    </row>
    <row r="47" spans="1:12" s="381" customFormat="1" ht="13.5" customHeight="1">
      <c r="A47" s="307">
        <v>223002</v>
      </c>
      <c r="B47" s="308">
        <v>1</v>
      </c>
      <c r="C47" s="9" t="s">
        <v>474</v>
      </c>
      <c r="D47" s="282" t="s">
        <v>475</v>
      </c>
      <c r="E47" s="631"/>
      <c r="F47" s="355">
        <v>2262</v>
      </c>
      <c r="G47" s="582"/>
      <c r="H47" s="236"/>
      <c r="I47" s="236"/>
      <c r="J47" s="853"/>
      <c r="K47" s="631"/>
      <c r="L47" s="356"/>
    </row>
    <row r="48" spans="1:12" s="381" customFormat="1" ht="13.5" customHeight="1">
      <c r="A48" s="307">
        <v>223003</v>
      </c>
      <c r="B48" s="308"/>
      <c r="C48" s="9">
        <v>41</v>
      </c>
      <c r="D48" s="282" t="s">
        <v>381</v>
      </c>
      <c r="E48" s="631">
        <v>7386</v>
      </c>
      <c r="F48" s="355">
        <v>8435</v>
      </c>
      <c r="G48" s="582"/>
      <c r="H48" s="236">
        <v>8000</v>
      </c>
      <c r="I48" s="236">
        <v>8000</v>
      </c>
      <c r="J48" s="853">
        <v>8000</v>
      </c>
      <c r="K48" s="631">
        <v>8000</v>
      </c>
      <c r="L48" s="356">
        <v>8000</v>
      </c>
    </row>
    <row r="49" spans="1:12" s="381" customFormat="1" ht="13.5" customHeight="1">
      <c r="A49" s="307">
        <v>223002</v>
      </c>
      <c r="B49" s="308">
        <v>16</v>
      </c>
      <c r="C49" s="9" t="s">
        <v>423</v>
      </c>
      <c r="D49" s="282" t="s">
        <v>34</v>
      </c>
      <c r="E49" s="631"/>
      <c r="F49" s="355">
        <v>3675</v>
      </c>
      <c r="G49" s="582"/>
      <c r="H49" s="236"/>
      <c r="I49" s="480"/>
      <c r="J49" s="853"/>
      <c r="K49" s="631"/>
      <c r="L49" s="356"/>
    </row>
    <row r="50" spans="1:12" ht="15" customHeight="1">
      <c r="A50" s="307">
        <v>223003</v>
      </c>
      <c r="B50" s="308"/>
      <c r="C50" s="9" t="s">
        <v>379</v>
      </c>
      <c r="D50" s="282" t="s">
        <v>373</v>
      </c>
      <c r="E50" s="631">
        <v>21961</v>
      </c>
      <c r="F50" s="355">
        <v>25291</v>
      </c>
      <c r="G50" s="582">
        <v>25000</v>
      </c>
      <c r="H50" s="236">
        <v>25000</v>
      </c>
      <c r="I50" s="480">
        <v>25000</v>
      </c>
      <c r="J50" s="853">
        <v>25000</v>
      </c>
      <c r="K50" s="631">
        <v>25000</v>
      </c>
      <c r="L50" s="356">
        <v>25000</v>
      </c>
    </row>
    <row r="51" spans="1:12" ht="18" customHeight="1">
      <c r="A51" s="294">
        <v>240</v>
      </c>
      <c r="B51" s="314"/>
      <c r="C51" s="314"/>
      <c r="D51" s="398" t="s">
        <v>37</v>
      </c>
      <c r="E51" s="633">
        <f>SUM(E52:E52)</f>
        <v>8</v>
      </c>
      <c r="F51" s="301"/>
      <c r="G51" s="782"/>
      <c r="H51" s="783"/>
      <c r="I51" s="783"/>
      <c r="J51" s="850"/>
      <c r="K51" s="633"/>
      <c r="L51" s="302"/>
    </row>
    <row r="52" spans="1:12" ht="14.25" customHeight="1">
      <c r="A52" s="315">
        <v>242000</v>
      </c>
      <c r="B52" s="316"/>
      <c r="C52" s="316">
        <v>41</v>
      </c>
      <c r="D52" s="406" t="s">
        <v>38</v>
      </c>
      <c r="E52" s="638">
        <v>8</v>
      </c>
      <c r="F52" s="630"/>
      <c r="G52" s="784"/>
      <c r="H52" s="785"/>
      <c r="I52" s="785"/>
      <c r="J52" s="857"/>
      <c r="K52" s="634"/>
      <c r="L52" s="647"/>
    </row>
    <row r="53" spans="1:12" ht="15" customHeight="1">
      <c r="A53" s="294">
        <v>290</v>
      </c>
      <c r="B53" s="295"/>
      <c r="C53" s="295"/>
      <c r="D53" s="398" t="s">
        <v>39</v>
      </c>
      <c r="E53" s="633">
        <f>SUM(E55:E60)</f>
        <v>15240</v>
      </c>
      <c r="F53" s="301">
        <f>SUM(F55:F60)</f>
        <v>773</v>
      </c>
      <c r="G53" s="771">
        <v>1200</v>
      </c>
      <c r="H53" s="781">
        <f>SUM(H54:H60)</f>
        <v>5700</v>
      </c>
      <c r="I53" s="781">
        <f>SUM(I54:I60)</f>
        <v>5700</v>
      </c>
      <c r="J53" s="850">
        <f>SUM(J56:J60)</f>
        <v>1200</v>
      </c>
      <c r="K53" s="633">
        <f>SUM(K56:K60)</f>
        <v>1200</v>
      </c>
      <c r="L53" s="633">
        <f>SUM(L56:L60)</f>
        <v>1200</v>
      </c>
    </row>
    <row r="54" spans="1:12" s="381" customFormat="1" ht="15" customHeight="1">
      <c r="A54" s="164">
        <v>292006</v>
      </c>
      <c r="B54" s="15"/>
      <c r="C54" s="15" t="s">
        <v>482</v>
      </c>
      <c r="D54" s="562" t="s">
        <v>483</v>
      </c>
      <c r="E54" s="646"/>
      <c r="F54" s="36"/>
      <c r="G54" s="608"/>
      <c r="H54" s="618">
        <v>770</v>
      </c>
      <c r="I54" s="618">
        <v>770</v>
      </c>
      <c r="J54" s="859"/>
      <c r="K54" s="646"/>
      <c r="L54" s="646"/>
    </row>
    <row r="55" spans="1:12" ht="14.25" customHeight="1">
      <c r="A55" s="153">
        <v>292006</v>
      </c>
      <c r="B55" s="9"/>
      <c r="C55" s="9">
        <v>41</v>
      </c>
      <c r="D55" s="282" t="s">
        <v>416</v>
      </c>
      <c r="E55" s="592">
        <v>580</v>
      </c>
      <c r="F55" s="46">
        <v>373</v>
      </c>
      <c r="G55" s="608">
        <v>200</v>
      </c>
      <c r="H55" s="618">
        <v>230</v>
      </c>
      <c r="I55" s="618">
        <v>230</v>
      </c>
      <c r="J55" s="584"/>
      <c r="K55" s="592"/>
      <c r="L55" s="592"/>
    </row>
    <row r="56" spans="1:12" s="381" customFormat="1" ht="14.25" customHeight="1">
      <c r="A56" s="303">
        <v>292017</v>
      </c>
      <c r="B56" s="304"/>
      <c r="C56" s="7" t="s">
        <v>409</v>
      </c>
      <c r="D56" s="400" t="s">
        <v>367</v>
      </c>
      <c r="E56" s="632">
        <v>351</v>
      </c>
      <c r="F56" s="390">
        <v>288</v>
      </c>
      <c r="G56" s="608"/>
      <c r="H56" s="618">
        <v>200</v>
      </c>
      <c r="I56" s="618">
        <v>200</v>
      </c>
      <c r="J56" s="852">
        <v>200</v>
      </c>
      <c r="K56" s="632">
        <v>200</v>
      </c>
      <c r="L56" s="642">
        <v>200</v>
      </c>
    </row>
    <row r="57" spans="1:12" ht="14.25" customHeight="1">
      <c r="A57" s="303">
        <v>292006</v>
      </c>
      <c r="B57" s="304"/>
      <c r="C57" s="7" t="s">
        <v>409</v>
      </c>
      <c r="D57" s="716" t="s">
        <v>412</v>
      </c>
      <c r="E57" s="632"/>
      <c r="F57" s="390"/>
      <c r="G57" s="608">
        <v>1000</v>
      </c>
      <c r="H57" s="618">
        <v>1000</v>
      </c>
      <c r="I57" s="618">
        <v>1000</v>
      </c>
      <c r="J57" s="852"/>
      <c r="K57" s="632"/>
      <c r="L57" s="642"/>
    </row>
    <row r="58" spans="1:12" s="381" customFormat="1" ht="14.25" customHeight="1">
      <c r="A58" s="307">
        <v>292008</v>
      </c>
      <c r="B58" s="308"/>
      <c r="C58" s="308">
        <v>41</v>
      </c>
      <c r="D58" s="401" t="s">
        <v>314</v>
      </c>
      <c r="E58" s="631">
        <v>12438</v>
      </c>
      <c r="F58" s="355">
        <v>112</v>
      </c>
      <c r="G58" s="582"/>
      <c r="H58" s="585"/>
      <c r="I58" s="585"/>
      <c r="J58" s="852">
        <v>1000</v>
      </c>
      <c r="K58" s="631">
        <v>1000</v>
      </c>
      <c r="L58" s="356">
        <v>1000</v>
      </c>
    </row>
    <row r="59" spans="1:12" ht="15" customHeight="1">
      <c r="A59" s="307">
        <v>292027</v>
      </c>
      <c r="B59" s="308"/>
      <c r="C59" s="308">
        <v>41</v>
      </c>
      <c r="D59" s="401" t="s">
        <v>40</v>
      </c>
      <c r="E59" s="631">
        <v>1387</v>
      </c>
      <c r="F59" s="355"/>
      <c r="G59" s="582"/>
      <c r="H59" s="585"/>
      <c r="I59" s="585"/>
      <c r="J59" s="853"/>
      <c r="K59" s="631"/>
      <c r="L59" s="356"/>
    </row>
    <row r="60" spans="1:20" ht="15.75" thickBot="1">
      <c r="A60" s="303">
        <v>292027</v>
      </c>
      <c r="B60" s="308">
        <v>1</v>
      </c>
      <c r="C60" s="308">
        <v>41</v>
      </c>
      <c r="D60" s="401" t="s">
        <v>41</v>
      </c>
      <c r="E60" s="631">
        <v>484</v>
      </c>
      <c r="F60" s="355"/>
      <c r="G60" s="303"/>
      <c r="H60" s="305">
        <v>3500</v>
      </c>
      <c r="I60" s="305">
        <v>3500</v>
      </c>
      <c r="J60" s="853"/>
      <c r="K60" s="631"/>
      <c r="L60" s="356"/>
      <c r="T60" s="824"/>
    </row>
    <row r="61" spans="1:12" ht="15.75" thickBot="1">
      <c r="A61" s="327">
        <v>300</v>
      </c>
      <c r="B61" s="318"/>
      <c r="C61" s="318"/>
      <c r="D61" s="403" t="s">
        <v>42</v>
      </c>
      <c r="E61" s="319">
        <f>SUM(E62:E81)</f>
        <v>605528</v>
      </c>
      <c r="F61" s="328">
        <f>SUM(F62:F82)</f>
        <v>768372</v>
      </c>
      <c r="G61" s="327">
        <f>SUM(G62:G82)</f>
        <v>548630</v>
      </c>
      <c r="H61" s="328">
        <f>SUM(H62:H82)</f>
        <v>603099</v>
      </c>
      <c r="I61" s="328">
        <f>SUM(I62:I82)</f>
        <v>603099</v>
      </c>
      <c r="J61" s="855">
        <f>SUM(J62:J82)</f>
        <v>634170</v>
      </c>
      <c r="K61" s="319">
        <f>SUM(K62:K76)</f>
        <v>622270</v>
      </c>
      <c r="L61" s="329">
        <f>SUM(L62:L76)</f>
        <v>622270</v>
      </c>
    </row>
    <row r="62" spans="1:12" ht="15">
      <c r="A62" s="330">
        <v>311000</v>
      </c>
      <c r="B62" s="331">
        <v>1</v>
      </c>
      <c r="C62" s="331">
        <v>71</v>
      </c>
      <c r="D62" s="407" t="s">
        <v>43</v>
      </c>
      <c r="E62" s="635">
        <v>1519</v>
      </c>
      <c r="F62" s="395">
        <v>14334</v>
      </c>
      <c r="G62" s="330">
        <v>1500</v>
      </c>
      <c r="H62" s="332">
        <v>1500</v>
      </c>
      <c r="I62" s="332">
        <v>1500</v>
      </c>
      <c r="J62" s="860">
        <v>1500</v>
      </c>
      <c r="K62" s="635">
        <v>1500</v>
      </c>
      <c r="L62" s="648">
        <v>1500</v>
      </c>
    </row>
    <row r="63" spans="1:12" ht="15">
      <c r="A63" s="303">
        <v>312001</v>
      </c>
      <c r="B63" s="304">
        <v>1</v>
      </c>
      <c r="C63" s="304">
        <v>111</v>
      </c>
      <c r="D63" s="400" t="s">
        <v>44</v>
      </c>
      <c r="E63" s="632">
        <v>495768</v>
      </c>
      <c r="F63" s="390">
        <v>517568</v>
      </c>
      <c r="G63" s="303">
        <v>496000</v>
      </c>
      <c r="H63" s="305">
        <v>528304</v>
      </c>
      <c r="I63" s="305">
        <v>528304</v>
      </c>
      <c r="J63" s="852">
        <v>594000</v>
      </c>
      <c r="K63" s="632">
        <v>594000</v>
      </c>
      <c r="L63" s="642">
        <v>594000</v>
      </c>
    </row>
    <row r="64" spans="1:12" ht="15">
      <c r="A64" s="303">
        <v>312001</v>
      </c>
      <c r="B64" s="304">
        <v>2</v>
      </c>
      <c r="C64" s="304">
        <v>111</v>
      </c>
      <c r="D64" s="400" t="s">
        <v>350</v>
      </c>
      <c r="E64" s="631">
        <v>3923</v>
      </c>
      <c r="F64" s="355">
        <v>3464</v>
      </c>
      <c r="G64" s="307">
        <v>3500</v>
      </c>
      <c r="H64" s="309">
        <v>3500</v>
      </c>
      <c r="I64" s="309">
        <v>3500</v>
      </c>
      <c r="J64" s="853">
        <v>3500</v>
      </c>
      <c r="K64" s="631">
        <v>3500</v>
      </c>
      <c r="L64" s="356">
        <v>3500</v>
      </c>
    </row>
    <row r="65" spans="1:12" ht="14.25" customHeight="1">
      <c r="A65" s="307">
        <v>312001</v>
      </c>
      <c r="B65" s="304">
        <v>3</v>
      </c>
      <c r="C65" s="304">
        <v>111</v>
      </c>
      <c r="D65" s="716" t="s">
        <v>417</v>
      </c>
      <c r="E65" s="631">
        <v>368</v>
      </c>
      <c r="F65" s="355">
        <v>394</v>
      </c>
      <c r="G65" s="307"/>
      <c r="H65" s="309"/>
      <c r="I65" s="309"/>
      <c r="J65" s="853"/>
      <c r="K65" s="631"/>
      <c r="L65" s="356"/>
    </row>
    <row r="66" spans="1:12" s="381" customFormat="1" ht="15" customHeight="1">
      <c r="A66" s="303">
        <v>312001</v>
      </c>
      <c r="B66" s="304">
        <v>4</v>
      </c>
      <c r="C66" s="304">
        <v>111</v>
      </c>
      <c r="D66" s="400" t="s">
        <v>337</v>
      </c>
      <c r="E66" s="631">
        <v>7300</v>
      </c>
      <c r="F66" s="355"/>
      <c r="G66" s="307">
        <v>3300</v>
      </c>
      <c r="H66" s="309">
        <v>3300</v>
      </c>
      <c r="I66" s="309">
        <v>3300</v>
      </c>
      <c r="J66" s="853"/>
      <c r="K66" s="631"/>
      <c r="L66" s="356"/>
    </row>
    <row r="67" spans="1:12" ht="15">
      <c r="A67" s="307">
        <v>312001</v>
      </c>
      <c r="B67" s="308">
        <v>5</v>
      </c>
      <c r="C67" s="308">
        <v>111</v>
      </c>
      <c r="D67" s="401" t="s">
        <v>45</v>
      </c>
      <c r="E67" s="631">
        <v>27356</v>
      </c>
      <c r="F67" s="355">
        <v>37412</v>
      </c>
      <c r="G67" s="307">
        <v>6000</v>
      </c>
      <c r="H67" s="309">
        <v>6000</v>
      </c>
      <c r="I67" s="309">
        <v>6000</v>
      </c>
      <c r="J67" s="853">
        <v>4000</v>
      </c>
      <c r="K67" s="631">
        <v>4000</v>
      </c>
      <c r="L67" s="356">
        <v>4000</v>
      </c>
    </row>
    <row r="68" spans="1:12" ht="15">
      <c r="A68" s="320">
        <v>312001</v>
      </c>
      <c r="B68" s="321">
        <v>6</v>
      </c>
      <c r="C68" s="321">
        <v>111</v>
      </c>
      <c r="D68" s="405" t="s">
        <v>351</v>
      </c>
      <c r="E68" s="631">
        <v>248</v>
      </c>
      <c r="F68" s="355">
        <v>254</v>
      </c>
      <c r="G68" s="153">
        <v>260</v>
      </c>
      <c r="H68" s="309">
        <v>260</v>
      </c>
      <c r="I68" s="309">
        <v>260</v>
      </c>
      <c r="J68" s="853">
        <v>260</v>
      </c>
      <c r="K68" s="631">
        <v>260</v>
      </c>
      <c r="L68" s="356">
        <v>260</v>
      </c>
    </row>
    <row r="69" spans="1:12" ht="15">
      <c r="A69" s="307">
        <v>312001</v>
      </c>
      <c r="B69" s="308">
        <v>7</v>
      </c>
      <c r="C69" s="308">
        <v>111</v>
      </c>
      <c r="D69" s="401" t="s">
        <v>46</v>
      </c>
      <c r="E69" s="631">
        <v>132</v>
      </c>
      <c r="F69" s="355">
        <v>66</v>
      </c>
      <c r="G69" s="307">
        <v>200</v>
      </c>
      <c r="H69" s="309">
        <v>200</v>
      </c>
      <c r="I69" s="309">
        <v>200</v>
      </c>
      <c r="J69" s="853">
        <v>200</v>
      </c>
      <c r="K69" s="631">
        <v>200</v>
      </c>
      <c r="L69" s="356">
        <v>200</v>
      </c>
    </row>
    <row r="70" spans="1:12" ht="14.25" customHeight="1">
      <c r="A70" s="307">
        <v>312001</v>
      </c>
      <c r="B70" s="308">
        <v>8</v>
      </c>
      <c r="C70" s="308">
        <v>111</v>
      </c>
      <c r="D70" s="282" t="s">
        <v>476</v>
      </c>
      <c r="E70" s="631"/>
      <c r="F70" s="355">
        <v>11000</v>
      </c>
      <c r="G70" s="307">
        <v>4500</v>
      </c>
      <c r="H70" s="309">
        <v>8115</v>
      </c>
      <c r="I70" s="309">
        <v>8115</v>
      </c>
      <c r="J70" s="853"/>
      <c r="K70" s="631"/>
      <c r="L70" s="356"/>
    </row>
    <row r="71" spans="1:12" s="381" customFormat="1" ht="15" customHeight="1">
      <c r="A71" s="307">
        <v>312001</v>
      </c>
      <c r="B71" s="308">
        <v>9</v>
      </c>
      <c r="C71" s="308">
        <v>111</v>
      </c>
      <c r="D71" s="401" t="s">
        <v>47</v>
      </c>
      <c r="E71" s="631">
        <v>5400</v>
      </c>
      <c r="F71" s="355">
        <v>5590</v>
      </c>
      <c r="G71" s="307">
        <v>5500</v>
      </c>
      <c r="H71" s="309">
        <v>5800</v>
      </c>
      <c r="I71" s="309">
        <v>5800</v>
      </c>
      <c r="J71" s="853">
        <v>5500</v>
      </c>
      <c r="K71" s="631">
        <v>5500</v>
      </c>
      <c r="L71" s="356">
        <v>5500</v>
      </c>
    </row>
    <row r="72" spans="1:12" ht="15">
      <c r="A72" s="307">
        <v>312001</v>
      </c>
      <c r="B72" s="308">
        <v>10</v>
      </c>
      <c r="C72" s="308">
        <v>111</v>
      </c>
      <c r="D72" s="282" t="s">
        <v>477</v>
      </c>
      <c r="E72" s="631">
        <v>7043</v>
      </c>
      <c r="F72" s="355">
        <v>5152</v>
      </c>
      <c r="G72" s="307">
        <v>5000</v>
      </c>
      <c r="H72" s="8">
        <v>5000</v>
      </c>
      <c r="I72" s="8">
        <v>5000</v>
      </c>
      <c r="J72" s="853"/>
      <c r="K72" s="631">
        <v>2000</v>
      </c>
      <c r="L72" s="356">
        <v>2000</v>
      </c>
    </row>
    <row r="73" spans="1:12" ht="15" customHeight="1">
      <c r="A73" s="732">
        <v>312001</v>
      </c>
      <c r="B73" s="736">
        <v>11</v>
      </c>
      <c r="C73" s="737">
        <v>111</v>
      </c>
      <c r="D73" s="735" t="s">
        <v>48</v>
      </c>
      <c r="E73" s="631"/>
      <c r="F73" s="355">
        <v>304</v>
      </c>
      <c r="G73" s="307">
        <v>310</v>
      </c>
      <c r="H73" s="309">
        <v>310</v>
      </c>
      <c r="I73" s="309">
        <v>310</v>
      </c>
      <c r="J73" s="853">
        <v>310</v>
      </c>
      <c r="K73" s="631">
        <v>310</v>
      </c>
      <c r="L73" s="356">
        <v>310</v>
      </c>
    </row>
    <row r="74" spans="1:12" s="381" customFormat="1" ht="15">
      <c r="A74" s="303">
        <v>312001</v>
      </c>
      <c r="B74" s="334">
        <v>14</v>
      </c>
      <c r="C74" s="335">
        <v>111</v>
      </c>
      <c r="D74" s="400" t="s">
        <v>49</v>
      </c>
      <c r="E74" s="632">
        <v>5921</v>
      </c>
      <c r="F74" s="390">
        <v>11464</v>
      </c>
      <c r="G74" s="303">
        <v>4900</v>
      </c>
      <c r="H74" s="305">
        <v>10800</v>
      </c>
      <c r="I74" s="305">
        <v>10800</v>
      </c>
      <c r="J74" s="852">
        <v>11000</v>
      </c>
      <c r="K74" s="632">
        <v>11000</v>
      </c>
      <c r="L74" s="642">
        <v>11000</v>
      </c>
    </row>
    <row r="75" spans="1:12" ht="15" customHeight="1">
      <c r="A75" s="307">
        <v>312001</v>
      </c>
      <c r="B75" s="334">
        <v>19</v>
      </c>
      <c r="C75" s="334">
        <v>111</v>
      </c>
      <c r="D75" s="282" t="s">
        <v>427</v>
      </c>
      <c r="E75" s="631">
        <v>3000</v>
      </c>
      <c r="F75" s="391">
        <v>3000</v>
      </c>
      <c r="G75" s="320"/>
      <c r="H75" s="309"/>
      <c r="I75" s="309"/>
      <c r="J75" s="853"/>
      <c r="K75" s="356"/>
      <c r="L75" s="356"/>
    </row>
    <row r="76" spans="1:13" s="381" customFormat="1" ht="14.25" customHeight="1">
      <c r="A76" s="307">
        <v>312001</v>
      </c>
      <c r="B76" s="334">
        <v>20</v>
      </c>
      <c r="C76" s="308">
        <v>111</v>
      </c>
      <c r="D76" s="282" t="s">
        <v>418</v>
      </c>
      <c r="E76" s="631">
        <v>43703</v>
      </c>
      <c r="F76" s="355"/>
      <c r="G76" s="307"/>
      <c r="H76" s="309"/>
      <c r="I76" s="309"/>
      <c r="J76" s="853"/>
      <c r="K76" s="631"/>
      <c r="L76" s="356"/>
      <c r="M76" s="382"/>
    </row>
    <row r="77" spans="1:13" s="381" customFormat="1" ht="14.25" customHeight="1">
      <c r="A77" s="307">
        <v>312001</v>
      </c>
      <c r="B77" s="334">
        <v>21</v>
      </c>
      <c r="C77" s="334">
        <v>111</v>
      </c>
      <c r="D77" s="282" t="s">
        <v>478</v>
      </c>
      <c r="E77" s="631"/>
      <c r="F77" s="391">
        <v>4258</v>
      </c>
      <c r="G77" s="307"/>
      <c r="H77" s="309"/>
      <c r="I77" s="309"/>
      <c r="J77" s="853"/>
      <c r="K77" s="631"/>
      <c r="L77" s="356"/>
      <c r="M77" s="382"/>
    </row>
    <row r="78" spans="1:13" s="381" customFormat="1" ht="14.25" customHeight="1">
      <c r="A78" s="307">
        <v>312001</v>
      </c>
      <c r="B78" s="334">
        <v>22</v>
      </c>
      <c r="C78" s="33" t="s">
        <v>463</v>
      </c>
      <c r="D78" s="282" t="s">
        <v>479</v>
      </c>
      <c r="E78" s="631"/>
      <c r="F78" s="391">
        <v>3200</v>
      </c>
      <c r="G78" s="307">
        <v>17660</v>
      </c>
      <c r="H78" s="309">
        <v>17660</v>
      </c>
      <c r="I78" s="309">
        <v>17660</v>
      </c>
      <c r="J78" s="853">
        <v>9200</v>
      </c>
      <c r="K78" s="631"/>
      <c r="L78" s="356"/>
      <c r="M78" s="382"/>
    </row>
    <row r="79" spans="1:13" s="381" customFormat="1" ht="14.25" customHeight="1">
      <c r="A79" s="307">
        <v>312001</v>
      </c>
      <c r="B79" s="334">
        <v>23</v>
      </c>
      <c r="C79" s="33" t="s">
        <v>484</v>
      </c>
      <c r="D79" s="282" t="s">
        <v>485</v>
      </c>
      <c r="E79" s="631"/>
      <c r="F79" s="391"/>
      <c r="G79" s="307"/>
      <c r="H79" s="309">
        <v>8550</v>
      </c>
      <c r="I79" s="309">
        <v>8550</v>
      </c>
      <c r="J79" s="853">
        <v>4700</v>
      </c>
      <c r="K79" s="631"/>
      <c r="L79" s="356"/>
      <c r="M79" s="382"/>
    </row>
    <row r="80" spans="1:13" s="381" customFormat="1" ht="14.25" customHeight="1">
      <c r="A80" s="307">
        <v>312001</v>
      </c>
      <c r="B80" s="334">
        <v>24</v>
      </c>
      <c r="C80" s="33">
        <v>111</v>
      </c>
      <c r="D80" s="282" t="s">
        <v>480</v>
      </c>
      <c r="E80" s="631"/>
      <c r="F80" s="391">
        <v>80000</v>
      </c>
      <c r="G80" s="307"/>
      <c r="H80" s="309"/>
      <c r="I80" s="309"/>
      <c r="J80" s="853"/>
      <c r="K80" s="631"/>
      <c r="L80" s="356"/>
      <c r="M80" s="382"/>
    </row>
    <row r="81" spans="1:13" s="381" customFormat="1" ht="12.75" customHeight="1">
      <c r="A81" s="307">
        <v>312001</v>
      </c>
      <c r="B81" s="334">
        <v>50</v>
      </c>
      <c r="C81" s="334">
        <v>111</v>
      </c>
      <c r="D81" s="282" t="s">
        <v>419</v>
      </c>
      <c r="E81" s="631">
        <v>3847</v>
      </c>
      <c r="F81" s="391">
        <v>68410</v>
      </c>
      <c r="G81" s="307"/>
      <c r="H81" s="309"/>
      <c r="I81" s="309"/>
      <c r="J81" s="853"/>
      <c r="K81" s="631"/>
      <c r="L81" s="356"/>
      <c r="M81" s="382"/>
    </row>
    <row r="82" spans="1:12" ht="15" customHeight="1" thickBot="1">
      <c r="A82" s="572">
        <v>312011</v>
      </c>
      <c r="B82" s="733"/>
      <c r="C82" s="733">
        <v>111</v>
      </c>
      <c r="D82" s="468" t="s">
        <v>425</v>
      </c>
      <c r="E82" s="393"/>
      <c r="F82" s="338">
        <v>2502</v>
      </c>
      <c r="G82" s="320"/>
      <c r="H82" s="322">
        <v>3800</v>
      </c>
      <c r="I82" s="322">
        <v>3800</v>
      </c>
      <c r="J82" s="861"/>
      <c r="K82" s="393"/>
      <c r="L82" s="559"/>
    </row>
    <row r="83" spans="1:12" s="381" customFormat="1" ht="15" customHeight="1" thickBot="1">
      <c r="A83" s="729"/>
      <c r="B83" s="730"/>
      <c r="C83" s="731"/>
      <c r="D83" s="598" t="s">
        <v>392</v>
      </c>
      <c r="E83" s="599">
        <v>31860</v>
      </c>
      <c r="F83" s="599">
        <v>53382</v>
      </c>
      <c r="G83" s="600">
        <v>56000</v>
      </c>
      <c r="H83" s="727">
        <v>56090</v>
      </c>
      <c r="I83" s="819">
        <v>56090</v>
      </c>
      <c r="J83" s="862">
        <v>102648</v>
      </c>
      <c r="K83" s="256">
        <v>123178</v>
      </c>
      <c r="L83" s="256">
        <v>147810</v>
      </c>
    </row>
    <row r="84" spans="1:12" s="381" customFormat="1" ht="15" customHeight="1" thickBot="1">
      <c r="A84" s="343"/>
      <c r="B84" s="343"/>
      <c r="C84" s="343"/>
      <c r="D84" s="728" t="s">
        <v>50</v>
      </c>
      <c r="E84" s="601">
        <f aca="true" t="shared" si="4" ref="E84:L84">E61+E18+E4</f>
        <v>2018967</v>
      </c>
      <c r="F84" s="601">
        <f t="shared" si="4"/>
        <v>2241746.5700000003</v>
      </c>
      <c r="G84" s="821">
        <f t="shared" si="4"/>
        <v>2023216</v>
      </c>
      <c r="H84" s="603">
        <f t="shared" si="4"/>
        <v>2193715</v>
      </c>
      <c r="I84" s="818">
        <f t="shared" si="4"/>
        <v>2193715</v>
      </c>
      <c r="J84" s="863">
        <f t="shared" si="4"/>
        <v>2126404</v>
      </c>
      <c r="K84" s="601">
        <f t="shared" si="4"/>
        <v>2361416</v>
      </c>
      <c r="L84" s="601">
        <f t="shared" si="4"/>
        <v>2518628</v>
      </c>
    </row>
    <row r="85" spans="1:20" ht="15.75" thickBot="1">
      <c r="A85" s="343"/>
      <c r="B85" s="343"/>
      <c r="C85" s="370"/>
      <c r="D85" s="602" t="s">
        <v>393</v>
      </c>
      <c r="E85" s="342">
        <v>2051195</v>
      </c>
      <c r="F85" s="342">
        <f>F83+F84</f>
        <v>2295128.5700000003</v>
      </c>
      <c r="G85" s="822">
        <f aca="true" t="shared" si="5" ref="G85:L85">G83+G84</f>
        <v>2079216</v>
      </c>
      <c r="H85" s="820">
        <f t="shared" si="5"/>
        <v>2249805</v>
      </c>
      <c r="I85" s="597">
        <f>I83+I84</f>
        <v>2249805</v>
      </c>
      <c r="J85" s="341">
        <f t="shared" si="5"/>
        <v>2229052</v>
      </c>
      <c r="K85" s="341">
        <f t="shared" si="5"/>
        <v>2484594</v>
      </c>
      <c r="L85" s="342">
        <f t="shared" si="5"/>
        <v>2666438</v>
      </c>
      <c r="Q85" s="382"/>
      <c r="R85" s="382"/>
      <c r="S85" s="382"/>
      <c r="T85" s="382"/>
    </row>
    <row r="86" spans="1:20" s="381" customFormat="1" ht="15.75" thickBot="1">
      <c r="A86" s="346"/>
      <c r="B86" s="347"/>
      <c r="C86" s="347"/>
      <c r="D86" s="396"/>
      <c r="E86" s="344"/>
      <c r="F86" s="344"/>
      <c r="G86" s="344"/>
      <c r="H86" s="344"/>
      <c r="I86" s="344"/>
      <c r="J86" s="344"/>
      <c r="K86" s="344"/>
      <c r="L86" s="344"/>
      <c r="Q86" s="382"/>
      <c r="R86" s="382"/>
      <c r="S86" s="382"/>
      <c r="T86" s="382"/>
    </row>
    <row r="87" spans="1:13" ht="15.75" thickBot="1">
      <c r="A87" s="349"/>
      <c r="B87" s="350"/>
      <c r="C87" s="351"/>
      <c r="D87" s="357" t="s">
        <v>51</v>
      </c>
      <c r="E87" s="338"/>
      <c r="F87" s="338"/>
      <c r="G87" s="338"/>
      <c r="H87" s="338"/>
      <c r="I87" s="345"/>
      <c r="J87" s="338"/>
      <c r="K87" s="338"/>
      <c r="L87" s="338"/>
      <c r="M87" s="285"/>
    </row>
    <row r="88" spans="1:14" ht="15.75" thickBot="1">
      <c r="A88" s="349"/>
      <c r="B88" s="331"/>
      <c r="C88" s="331"/>
      <c r="D88" s="352" t="s">
        <v>52</v>
      </c>
      <c r="E88" s="353"/>
      <c r="F88" s="353"/>
      <c r="G88" s="353"/>
      <c r="H88" s="353"/>
      <c r="I88" s="354"/>
      <c r="J88" s="353"/>
      <c r="K88" s="353"/>
      <c r="L88" s="353"/>
      <c r="N88" s="348"/>
    </row>
    <row r="89" spans="1:22" ht="15.75" thickBot="1">
      <c r="A89" s="166">
        <v>231000</v>
      </c>
      <c r="B89" s="31"/>
      <c r="C89" s="31">
        <v>41</v>
      </c>
      <c r="D89" s="510" t="s">
        <v>426</v>
      </c>
      <c r="E89" s="563"/>
      <c r="F89" s="563">
        <v>5009</v>
      </c>
      <c r="G89" s="166"/>
      <c r="H89" s="30">
        <v>1300</v>
      </c>
      <c r="I89" s="30">
        <v>1300</v>
      </c>
      <c r="J89" s="717"/>
      <c r="K89" s="700"/>
      <c r="L89" s="734"/>
      <c r="U89" s="382"/>
      <c r="V89" s="382"/>
    </row>
    <row r="90" spans="1:25" ht="15">
      <c r="A90" s="303">
        <v>233001</v>
      </c>
      <c r="B90" s="304"/>
      <c r="C90" s="304">
        <v>43</v>
      </c>
      <c r="D90" s="400" t="s">
        <v>53</v>
      </c>
      <c r="E90" s="306">
        <v>2732</v>
      </c>
      <c r="F90" s="306"/>
      <c r="G90" s="303"/>
      <c r="H90" s="305"/>
      <c r="I90" s="305"/>
      <c r="J90" s="631"/>
      <c r="K90" s="632"/>
      <c r="L90" s="642"/>
      <c r="Q90" s="382"/>
      <c r="R90" s="382"/>
      <c r="U90" s="382"/>
      <c r="V90" s="382"/>
      <c r="W90" s="383"/>
      <c r="X90" s="383"/>
      <c r="Y90" s="383"/>
    </row>
    <row r="91" spans="1:25" s="381" customFormat="1" ht="15">
      <c r="A91" s="307">
        <v>322001</v>
      </c>
      <c r="B91" s="308"/>
      <c r="C91" s="308">
        <v>111</v>
      </c>
      <c r="D91" s="282" t="s">
        <v>428</v>
      </c>
      <c r="E91" s="367"/>
      <c r="F91" s="367"/>
      <c r="G91" s="355">
        <v>150550</v>
      </c>
      <c r="H91" s="355">
        <v>150550</v>
      </c>
      <c r="I91" s="355">
        <v>150550</v>
      </c>
      <c r="J91" s="631"/>
      <c r="K91" s="631"/>
      <c r="L91" s="356"/>
      <c r="U91" s="382"/>
      <c r="V91" s="382"/>
      <c r="W91" s="382"/>
      <c r="X91" s="382"/>
      <c r="Y91" s="382"/>
    </row>
    <row r="92" spans="1:22" s="381" customFormat="1" ht="15">
      <c r="A92" s="307">
        <v>322001</v>
      </c>
      <c r="B92" s="308"/>
      <c r="C92" s="308">
        <v>41</v>
      </c>
      <c r="D92" s="282" t="s">
        <v>377</v>
      </c>
      <c r="E92" s="367">
        <v>53662</v>
      </c>
      <c r="F92" s="367"/>
      <c r="G92" s="355"/>
      <c r="H92" s="46"/>
      <c r="I92" s="46"/>
      <c r="J92" s="631"/>
      <c r="K92" s="631"/>
      <c r="L92" s="356"/>
      <c r="Q92" s="382"/>
      <c r="R92" s="382"/>
      <c r="S92" s="382"/>
      <c r="T92" s="382"/>
      <c r="U92" s="382"/>
      <c r="V92" s="382"/>
    </row>
    <row r="93" spans="1:12" ht="15">
      <c r="A93" s="307">
        <v>322001</v>
      </c>
      <c r="B93" s="308">
        <v>1</v>
      </c>
      <c r="C93" s="308">
        <v>111</v>
      </c>
      <c r="D93" s="282" t="s">
        <v>486</v>
      </c>
      <c r="E93" s="367"/>
      <c r="F93" s="367"/>
      <c r="G93" s="355"/>
      <c r="H93" s="46">
        <v>12300</v>
      </c>
      <c r="I93" s="46">
        <v>12300</v>
      </c>
      <c r="J93" s="649"/>
      <c r="K93" s="649"/>
      <c r="L93" s="356"/>
    </row>
    <row r="94" spans="1:14" ht="15">
      <c r="A94" s="307">
        <v>322001</v>
      </c>
      <c r="B94" s="308">
        <v>22</v>
      </c>
      <c r="C94" s="308">
        <v>111</v>
      </c>
      <c r="D94" s="385" t="s">
        <v>481</v>
      </c>
      <c r="E94" s="631"/>
      <c r="F94" s="631">
        <v>90389</v>
      </c>
      <c r="G94" s="355"/>
      <c r="H94" s="355"/>
      <c r="I94" s="355"/>
      <c r="J94" s="631"/>
      <c r="K94" s="631"/>
      <c r="L94" s="356"/>
      <c r="N94" s="348"/>
    </row>
    <row r="95" spans="1:22" s="381" customFormat="1" ht="15">
      <c r="A95" s="307">
        <v>322001</v>
      </c>
      <c r="B95" s="308">
        <v>30</v>
      </c>
      <c r="C95" s="9" t="s">
        <v>420</v>
      </c>
      <c r="D95" s="282" t="s">
        <v>394</v>
      </c>
      <c r="E95" s="631">
        <v>291334</v>
      </c>
      <c r="F95" s="631">
        <v>2338</v>
      </c>
      <c r="G95" s="355"/>
      <c r="H95" s="309"/>
      <c r="I95" s="309"/>
      <c r="J95" s="732"/>
      <c r="K95" s="631"/>
      <c r="L95" s="356"/>
      <c r="N95" s="382"/>
      <c r="R95" s="382"/>
      <c r="S95" s="382"/>
      <c r="T95" s="382"/>
      <c r="U95" s="382"/>
      <c r="V95" s="382"/>
    </row>
    <row r="96" spans="1:22" ht="15.75" thickBot="1">
      <c r="A96" s="572">
        <v>322001</v>
      </c>
      <c r="B96" s="384">
        <v>30</v>
      </c>
      <c r="C96" s="27" t="s">
        <v>421</v>
      </c>
      <c r="D96" s="468" t="s">
        <v>394</v>
      </c>
      <c r="E96" s="393">
        <v>34274</v>
      </c>
      <c r="F96" s="393">
        <v>275</v>
      </c>
      <c r="G96" s="605"/>
      <c r="H96" s="392"/>
      <c r="I96" s="392"/>
      <c r="J96" s="726"/>
      <c r="K96" s="393"/>
      <c r="L96" s="339"/>
      <c r="N96" s="348"/>
      <c r="S96" s="382"/>
      <c r="T96" s="382"/>
      <c r="U96" s="382"/>
      <c r="V96" s="382"/>
    </row>
    <row r="97" spans="1:14" s="381" customFormat="1" ht="15.75" thickBot="1">
      <c r="A97" s="362"/>
      <c r="B97" s="362"/>
      <c r="C97" s="362"/>
      <c r="D97" s="357" t="s">
        <v>54</v>
      </c>
      <c r="E97" s="358">
        <v>382002</v>
      </c>
      <c r="F97" s="358">
        <f>SUM(F89:F96)</f>
        <v>98011</v>
      </c>
      <c r="G97" s="359">
        <f>SUM(G90:G94)</f>
        <v>150550</v>
      </c>
      <c r="H97" s="359">
        <f>SUM(H89:H96)</f>
        <v>164150</v>
      </c>
      <c r="I97" s="359">
        <f>SUM(I89:I96)</f>
        <v>164150</v>
      </c>
      <c r="J97" s="359"/>
      <c r="K97" s="360"/>
      <c r="L97" s="361"/>
      <c r="N97" s="382"/>
    </row>
    <row r="98" spans="1:14" s="381" customFormat="1" ht="15">
      <c r="A98" s="362"/>
      <c r="B98" s="362"/>
      <c r="C98" s="362"/>
      <c r="D98" s="836"/>
      <c r="E98" s="837"/>
      <c r="F98" s="837"/>
      <c r="G98" s="837"/>
      <c r="H98" s="837"/>
      <c r="I98" s="837"/>
      <c r="J98" s="837"/>
      <c r="K98" s="837"/>
      <c r="L98" s="837"/>
      <c r="N98" s="382"/>
    </row>
    <row r="99" spans="1:14" s="381" customFormat="1" ht="15">
      <c r="A99" s="362"/>
      <c r="B99" s="362"/>
      <c r="C99" s="362"/>
      <c r="D99" s="347"/>
      <c r="E99" s="837"/>
      <c r="F99" s="837"/>
      <c r="G99" s="837"/>
      <c r="H99" s="837"/>
      <c r="I99" s="837"/>
      <c r="J99" s="837"/>
      <c r="K99" s="837"/>
      <c r="L99" s="837"/>
      <c r="N99" s="382"/>
    </row>
    <row r="100" spans="1:14" s="381" customFormat="1" ht="15.75" thickBot="1">
      <c r="A100" s="363"/>
      <c r="B100" s="363"/>
      <c r="C100" s="363"/>
      <c r="D100" s="838"/>
      <c r="E100" s="338"/>
      <c r="F100" s="338"/>
      <c r="G100" s="338"/>
      <c r="H100" s="338"/>
      <c r="I100" s="345"/>
      <c r="J100" s="338"/>
      <c r="K100" s="338"/>
      <c r="L100" s="338"/>
      <c r="N100" s="382"/>
    </row>
    <row r="101" spans="1:12" ht="15.75" thickBot="1">
      <c r="A101" s="365"/>
      <c r="B101" s="607"/>
      <c r="C101" s="370"/>
      <c r="D101" s="606" t="s">
        <v>55</v>
      </c>
      <c r="E101" s="365"/>
      <c r="F101" s="365"/>
      <c r="G101" s="338"/>
      <c r="H101" s="338"/>
      <c r="I101" s="345"/>
      <c r="J101" s="338"/>
      <c r="K101" s="338"/>
      <c r="L101" s="365"/>
    </row>
    <row r="102" spans="1:20" ht="15">
      <c r="A102" s="332">
        <v>454001</v>
      </c>
      <c r="B102" s="335"/>
      <c r="C102" s="331">
        <v>46</v>
      </c>
      <c r="D102" s="578" t="s">
        <v>380</v>
      </c>
      <c r="E102" s="333">
        <v>86135</v>
      </c>
      <c r="F102" s="333">
        <v>193049</v>
      </c>
      <c r="G102" s="395">
        <v>180000</v>
      </c>
      <c r="H102" s="332">
        <v>371220</v>
      </c>
      <c r="I102" s="333">
        <v>159775</v>
      </c>
      <c r="J102" s="860">
        <v>180000</v>
      </c>
      <c r="K102" s="635">
        <v>180000</v>
      </c>
      <c r="L102" s="648">
        <v>180000</v>
      </c>
      <c r="P102" s="382"/>
      <c r="Q102" s="382"/>
      <c r="R102" s="382"/>
      <c r="S102" s="382"/>
      <c r="T102" s="382"/>
    </row>
    <row r="103" spans="1:19" ht="14.25" customHeight="1">
      <c r="A103" s="305">
        <v>453000</v>
      </c>
      <c r="B103" s="335"/>
      <c r="C103" s="335">
        <v>46</v>
      </c>
      <c r="D103" s="408" t="s">
        <v>237</v>
      </c>
      <c r="E103" s="310">
        <v>3483</v>
      </c>
      <c r="F103" s="310">
        <v>18708</v>
      </c>
      <c r="G103" s="355">
        <v>18708</v>
      </c>
      <c r="H103" s="355">
        <v>18708</v>
      </c>
      <c r="I103" s="356">
        <v>18708</v>
      </c>
      <c r="J103" s="853">
        <v>18708</v>
      </c>
      <c r="K103" s="631">
        <v>18708</v>
      </c>
      <c r="L103" s="356">
        <v>18708</v>
      </c>
      <c r="P103" s="382"/>
      <c r="Q103" s="382"/>
      <c r="R103" s="382"/>
      <c r="S103" s="382"/>
    </row>
    <row r="104" spans="1:18" ht="14.25" customHeight="1">
      <c r="A104" s="309">
        <v>456002</v>
      </c>
      <c r="B104" s="334">
        <v>16</v>
      </c>
      <c r="C104" s="334">
        <v>46</v>
      </c>
      <c r="D104" s="409" t="s">
        <v>370</v>
      </c>
      <c r="E104" s="326"/>
      <c r="F104" s="326">
        <v>6583</v>
      </c>
      <c r="G104" s="337">
        <v>3000</v>
      </c>
      <c r="H104" s="337">
        <v>3000</v>
      </c>
      <c r="I104" s="339">
        <v>1285</v>
      </c>
      <c r="J104" s="858">
        <v>3000</v>
      </c>
      <c r="K104" s="636">
        <v>3000</v>
      </c>
      <c r="L104" s="339">
        <v>3000</v>
      </c>
      <c r="N104" s="382"/>
      <c r="O104" s="382"/>
      <c r="P104" s="382"/>
      <c r="Q104" s="382"/>
      <c r="R104" s="382"/>
    </row>
    <row r="105" spans="1:19" ht="14.25" customHeight="1">
      <c r="A105" s="309">
        <v>456002</v>
      </c>
      <c r="B105" s="308">
        <v>17</v>
      </c>
      <c r="C105" s="308">
        <v>46</v>
      </c>
      <c r="D105" s="401" t="s">
        <v>338</v>
      </c>
      <c r="E105" s="367">
        <v>24297</v>
      </c>
      <c r="F105" s="367"/>
      <c r="G105" s="366"/>
      <c r="H105" s="366"/>
      <c r="I105" s="410"/>
      <c r="J105" s="864"/>
      <c r="K105" s="649"/>
      <c r="L105" s="410"/>
      <c r="N105" s="382"/>
      <c r="O105" s="382"/>
      <c r="P105" s="382"/>
      <c r="Q105" s="382"/>
      <c r="R105" s="382"/>
      <c r="S105" s="382"/>
    </row>
    <row r="106" spans="1:19" ht="14.25" customHeight="1">
      <c r="A106" s="309">
        <v>456002</v>
      </c>
      <c r="B106" s="334">
        <v>16</v>
      </c>
      <c r="C106" s="9">
        <v>71</v>
      </c>
      <c r="D106" s="401" t="s">
        <v>339</v>
      </c>
      <c r="E106" s="310">
        <v>542</v>
      </c>
      <c r="F106" s="310">
        <v>1799</v>
      </c>
      <c r="G106" s="355">
        <v>7220</v>
      </c>
      <c r="H106" s="368">
        <v>7220</v>
      </c>
      <c r="I106" s="411">
        <v>443</v>
      </c>
      <c r="J106" s="853">
        <v>7220</v>
      </c>
      <c r="K106" s="631">
        <v>7220</v>
      </c>
      <c r="L106" s="356">
        <v>7220</v>
      </c>
      <c r="N106" s="382"/>
      <c r="O106" s="382"/>
      <c r="P106" s="382"/>
      <c r="Q106" s="382"/>
      <c r="R106" s="382"/>
      <c r="S106" s="382"/>
    </row>
    <row r="107" spans="1:12" ht="15.75" thickBot="1">
      <c r="A107" s="392">
        <v>514002</v>
      </c>
      <c r="B107" s="336">
        <v>20</v>
      </c>
      <c r="C107" s="336">
        <v>20</v>
      </c>
      <c r="D107" s="725" t="s">
        <v>422</v>
      </c>
      <c r="E107" s="595">
        <v>58001</v>
      </c>
      <c r="F107" s="595"/>
      <c r="G107" s="572"/>
      <c r="H107" s="392"/>
      <c r="I107" s="559"/>
      <c r="J107" s="861"/>
      <c r="K107" s="393"/>
      <c r="L107" s="604"/>
    </row>
    <row r="108" spans="1:13" ht="15.75" thickBot="1">
      <c r="A108" s="343"/>
      <c r="B108" s="343"/>
      <c r="C108" s="340"/>
      <c r="D108" s="364" t="s">
        <v>57</v>
      </c>
      <c r="E108" s="570">
        <f aca="true" t="shared" si="6" ref="E108:L108">SUM(E102:E107)</f>
        <v>172458</v>
      </c>
      <c r="F108" s="570">
        <f t="shared" si="6"/>
        <v>220139</v>
      </c>
      <c r="G108" s="569">
        <f t="shared" si="6"/>
        <v>208928</v>
      </c>
      <c r="H108" s="571">
        <f t="shared" si="6"/>
        <v>400148</v>
      </c>
      <c r="I108" s="374">
        <f t="shared" si="6"/>
        <v>180211</v>
      </c>
      <c r="J108" s="865">
        <f t="shared" si="6"/>
        <v>208928</v>
      </c>
      <c r="K108" s="571">
        <f t="shared" si="6"/>
        <v>208928</v>
      </c>
      <c r="L108" s="374">
        <f t="shared" si="6"/>
        <v>208928</v>
      </c>
      <c r="M108" s="382"/>
    </row>
    <row r="109" spans="1:12" ht="15">
      <c r="A109" s="343"/>
      <c r="B109" s="343"/>
      <c r="C109" s="370"/>
      <c r="D109" s="557"/>
      <c r="E109" s="558"/>
      <c r="F109" s="558"/>
      <c r="G109" s="560"/>
      <c r="H109" s="558"/>
      <c r="I109" s="561"/>
      <c r="J109" s="866"/>
      <c r="K109" s="558"/>
      <c r="L109" s="558"/>
    </row>
    <row r="110" spans="1:12" ht="15.75" thickBot="1">
      <c r="A110" s="343"/>
      <c r="B110" s="343"/>
      <c r="C110" s="370"/>
      <c r="D110" s="556" t="s">
        <v>58</v>
      </c>
      <c r="E110" s="393"/>
      <c r="F110" s="393"/>
      <c r="G110" s="393"/>
      <c r="H110" s="559"/>
      <c r="I110" s="394"/>
      <c r="J110" s="867"/>
      <c r="K110" s="393"/>
      <c r="L110" s="393"/>
    </row>
    <row r="111" spans="1:12" s="381" customFormat="1" ht="15.75" thickBot="1">
      <c r="A111" s="343"/>
      <c r="B111" s="343"/>
      <c r="C111" s="370"/>
      <c r="D111" s="580" t="s">
        <v>385</v>
      </c>
      <c r="E111" s="581">
        <f>E83</f>
        <v>31860</v>
      </c>
      <c r="F111" s="581">
        <f>F83</f>
        <v>53382</v>
      </c>
      <c r="G111" s="581">
        <v>56000</v>
      </c>
      <c r="H111" s="581">
        <v>56090</v>
      </c>
      <c r="I111" s="581">
        <v>56090</v>
      </c>
      <c r="J111" s="868">
        <v>102648</v>
      </c>
      <c r="K111" s="581">
        <v>123178</v>
      </c>
      <c r="L111" s="581">
        <v>147810</v>
      </c>
    </row>
    <row r="112" spans="1:12" ht="15.75" thickBot="1">
      <c r="A112" s="343"/>
      <c r="B112" s="343"/>
      <c r="C112" s="370"/>
      <c r="D112" s="372" t="s">
        <v>59</v>
      </c>
      <c r="E112" s="329">
        <f>E84</f>
        <v>2018967</v>
      </c>
      <c r="F112" s="329">
        <f>F84</f>
        <v>2241746.5700000003</v>
      </c>
      <c r="G112" s="329">
        <f aca="true" t="shared" si="7" ref="G112:L112">G84</f>
        <v>2023216</v>
      </c>
      <c r="H112" s="329">
        <f t="shared" si="7"/>
        <v>2193715</v>
      </c>
      <c r="I112" s="329">
        <f t="shared" si="7"/>
        <v>2193715</v>
      </c>
      <c r="J112" s="869">
        <f t="shared" si="7"/>
        <v>2126404</v>
      </c>
      <c r="K112" s="329">
        <f t="shared" si="7"/>
        <v>2361416</v>
      </c>
      <c r="L112" s="329">
        <f t="shared" si="7"/>
        <v>2518628</v>
      </c>
    </row>
    <row r="113" spans="1:12" ht="15.75" thickBot="1">
      <c r="A113" s="373"/>
      <c r="B113" s="343"/>
      <c r="C113" s="370"/>
      <c r="D113" s="357" t="s">
        <v>60</v>
      </c>
      <c r="E113" s="360">
        <f>E97</f>
        <v>382002</v>
      </c>
      <c r="F113" s="360">
        <f>F97</f>
        <v>98011</v>
      </c>
      <c r="G113" s="360">
        <f>G97</f>
        <v>150550</v>
      </c>
      <c r="H113" s="360">
        <f>H97</f>
        <v>164150</v>
      </c>
      <c r="I113" s="360">
        <f>I97</f>
        <v>164150</v>
      </c>
      <c r="J113" s="870"/>
      <c r="K113" s="360"/>
      <c r="L113" s="360"/>
    </row>
    <row r="114" spans="1:12" ht="15.75" thickBot="1">
      <c r="A114" s="375"/>
      <c r="B114" s="373"/>
      <c r="C114" s="376"/>
      <c r="D114" s="364" t="s">
        <v>61</v>
      </c>
      <c r="E114" s="369">
        <f>E108</f>
        <v>172458</v>
      </c>
      <c r="F114" s="369">
        <f aca="true" t="shared" si="8" ref="F114:L114">F108</f>
        <v>220139</v>
      </c>
      <c r="G114" s="374">
        <f>G108</f>
        <v>208928</v>
      </c>
      <c r="H114" s="369">
        <f>H108</f>
        <v>400148</v>
      </c>
      <c r="I114" s="369">
        <f>I108</f>
        <v>180211</v>
      </c>
      <c r="J114" s="871">
        <f t="shared" si="8"/>
        <v>208928</v>
      </c>
      <c r="K114" s="374">
        <f t="shared" si="8"/>
        <v>208928</v>
      </c>
      <c r="L114" s="374">
        <f t="shared" si="8"/>
        <v>208928</v>
      </c>
    </row>
    <row r="115" spans="1:12" ht="15.75" thickBot="1">
      <c r="A115" s="379"/>
      <c r="B115" s="379"/>
      <c r="D115" s="371" t="s">
        <v>62</v>
      </c>
      <c r="E115" s="377">
        <f>E112+E113+E114+E111</f>
        <v>2605287</v>
      </c>
      <c r="F115" s="377">
        <f aca="true" t="shared" si="9" ref="F115:L115">F112+F113+F114+F111</f>
        <v>2613278.5700000003</v>
      </c>
      <c r="G115" s="378">
        <f t="shared" si="9"/>
        <v>2438694</v>
      </c>
      <c r="H115" s="377">
        <f t="shared" si="9"/>
        <v>2814103</v>
      </c>
      <c r="I115" s="377">
        <f t="shared" si="9"/>
        <v>2594166</v>
      </c>
      <c r="J115" s="872">
        <f t="shared" si="9"/>
        <v>2437980</v>
      </c>
      <c r="K115" s="378">
        <f t="shared" si="9"/>
        <v>2693522</v>
      </c>
      <c r="L115" s="378">
        <f t="shared" si="9"/>
        <v>2875366</v>
      </c>
    </row>
    <row r="116" spans="1:2" ht="15">
      <c r="A116" s="379"/>
      <c r="B116" s="379"/>
    </row>
    <row r="117" ht="15">
      <c r="A117" s="379"/>
    </row>
    <row r="118" spans="1:4" ht="15">
      <c r="A118" s="379"/>
      <c r="D118" s="380" t="s">
        <v>517</v>
      </c>
    </row>
    <row r="119" spans="1:15" ht="15">
      <c r="A119" s="379"/>
      <c r="G119" s="379"/>
      <c r="N119" s="382"/>
      <c r="O119" s="382"/>
    </row>
    <row r="120" spans="1:8" ht="15">
      <c r="A120" s="379"/>
      <c r="G120" s="379"/>
      <c r="H120" s="380" t="s">
        <v>407</v>
      </c>
    </row>
    <row r="123" spans="15:19" ht="15">
      <c r="O123" s="382"/>
      <c r="P123" s="382"/>
      <c r="Q123" s="382"/>
      <c r="R123" s="382"/>
      <c r="S123" s="382"/>
    </row>
    <row r="124" spans="15:21" ht="15">
      <c r="O124" s="382"/>
      <c r="P124" s="382"/>
      <c r="Q124" s="382"/>
      <c r="R124" s="382"/>
      <c r="S124" s="382"/>
      <c r="U124" s="382"/>
    </row>
    <row r="130" spans="15:18" ht="15">
      <c r="O130" s="596"/>
      <c r="P130" s="596"/>
      <c r="Q130" s="596"/>
      <c r="R130" s="596"/>
    </row>
  </sheetData>
  <sheetProtection/>
  <mergeCells count="12">
    <mergeCell ref="D2:D3"/>
    <mergeCell ref="E2:E3"/>
    <mergeCell ref="F2:F3"/>
    <mergeCell ref="G2:G3"/>
    <mergeCell ref="H2:H3"/>
    <mergeCell ref="K2:K3"/>
    <mergeCell ref="L2:L3"/>
    <mergeCell ref="E1:F1"/>
    <mergeCell ref="G1:I1"/>
    <mergeCell ref="J1:L1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85"/>
  <sheetViews>
    <sheetView tabSelected="1" view="pageLayout" zoomScale="120" zoomScaleNormal="130" zoomScalePageLayoutView="120" workbookViewId="0" topLeftCell="A1">
      <selection activeCell="M189" sqref="M189"/>
    </sheetView>
  </sheetViews>
  <sheetFormatPr defaultColWidth="8.8515625" defaultRowHeight="15"/>
  <cols>
    <col min="1" max="1" width="7.421875" style="0" customWidth="1"/>
    <col min="2" max="2" width="3.421875" style="0" customWidth="1"/>
    <col min="3" max="4" width="4.421875" style="0" customWidth="1"/>
    <col min="5" max="5" width="33.140625" style="0" customWidth="1"/>
    <col min="6" max="6" width="10.7109375" style="0" customWidth="1"/>
    <col min="7" max="7" width="8.421875" style="0" customWidth="1"/>
    <col min="8" max="8" width="9.28125" style="0" customWidth="1"/>
    <col min="9" max="10" width="9.7109375" style="0" customWidth="1"/>
    <col min="11" max="11" width="9.57421875" style="766" customWidth="1"/>
    <col min="12" max="12" width="9.57421875" style="0" customWidth="1"/>
    <col min="13" max="13" width="10.00390625" style="0" customWidth="1"/>
  </cols>
  <sheetData>
    <row r="1" spans="1:13" ht="16.5" thickBot="1">
      <c r="A1" s="266"/>
      <c r="B1" s="52"/>
      <c r="C1" s="52"/>
      <c r="D1" s="267"/>
      <c r="E1" s="268" t="s">
        <v>63</v>
      </c>
      <c r="F1" s="951" t="s">
        <v>1</v>
      </c>
      <c r="G1" s="952"/>
      <c r="H1" s="953" t="s">
        <v>473</v>
      </c>
      <c r="I1" s="953"/>
      <c r="J1" s="952"/>
      <c r="K1" s="930" t="s">
        <v>516</v>
      </c>
      <c r="L1" s="931"/>
      <c r="M1" s="932"/>
    </row>
    <row r="2" spans="1:13" ht="15">
      <c r="A2" s="958" t="s">
        <v>6</v>
      </c>
      <c r="B2" s="62" t="s">
        <v>2</v>
      </c>
      <c r="C2" s="517" t="s">
        <v>374</v>
      </c>
      <c r="D2" s="63" t="s">
        <v>64</v>
      </c>
      <c r="E2" s="960" t="s">
        <v>3</v>
      </c>
      <c r="F2" s="962" t="s">
        <v>364</v>
      </c>
      <c r="G2" s="962" t="s">
        <v>488</v>
      </c>
      <c r="H2" s="964" t="s">
        <v>4</v>
      </c>
      <c r="I2" s="954" t="s">
        <v>5</v>
      </c>
      <c r="J2" s="956" t="s">
        <v>391</v>
      </c>
      <c r="K2" s="966" t="s">
        <v>410</v>
      </c>
      <c r="L2" s="947" t="s">
        <v>411</v>
      </c>
      <c r="M2" s="949" t="s">
        <v>487</v>
      </c>
    </row>
    <row r="3" spans="1:13" ht="15.75" thickBot="1">
      <c r="A3" s="959"/>
      <c r="B3" s="64" t="s">
        <v>7</v>
      </c>
      <c r="C3" s="518"/>
      <c r="D3" s="418" t="s">
        <v>65</v>
      </c>
      <c r="E3" s="961"/>
      <c r="F3" s="963"/>
      <c r="G3" s="963"/>
      <c r="H3" s="965"/>
      <c r="I3" s="955"/>
      <c r="J3" s="957"/>
      <c r="K3" s="967"/>
      <c r="L3" s="948"/>
      <c r="M3" s="950"/>
    </row>
    <row r="4" spans="1:13" ht="15.75" thickBot="1">
      <c r="A4" s="168" t="s">
        <v>317</v>
      </c>
      <c r="B4" s="17"/>
      <c r="C4" s="519"/>
      <c r="D4" s="419"/>
      <c r="E4" s="412" t="s">
        <v>66</v>
      </c>
      <c r="F4" s="29">
        <f>F5+F7+F19+F21+F25+F54+F64+F71+F74+F102+F105</f>
        <v>353549</v>
      </c>
      <c r="G4" s="29">
        <v>426315</v>
      </c>
      <c r="H4" s="67">
        <v>484520</v>
      </c>
      <c r="I4" s="67">
        <v>491200</v>
      </c>
      <c r="J4" s="67">
        <v>491200</v>
      </c>
      <c r="K4" s="873">
        <f>K5+K7+K19+K21+K25+K54+K64+K74+K102+K71+K105</f>
        <v>459460</v>
      </c>
      <c r="L4" s="29">
        <f>L5+L7+L19+L21+L25+L54+L64+L74+L102+L105</f>
        <v>434260</v>
      </c>
      <c r="M4" s="55">
        <f>M5+M7+M19+M21+M25+M54+M64+M74+M102+M105</f>
        <v>434160</v>
      </c>
    </row>
    <row r="5" spans="1:13" ht="15">
      <c r="A5" s="179">
        <v>611000</v>
      </c>
      <c r="B5" s="69"/>
      <c r="C5" s="520">
        <v>41</v>
      </c>
      <c r="D5" s="577" t="s">
        <v>67</v>
      </c>
      <c r="E5" s="413" t="s">
        <v>68</v>
      </c>
      <c r="F5" s="187">
        <v>180546</v>
      </c>
      <c r="G5" s="187">
        <v>168352</v>
      </c>
      <c r="H5" s="70">
        <v>196000</v>
      </c>
      <c r="I5" s="70">
        <v>196000</v>
      </c>
      <c r="J5" s="70">
        <v>196000</v>
      </c>
      <c r="K5" s="874">
        <v>220000</v>
      </c>
      <c r="L5" s="650">
        <v>220000</v>
      </c>
      <c r="M5" s="187">
        <v>220000</v>
      </c>
    </row>
    <row r="6" spans="1:13" ht="15">
      <c r="A6" s="179">
        <v>611000</v>
      </c>
      <c r="B6" s="69"/>
      <c r="C6" s="520">
        <v>111</v>
      </c>
      <c r="D6" s="577" t="s">
        <v>67</v>
      </c>
      <c r="E6" s="413" t="s">
        <v>68</v>
      </c>
      <c r="F6" s="187"/>
      <c r="G6" s="187">
        <v>7997</v>
      </c>
      <c r="H6" s="70"/>
      <c r="I6" s="70"/>
      <c r="J6" s="70"/>
      <c r="K6" s="874"/>
      <c r="L6" s="650"/>
      <c r="M6" s="187"/>
    </row>
    <row r="7" spans="1:18" ht="15">
      <c r="A7" s="146">
        <v>62</v>
      </c>
      <c r="B7" s="3"/>
      <c r="C7" s="520"/>
      <c r="D7" s="420"/>
      <c r="E7" s="414" t="s">
        <v>69</v>
      </c>
      <c r="F7" s="150">
        <f aca="true" t="shared" si="0" ref="F7:M7">SUM(F8:F18)</f>
        <v>60432</v>
      </c>
      <c r="G7" s="150">
        <f t="shared" si="0"/>
        <v>65510</v>
      </c>
      <c r="H7" s="5">
        <f t="shared" si="0"/>
        <v>75650</v>
      </c>
      <c r="I7" s="5">
        <f t="shared" si="0"/>
        <v>75650</v>
      </c>
      <c r="J7" s="5">
        <f t="shared" si="0"/>
        <v>75650</v>
      </c>
      <c r="K7" s="875">
        <f t="shared" si="0"/>
        <v>84870</v>
      </c>
      <c r="L7" s="651">
        <f t="shared" si="0"/>
        <v>84870</v>
      </c>
      <c r="M7" s="150">
        <f t="shared" si="0"/>
        <v>84870</v>
      </c>
      <c r="R7" s="170"/>
    </row>
    <row r="8" spans="1:18" ht="15">
      <c r="A8" s="151">
        <v>621000</v>
      </c>
      <c r="B8" s="7"/>
      <c r="C8" s="185">
        <v>41</v>
      </c>
      <c r="D8" s="421" t="s">
        <v>67</v>
      </c>
      <c r="E8" s="415" t="s">
        <v>70</v>
      </c>
      <c r="F8" s="152">
        <v>10692</v>
      </c>
      <c r="G8" s="152">
        <v>7979</v>
      </c>
      <c r="H8" s="49">
        <v>10700</v>
      </c>
      <c r="I8" s="21">
        <v>10700</v>
      </c>
      <c r="J8" s="21">
        <v>10700</v>
      </c>
      <c r="K8" s="876">
        <v>12045</v>
      </c>
      <c r="L8" s="591">
        <v>12045</v>
      </c>
      <c r="M8" s="200">
        <v>12045</v>
      </c>
      <c r="O8" s="170"/>
      <c r="R8" s="170"/>
    </row>
    <row r="9" spans="1:17" ht="15">
      <c r="A9" s="153">
        <v>623000</v>
      </c>
      <c r="B9" s="9"/>
      <c r="C9" s="275">
        <v>41</v>
      </c>
      <c r="D9" s="422" t="s">
        <v>67</v>
      </c>
      <c r="E9" s="385" t="s">
        <v>71</v>
      </c>
      <c r="F9" s="154">
        <v>7353</v>
      </c>
      <c r="G9" s="154">
        <v>9469</v>
      </c>
      <c r="H9" s="46">
        <v>10700</v>
      </c>
      <c r="I9" s="8">
        <v>10700</v>
      </c>
      <c r="J9" s="8">
        <v>10700</v>
      </c>
      <c r="K9" s="584">
        <v>12045</v>
      </c>
      <c r="L9" s="592">
        <v>12045</v>
      </c>
      <c r="M9" s="188">
        <v>12045</v>
      </c>
      <c r="O9" s="170"/>
      <c r="Q9" s="170"/>
    </row>
    <row r="10" spans="1:17" ht="15">
      <c r="A10" s="153">
        <v>623000</v>
      </c>
      <c r="B10" s="9"/>
      <c r="C10" s="275">
        <v>111</v>
      </c>
      <c r="D10" s="422" t="s">
        <v>67</v>
      </c>
      <c r="E10" s="385" t="s">
        <v>489</v>
      </c>
      <c r="F10" s="154"/>
      <c r="G10" s="154">
        <v>1591</v>
      </c>
      <c r="H10" s="46"/>
      <c r="I10" s="8"/>
      <c r="J10" s="8"/>
      <c r="K10" s="584"/>
      <c r="L10" s="592"/>
      <c r="M10" s="188"/>
      <c r="O10" s="170"/>
      <c r="Q10" s="170"/>
    </row>
    <row r="11" spans="1:13" ht="15">
      <c r="A11" s="153">
        <v>625001</v>
      </c>
      <c r="B11" s="9"/>
      <c r="C11" s="13">
        <v>41</v>
      </c>
      <c r="D11" s="423" t="s">
        <v>67</v>
      </c>
      <c r="E11" s="385" t="s">
        <v>72</v>
      </c>
      <c r="F11" s="154">
        <v>2278</v>
      </c>
      <c r="G11" s="154">
        <v>2715</v>
      </c>
      <c r="H11" s="46">
        <v>3000</v>
      </c>
      <c r="I11" s="8">
        <v>3000</v>
      </c>
      <c r="J11" s="8">
        <v>3000</v>
      </c>
      <c r="K11" s="584">
        <v>3250</v>
      </c>
      <c r="L11" s="592">
        <v>3250</v>
      </c>
      <c r="M11" s="188">
        <v>3250</v>
      </c>
    </row>
    <row r="12" spans="1:13" ht="15">
      <c r="A12" s="153">
        <v>625002</v>
      </c>
      <c r="B12" s="9"/>
      <c r="C12" s="185">
        <v>41</v>
      </c>
      <c r="D12" s="423" t="s">
        <v>67</v>
      </c>
      <c r="E12" s="385" t="s">
        <v>73</v>
      </c>
      <c r="F12" s="154">
        <v>24108</v>
      </c>
      <c r="G12" s="154">
        <v>22134</v>
      </c>
      <c r="H12" s="46">
        <v>29950</v>
      </c>
      <c r="I12" s="8">
        <v>29950</v>
      </c>
      <c r="J12" s="8">
        <v>29950</v>
      </c>
      <c r="K12" s="584">
        <v>33800</v>
      </c>
      <c r="L12" s="592">
        <v>33800</v>
      </c>
      <c r="M12" s="188">
        <v>33800</v>
      </c>
    </row>
    <row r="13" spans="1:13" ht="15">
      <c r="A13" s="153">
        <v>625002</v>
      </c>
      <c r="B13" s="9"/>
      <c r="C13" s="185">
        <v>111</v>
      </c>
      <c r="D13" s="423" t="s">
        <v>67</v>
      </c>
      <c r="E13" s="385" t="s">
        <v>490</v>
      </c>
      <c r="F13" s="152"/>
      <c r="G13" s="152">
        <v>1924</v>
      </c>
      <c r="H13" s="46"/>
      <c r="I13" s="8"/>
      <c r="J13" s="8"/>
      <c r="K13" s="584"/>
      <c r="L13" s="592"/>
      <c r="M13" s="188"/>
    </row>
    <row r="14" spans="1:20" ht="15">
      <c r="A14" s="151">
        <v>625003</v>
      </c>
      <c r="B14" s="48"/>
      <c r="C14" s="275">
        <v>41</v>
      </c>
      <c r="D14" s="423" t="s">
        <v>67</v>
      </c>
      <c r="E14" s="415" t="s">
        <v>74</v>
      </c>
      <c r="F14" s="152">
        <v>1436</v>
      </c>
      <c r="G14" s="152">
        <v>1714</v>
      </c>
      <c r="H14" s="46">
        <v>1800</v>
      </c>
      <c r="I14" s="8">
        <v>1800</v>
      </c>
      <c r="J14" s="8">
        <v>1800</v>
      </c>
      <c r="K14" s="584">
        <v>1950</v>
      </c>
      <c r="L14" s="592">
        <v>1950</v>
      </c>
      <c r="M14" s="188">
        <v>1950</v>
      </c>
      <c r="T14" s="170"/>
    </row>
    <row r="15" spans="1:13" ht="15">
      <c r="A15" s="153">
        <v>625004</v>
      </c>
      <c r="B15" s="33"/>
      <c r="C15" s="13">
        <v>41</v>
      </c>
      <c r="D15" s="423" t="s">
        <v>67</v>
      </c>
      <c r="E15" s="385" t="s">
        <v>75</v>
      </c>
      <c r="F15" s="154">
        <v>4607</v>
      </c>
      <c r="G15" s="154">
        <v>5937</v>
      </c>
      <c r="H15" s="46">
        <v>6500</v>
      </c>
      <c r="I15" s="8">
        <v>6500</v>
      </c>
      <c r="J15" s="8">
        <v>6500</v>
      </c>
      <c r="K15" s="584">
        <v>7300</v>
      </c>
      <c r="L15" s="592">
        <v>7300</v>
      </c>
      <c r="M15" s="188">
        <v>7300</v>
      </c>
    </row>
    <row r="16" spans="1:13" ht="15">
      <c r="A16" s="164">
        <v>625005</v>
      </c>
      <c r="B16" s="35"/>
      <c r="C16" s="185">
        <v>41</v>
      </c>
      <c r="D16" s="423" t="s">
        <v>67</v>
      </c>
      <c r="E16" s="41" t="s">
        <v>76</v>
      </c>
      <c r="F16" s="165">
        <v>1484</v>
      </c>
      <c r="G16" s="165">
        <v>1914</v>
      </c>
      <c r="H16" s="46">
        <v>2200</v>
      </c>
      <c r="I16" s="8">
        <v>2200</v>
      </c>
      <c r="J16" s="8">
        <v>2200</v>
      </c>
      <c r="K16" s="584">
        <v>2300</v>
      </c>
      <c r="L16" s="592">
        <v>2300</v>
      </c>
      <c r="M16" s="188">
        <v>2300</v>
      </c>
    </row>
    <row r="17" spans="1:13" ht="15">
      <c r="A17" s="153">
        <v>625007</v>
      </c>
      <c r="B17" s="33"/>
      <c r="C17" s="275">
        <v>41</v>
      </c>
      <c r="D17" s="421" t="s">
        <v>67</v>
      </c>
      <c r="E17" s="385" t="s">
        <v>77</v>
      </c>
      <c r="F17" s="154">
        <v>8034</v>
      </c>
      <c r="G17" s="154">
        <v>9718</v>
      </c>
      <c r="H17" s="46">
        <v>10200</v>
      </c>
      <c r="I17" s="8">
        <v>10200</v>
      </c>
      <c r="J17" s="8">
        <v>10200</v>
      </c>
      <c r="K17" s="584">
        <v>11530</v>
      </c>
      <c r="L17" s="592">
        <v>11530</v>
      </c>
      <c r="M17" s="188">
        <v>11530</v>
      </c>
    </row>
    <row r="18" spans="1:13" ht="15">
      <c r="A18" s="155">
        <v>627000</v>
      </c>
      <c r="B18" s="47"/>
      <c r="C18" s="119">
        <v>41</v>
      </c>
      <c r="D18" s="424" t="s">
        <v>67</v>
      </c>
      <c r="E18" s="426" t="s">
        <v>78</v>
      </c>
      <c r="F18" s="156">
        <v>440</v>
      </c>
      <c r="G18" s="156">
        <v>415</v>
      </c>
      <c r="H18" s="77">
        <v>600</v>
      </c>
      <c r="I18" s="10">
        <v>600</v>
      </c>
      <c r="J18" s="10">
        <v>600</v>
      </c>
      <c r="K18" s="679">
        <v>650</v>
      </c>
      <c r="L18" s="652">
        <v>650</v>
      </c>
      <c r="M18" s="192">
        <v>650</v>
      </c>
    </row>
    <row r="19" spans="1:13" ht="15">
      <c r="A19" s="174">
        <v>631</v>
      </c>
      <c r="B19" s="71"/>
      <c r="C19" s="521"/>
      <c r="D19" s="420"/>
      <c r="E19" s="413" t="s">
        <v>315</v>
      </c>
      <c r="F19" s="147">
        <v>100</v>
      </c>
      <c r="G19" s="147">
        <v>4</v>
      </c>
      <c r="H19" s="5">
        <f>H20</f>
        <v>300</v>
      </c>
      <c r="I19" s="4">
        <f>I20</f>
        <v>300</v>
      </c>
      <c r="J19" s="4">
        <f>J20</f>
        <v>300</v>
      </c>
      <c r="K19" s="875">
        <f>K20</f>
        <v>300</v>
      </c>
      <c r="L19" s="651">
        <v>300</v>
      </c>
      <c r="M19" s="150">
        <f>M20</f>
        <v>300</v>
      </c>
    </row>
    <row r="20" spans="1:23" ht="15" customHeight="1">
      <c r="A20" s="176">
        <v>631001</v>
      </c>
      <c r="B20" s="73"/>
      <c r="C20" s="108">
        <v>41</v>
      </c>
      <c r="D20" s="420" t="s">
        <v>67</v>
      </c>
      <c r="E20" s="417" t="s">
        <v>316</v>
      </c>
      <c r="F20" s="202">
        <v>100</v>
      </c>
      <c r="G20" s="202">
        <v>4</v>
      </c>
      <c r="H20" s="74">
        <v>300</v>
      </c>
      <c r="I20" s="75">
        <v>300</v>
      </c>
      <c r="J20" s="75">
        <v>300</v>
      </c>
      <c r="K20" s="877">
        <v>300</v>
      </c>
      <c r="L20" s="653">
        <v>300</v>
      </c>
      <c r="M20" s="202">
        <v>300</v>
      </c>
      <c r="T20" s="170"/>
      <c r="U20" s="170"/>
      <c r="V20" s="170"/>
      <c r="W20" s="170"/>
    </row>
    <row r="21" spans="1:24" ht="15">
      <c r="A21" s="146">
        <v>632</v>
      </c>
      <c r="B21" s="71"/>
      <c r="C21" s="80"/>
      <c r="D21" s="425"/>
      <c r="E21" s="414" t="s">
        <v>79</v>
      </c>
      <c r="F21" s="147">
        <f>SUM(F22:F24)</f>
        <v>5863</v>
      </c>
      <c r="G21" s="147">
        <f aca="true" t="shared" si="1" ref="G21:M21">SUM(G22:G24)</f>
        <v>5999</v>
      </c>
      <c r="H21" s="5">
        <f t="shared" si="1"/>
        <v>5800</v>
      </c>
      <c r="I21" s="4">
        <f t="shared" si="1"/>
        <v>5800</v>
      </c>
      <c r="J21" s="4">
        <f>SUM(J22:J24)</f>
        <v>5800</v>
      </c>
      <c r="K21" s="875">
        <f t="shared" si="1"/>
        <v>5800</v>
      </c>
      <c r="L21" s="651">
        <f t="shared" si="1"/>
        <v>5800</v>
      </c>
      <c r="M21" s="150">
        <f t="shared" si="1"/>
        <v>5800</v>
      </c>
      <c r="T21" s="170"/>
      <c r="U21" s="170"/>
      <c r="V21" s="170"/>
      <c r="W21" s="170"/>
      <c r="X21" s="170"/>
    </row>
    <row r="22" spans="1:13" ht="15">
      <c r="A22" s="153">
        <v>632003</v>
      </c>
      <c r="B22" s="33">
        <v>1</v>
      </c>
      <c r="C22" s="81">
        <v>41</v>
      </c>
      <c r="D22" s="429" t="s">
        <v>80</v>
      </c>
      <c r="E22" s="385" t="s">
        <v>83</v>
      </c>
      <c r="F22" s="154">
        <v>2859</v>
      </c>
      <c r="G22" s="154">
        <v>3000</v>
      </c>
      <c r="H22" s="46">
        <v>3000</v>
      </c>
      <c r="I22" s="46">
        <v>3000</v>
      </c>
      <c r="J22" s="46">
        <v>3000</v>
      </c>
      <c r="K22" s="584">
        <v>3000</v>
      </c>
      <c r="L22" s="592">
        <v>3000</v>
      </c>
      <c r="M22" s="188">
        <v>3000</v>
      </c>
    </row>
    <row r="23" spans="1:23" ht="13.5" customHeight="1">
      <c r="A23" s="153">
        <v>632003</v>
      </c>
      <c r="B23" s="9">
        <v>2</v>
      </c>
      <c r="C23" s="522">
        <v>41</v>
      </c>
      <c r="D23" s="429" t="s">
        <v>80</v>
      </c>
      <c r="E23" s="385" t="s">
        <v>84</v>
      </c>
      <c r="F23" s="154">
        <v>2995</v>
      </c>
      <c r="G23" s="154">
        <v>2999</v>
      </c>
      <c r="H23" s="36">
        <v>2800</v>
      </c>
      <c r="I23" s="36">
        <v>2800</v>
      </c>
      <c r="J23" s="36">
        <v>2800</v>
      </c>
      <c r="K23" s="859">
        <v>2800</v>
      </c>
      <c r="L23" s="656">
        <v>2800</v>
      </c>
      <c r="M23" s="167">
        <v>2800</v>
      </c>
      <c r="S23" s="170"/>
      <c r="T23" s="170"/>
      <c r="U23" s="170"/>
      <c r="V23" s="170"/>
      <c r="W23" s="170"/>
    </row>
    <row r="24" spans="1:13" ht="15">
      <c r="A24" s="161">
        <v>632003</v>
      </c>
      <c r="B24" s="32">
        <v>3</v>
      </c>
      <c r="C24" s="183">
        <v>41</v>
      </c>
      <c r="D24" s="430" t="s">
        <v>80</v>
      </c>
      <c r="E24" s="426" t="s">
        <v>85</v>
      </c>
      <c r="F24" s="156">
        <v>9</v>
      </c>
      <c r="G24" s="156"/>
      <c r="H24" s="427"/>
      <c r="I24" s="23"/>
      <c r="J24" s="23"/>
      <c r="K24" s="878"/>
      <c r="L24" s="655"/>
      <c r="M24" s="516"/>
    </row>
    <row r="25" spans="1:13" ht="12.75" customHeight="1">
      <c r="A25" s="146">
        <v>633</v>
      </c>
      <c r="B25" s="71"/>
      <c r="C25" s="80"/>
      <c r="D25" s="425"/>
      <c r="E25" s="441" t="s">
        <v>86</v>
      </c>
      <c r="F25" s="147">
        <f aca="true" t="shared" si="2" ref="F25:M25">SUM(F26:F53)</f>
        <v>20950</v>
      </c>
      <c r="G25" s="147">
        <f t="shared" si="2"/>
        <v>26053</v>
      </c>
      <c r="H25" s="5">
        <f t="shared" si="2"/>
        <v>35130</v>
      </c>
      <c r="I25" s="5">
        <f t="shared" si="2"/>
        <v>36370</v>
      </c>
      <c r="J25" s="5">
        <f t="shared" si="2"/>
        <v>36370</v>
      </c>
      <c r="K25" s="875">
        <f t="shared" si="2"/>
        <v>20730</v>
      </c>
      <c r="L25" s="651">
        <f t="shared" si="2"/>
        <v>18430</v>
      </c>
      <c r="M25" s="150">
        <f t="shared" si="2"/>
        <v>18430</v>
      </c>
    </row>
    <row r="26" spans="1:13" ht="15">
      <c r="A26" s="162">
        <v>633001</v>
      </c>
      <c r="B26" s="22"/>
      <c r="C26" s="185">
        <v>41</v>
      </c>
      <c r="D26" s="431" t="s">
        <v>67</v>
      </c>
      <c r="E26" s="442" t="s">
        <v>87</v>
      </c>
      <c r="F26" s="200">
        <v>1666</v>
      </c>
      <c r="G26" s="163">
        <v>4084</v>
      </c>
      <c r="H26" s="49">
        <v>8000</v>
      </c>
      <c r="I26" s="21">
        <v>7790</v>
      </c>
      <c r="J26" s="21">
        <v>7790</v>
      </c>
      <c r="K26" s="876"/>
      <c r="L26" s="591"/>
      <c r="M26" s="200"/>
    </row>
    <row r="27" spans="1:13" ht="15">
      <c r="A27" s="151">
        <v>633001</v>
      </c>
      <c r="B27" s="7"/>
      <c r="C27" s="185">
        <v>111</v>
      </c>
      <c r="D27" s="432" t="s">
        <v>67</v>
      </c>
      <c r="E27" s="415" t="s">
        <v>491</v>
      </c>
      <c r="F27" s="152"/>
      <c r="G27" s="152">
        <v>611</v>
      </c>
      <c r="H27" s="85"/>
      <c r="I27" s="6"/>
      <c r="J27" s="6"/>
      <c r="K27" s="879"/>
      <c r="L27" s="654"/>
      <c r="M27" s="205"/>
    </row>
    <row r="28" spans="1:13" ht="15">
      <c r="A28" s="153">
        <v>633002</v>
      </c>
      <c r="B28" s="9"/>
      <c r="C28" s="9">
        <v>41</v>
      </c>
      <c r="D28" s="423" t="s">
        <v>67</v>
      </c>
      <c r="E28" s="385" t="s">
        <v>88</v>
      </c>
      <c r="F28" s="154">
        <v>1505</v>
      </c>
      <c r="G28" s="154"/>
      <c r="H28" s="46">
        <v>2000</v>
      </c>
      <c r="I28" s="8">
        <v>2250</v>
      </c>
      <c r="J28" s="8">
        <v>2250</v>
      </c>
      <c r="K28" s="584">
        <v>2000</v>
      </c>
      <c r="L28" s="592"/>
      <c r="M28" s="188"/>
    </row>
    <row r="29" spans="1:13" ht="14.25" customHeight="1">
      <c r="A29" s="153">
        <v>633004</v>
      </c>
      <c r="B29" s="9"/>
      <c r="C29" s="13">
        <v>111</v>
      </c>
      <c r="D29" s="423" t="s">
        <v>67</v>
      </c>
      <c r="E29" s="443" t="s">
        <v>434</v>
      </c>
      <c r="F29" s="152"/>
      <c r="G29" s="152">
        <v>67</v>
      </c>
      <c r="H29" s="85"/>
      <c r="I29" s="85"/>
      <c r="J29" s="85"/>
      <c r="K29" s="879"/>
      <c r="L29" s="592"/>
      <c r="M29" s="205"/>
    </row>
    <row r="30" spans="1:13" ht="15">
      <c r="A30" s="153">
        <v>633004</v>
      </c>
      <c r="B30" s="35">
        <v>1</v>
      </c>
      <c r="C30" s="522">
        <v>41</v>
      </c>
      <c r="D30" s="421" t="s">
        <v>67</v>
      </c>
      <c r="E30" s="41" t="s">
        <v>429</v>
      </c>
      <c r="F30" s="165">
        <v>778</v>
      </c>
      <c r="G30" s="165">
        <v>334</v>
      </c>
      <c r="H30" s="36">
        <v>500</v>
      </c>
      <c r="I30" s="36">
        <v>500</v>
      </c>
      <c r="J30" s="36">
        <v>500</v>
      </c>
      <c r="K30" s="859">
        <v>500</v>
      </c>
      <c r="L30" s="654">
        <v>500</v>
      </c>
      <c r="M30" s="167">
        <v>500</v>
      </c>
    </row>
    <row r="31" spans="1:13" ht="15">
      <c r="A31" s="153">
        <v>633004</v>
      </c>
      <c r="B31" s="9">
        <v>2</v>
      </c>
      <c r="C31" s="185">
        <v>41</v>
      </c>
      <c r="D31" s="423" t="s">
        <v>67</v>
      </c>
      <c r="E31" s="385" t="s">
        <v>89</v>
      </c>
      <c r="F31" s="154">
        <v>2615</v>
      </c>
      <c r="G31" s="154">
        <v>1785</v>
      </c>
      <c r="H31" s="46">
        <v>1000</v>
      </c>
      <c r="I31" s="8">
        <v>1000</v>
      </c>
      <c r="J31" s="8">
        <v>1000</v>
      </c>
      <c r="K31" s="584">
        <v>1000</v>
      </c>
      <c r="L31" s="592">
        <v>1000</v>
      </c>
      <c r="M31" s="188">
        <v>1000</v>
      </c>
    </row>
    <row r="32" spans="1:16" ht="15">
      <c r="A32" s="153">
        <v>633004</v>
      </c>
      <c r="B32" s="9">
        <v>3</v>
      </c>
      <c r="C32" s="275">
        <v>41</v>
      </c>
      <c r="D32" s="423" t="s">
        <v>67</v>
      </c>
      <c r="E32" s="281" t="s">
        <v>90</v>
      </c>
      <c r="F32" s="154"/>
      <c r="G32" s="154"/>
      <c r="H32" s="46">
        <v>200</v>
      </c>
      <c r="I32" s="8">
        <v>200</v>
      </c>
      <c r="J32" s="8">
        <v>200</v>
      </c>
      <c r="K32" s="584">
        <v>200</v>
      </c>
      <c r="L32" s="592">
        <v>200</v>
      </c>
      <c r="M32" s="188">
        <v>200</v>
      </c>
      <c r="P32" s="170"/>
    </row>
    <row r="33" spans="1:16" ht="15">
      <c r="A33" s="153">
        <v>633006</v>
      </c>
      <c r="B33" s="9">
        <v>1</v>
      </c>
      <c r="C33" s="13">
        <v>111</v>
      </c>
      <c r="D33" s="421" t="s">
        <v>67</v>
      </c>
      <c r="E33" s="281" t="s">
        <v>492</v>
      </c>
      <c r="F33" s="154"/>
      <c r="G33" s="154">
        <v>580</v>
      </c>
      <c r="H33" s="46"/>
      <c r="I33" s="8"/>
      <c r="J33" s="8"/>
      <c r="K33" s="584"/>
      <c r="L33" s="592"/>
      <c r="M33" s="188"/>
      <c r="P33" s="170"/>
    </row>
    <row r="34" spans="1:13" ht="15">
      <c r="A34" s="153">
        <v>633006</v>
      </c>
      <c r="B34" s="9">
        <v>1</v>
      </c>
      <c r="C34" s="13">
        <v>41</v>
      </c>
      <c r="D34" s="421" t="s">
        <v>67</v>
      </c>
      <c r="E34" s="281" t="s">
        <v>91</v>
      </c>
      <c r="F34" s="154">
        <v>368</v>
      </c>
      <c r="G34" s="154">
        <v>540</v>
      </c>
      <c r="H34" s="46">
        <v>1500</v>
      </c>
      <c r="I34" s="8">
        <v>1500</v>
      </c>
      <c r="J34" s="8">
        <v>1500</v>
      </c>
      <c r="K34" s="584">
        <v>1500</v>
      </c>
      <c r="L34" s="592">
        <v>1500</v>
      </c>
      <c r="M34" s="188">
        <v>1500</v>
      </c>
    </row>
    <row r="35" spans="1:13" ht="15">
      <c r="A35" s="153">
        <v>633006</v>
      </c>
      <c r="B35" s="9">
        <v>2</v>
      </c>
      <c r="C35" s="185">
        <v>41</v>
      </c>
      <c r="D35" s="423" t="s">
        <v>67</v>
      </c>
      <c r="E35" s="281" t="s">
        <v>92</v>
      </c>
      <c r="F35" s="154">
        <v>1339</v>
      </c>
      <c r="G35" s="154">
        <v>729</v>
      </c>
      <c r="H35" s="46">
        <v>1500</v>
      </c>
      <c r="I35" s="8">
        <v>1500</v>
      </c>
      <c r="J35" s="8">
        <v>1500</v>
      </c>
      <c r="K35" s="584">
        <v>1500</v>
      </c>
      <c r="L35" s="592">
        <v>1500</v>
      </c>
      <c r="M35" s="188">
        <v>1500</v>
      </c>
    </row>
    <row r="36" spans="1:13" ht="15">
      <c r="A36" s="153">
        <v>633006</v>
      </c>
      <c r="B36" s="9">
        <v>2</v>
      </c>
      <c r="C36" s="185">
        <v>111</v>
      </c>
      <c r="D36" s="423" t="s">
        <v>67</v>
      </c>
      <c r="E36" s="281" t="s">
        <v>493</v>
      </c>
      <c r="F36" s="154"/>
      <c r="G36" s="154">
        <v>803</v>
      </c>
      <c r="H36" s="46"/>
      <c r="I36" s="8"/>
      <c r="J36" s="8"/>
      <c r="K36" s="584"/>
      <c r="L36" s="592"/>
      <c r="M36" s="188"/>
    </row>
    <row r="37" spans="1:13" ht="15">
      <c r="A37" s="153">
        <v>633006</v>
      </c>
      <c r="B37" s="9">
        <v>3</v>
      </c>
      <c r="C37" s="275">
        <v>41</v>
      </c>
      <c r="D37" s="423" t="s">
        <v>67</v>
      </c>
      <c r="E37" s="281" t="s">
        <v>328</v>
      </c>
      <c r="F37" s="154">
        <v>479</v>
      </c>
      <c r="G37" s="154">
        <v>223</v>
      </c>
      <c r="H37" s="46">
        <v>300</v>
      </c>
      <c r="I37" s="8">
        <v>300</v>
      </c>
      <c r="J37" s="8">
        <v>300</v>
      </c>
      <c r="K37" s="584">
        <v>300</v>
      </c>
      <c r="L37" s="592">
        <v>300</v>
      </c>
      <c r="M37" s="188">
        <v>300</v>
      </c>
    </row>
    <row r="38" spans="1:13" ht="15">
      <c r="A38" s="153">
        <v>633006</v>
      </c>
      <c r="B38" s="9">
        <v>4</v>
      </c>
      <c r="C38" s="13">
        <v>41</v>
      </c>
      <c r="D38" s="421" t="s">
        <v>67</v>
      </c>
      <c r="E38" s="281" t="s">
        <v>94</v>
      </c>
      <c r="F38" s="154">
        <v>5</v>
      </c>
      <c r="G38" s="154"/>
      <c r="H38" s="46">
        <v>50</v>
      </c>
      <c r="I38" s="8">
        <v>50</v>
      </c>
      <c r="J38" s="8">
        <v>50</v>
      </c>
      <c r="K38" s="584">
        <v>50</v>
      </c>
      <c r="L38" s="592">
        <v>50</v>
      </c>
      <c r="M38" s="188">
        <v>50</v>
      </c>
    </row>
    <row r="39" spans="1:13" ht="15">
      <c r="A39" s="153">
        <v>633006</v>
      </c>
      <c r="B39" s="9">
        <v>5</v>
      </c>
      <c r="C39" s="13">
        <v>41</v>
      </c>
      <c r="D39" s="423" t="s">
        <v>67</v>
      </c>
      <c r="E39" s="281" t="s">
        <v>95</v>
      </c>
      <c r="F39" s="154"/>
      <c r="G39" s="154">
        <v>29</v>
      </c>
      <c r="H39" s="46">
        <v>30</v>
      </c>
      <c r="I39" s="8">
        <v>30</v>
      </c>
      <c r="J39" s="8">
        <v>30</v>
      </c>
      <c r="K39" s="584">
        <v>30</v>
      </c>
      <c r="L39" s="592">
        <v>30</v>
      </c>
      <c r="M39" s="188">
        <v>30</v>
      </c>
    </row>
    <row r="40" spans="1:13" ht="15">
      <c r="A40" s="153">
        <v>633006</v>
      </c>
      <c r="B40" s="9">
        <v>6</v>
      </c>
      <c r="C40" s="185">
        <v>41</v>
      </c>
      <c r="D40" s="422" t="s">
        <v>80</v>
      </c>
      <c r="E40" s="386" t="s">
        <v>96</v>
      </c>
      <c r="F40" s="154"/>
      <c r="G40" s="154">
        <v>62</v>
      </c>
      <c r="H40" s="46">
        <v>100</v>
      </c>
      <c r="I40" s="8">
        <v>300</v>
      </c>
      <c r="J40" s="8">
        <v>300</v>
      </c>
      <c r="K40" s="584">
        <v>100</v>
      </c>
      <c r="L40" s="592">
        <v>100</v>
      </c>
      <c r="M40" s="188">
        <v>100</v>
      </c>
    </row>
    <row r="41" spans="1:13" ht="13.5" customHeight="1">
      <c r="A41" s="153">
        <v>633006</v>
      </c>
      <c r="B41" s="33">
        <v>7</v>
      </c>
      <c r="C41" s="275">
        <v>41</v>
      </c>
      <c r="D41" s="423" t="s">
        <v>67</v>
      </c>
      <c r="E41" s="385" t="s">
        <v>97</v>
      </c>
      <c r="F41" s="154">
        <v>4574</v>
      </c>
      <c r="G41" s="154">
        <v>8003</v>
      </c>
      <c r="H41" s="46">
        <v>5000</v>
      </c>
      <c r="I41" s="46">
        <v>5000</v>
      </c>
      <c r="J41" s="46">
        <v>5000</v>
      </c>
      <c r="K41" s="584">
        <v>5000</v>
      </c>
      <c r="L41" s="592">
        <v>5000</v>
      </c>
      <c r="M41" s="188">
        <v>5000</v>
      </c>
    </row>
    <row r="42" spans="1:13" ht="13.5" customHeight="1">
      <c r="A42" s="153">
        <v>633006</v>
      </c>
      <c r="B42" s="33">
        <v>8</v>
      </c>
      <c r="C42" s="13">
        <v>41</v>
      </c>
      <c r="D42" s="423" t="s">
        <v>98</v>
      </c>
      <c r="E42" s="385" t="s">
        <v>327</v>
      </c>
      <c r="F42" s="154">
        <v>991</v>
      </c>
      <c r="G42" s="154">
        <v>703</v>
      </c>
      <c r="H42" s="46">
        <v>700</v>
      </c>
      <c r="I42" s="46">
        <v>1000</v>
      </c>
      <c r="J42" s="46">
        <v>1000</v>
      </c>
      <c r="K42" s="584">
        <v>1000</v>
      </c>
      <c r="L42" s="592">
        <v>1000</v>
      </c>
      <c r="M42" s="188">
        <v>1000</v>
      </c>
    </row>
    <row r="43" spans="1:13" ht="13.5" customHeight="1">
      <c r="A43" s="153">
        <v>633006</v>
      </c>
      <c r="B43" s="33">
        <v>9</v>
      </c>
      <c r="C43" s="185">
        <v>41</v>
      </c>
      <c r="D43" s="423" t="s">
        <v>67</v>
      </c>
      <c r="E43" s="385" t="s">
        <v>329</v>
      </c>
      <c r="F43" s="154"/>
      <c r="G43" s="154"/>
      <c r="H43" s="46"/>
      <c r="I43" s="46"/>
      <c r="J43" s="46"/>
      <c r="K43" s="584"/>
      <c r="L43" s="592"/>
      <c r="M43" s="188"/>
    </row>
    <row r="44" spans="1:13" ht="13.5" customHeight="1">
      <c r="A44" s="153">
        <v>633006</v>
      </c>
      <c r="B44" s="33">
        <v>10</v>
      </c>
      <c r="C44" s="275">
        <v>41</v>
      </c>
      <c r="D44" s="423" t="s">
        <v>340</v>
      </c>
      <c r="E44" s="385" t="s">
        <v>461</v>
      </c>
      <c r="F44" s="154">
        <v>1871</v>
      </c>
      <c r="G44" s="154"/>
      <c r="H44" s="46">
        <v>7000</v>
      </c>
      <c r="I44" s="46">
        <v>7000</v>
      </c>
      <c r="J44" s="46">
        <v>7000</v>
      </c>
      <c r="K44" s="584"/>
      <c r="L44" s="592"/>
      <c r="M44" s="188"/>
    </row>
    <row r="45" spans="1:13" ht="15">
      <c r="A45" s="153">
        <v>633006</v>
      </c>
      <c r="B45" s="33">
        <v>11</v>
      </c>
      <c r="C45" s="275">
        <v>41</v>
      </c>
      <c r="D45" s="423" t="s">
        <v>340</v>
      </c>
      <c r="E45" s="385" t="s">
        <v>435</v>
      </c>
      <c r="F45" s="154"/>
      <c r="G45" s="154">
        <v>695</v>
      </c>
      <c r="H45" s="46"/>
      <c r="I45" s="46"/>
      <c r="J45" s="46"/>
      <c r="K45" s="584"/>
      <c r="L45" s="592"/>
      <c r="M45" s="188"/>
    </row>
    <row r="46" spans="1:13" ht="15">
      <c r="A46" s="153">
        <v>633006</v>
      </c>
      <c r="B46" s="9">
        <v>12</v>
      </c>
      <c r="C46" s="13">
        <v>41</v>
      </c>
      <c r="D46" s="423" t="s">
        <v>98</v>
      </c>
      <c r="E46" s="385" t="s">
        <v>99</v>
      </c>
      <c r="F46" s="154"/>
      <c r="G46" s="154"/>
      <c r="H46" s="46">
        <v>50</v>
      </c>
      <c r="I46" s="8">
        <v>50</v>
      </c>
      <c r="J46" s="8">
        <v>50</v>
      </c>
      <c r="K46" s="584">
        <v>50</v>
      </c>
      <c r="L46" s="592">
        <v>50</v>
      </c>
      <c r="M46" s="188">
        <v>50</v>
      </c>
    </row>
    <row r="47" spans="1:13" ht="15">
      <c r="A47" s="151">
        <v>633006</v>
      </c>
      <c r="B47" s="48">
        <v>13</v>
      </c>
      <c r="C47" s="185">
        <v>41</v>
      </c>
      <c r="D47" s="432" t="s">
        <v>100</v>
      </c>
      <c r="E47" s="415" t="s">
        <v>101</v>
      </c>
      <c r="F47" s="152"/>
      <c r="G47" s="152">
        <v>468</v>
      </c>
      <c r="H47" s="85">
        <v>1000</v>
      </c>
      <c r="I47" s="6">
        <v>1000</v>
      </c>
      <c r="J47" s="6">
        <v>1000</v>
      </c>
      <c r="K47" s="879">
        <v>1000</v>
      </c>
      <c r="L47" s="654">
        <v>1000</v>
      </c>
      <c r="M47" s="205">
        <v>1000</v>
      </c>
    </row>
    <row r="48" spans="1:13" ht="15">
      <c r="A48" s="153">
        <v>633009</v>
      </c>
      <c r="B48" s="9">
        <v>1</v>
      </c>
      <c r="C48" s="13">
        <v>41</v>
      </c>
      <c r="D48" s="423" t="s">
        <v>67</v>
      </c>
      <c r="E48" s="385" t="s">
        <v>102</v>
      </c>
      <c r="F48" s="152">
        <v>520</v>
      </c>
      <c r="G48" s="152">
        <v>794</v>
      </c>
      <c r="H48" s="46">
        <v>700</v>
      </c>
      <c r="I48" s="8">
        <v>1400</v>
      </c>
      <c r="J48" s="8">
        <v>1400</v>
      </c>
      <c r="K48" s="584">
        <v>1000</v>
      </c>
      <c r="L48" s="592">
        <v>1000</v>
      </c>
      <c r="M48" s="188">
        <v>1000</v>
      </c>
    </row>
    <row r="49" spans="1:13" ht="15">
      <c r="A49" s="151">
        <v>633010</v>
      </c>
      <c r="B49" s="48"/>
      <c r="C49" s="81">
        <v>41</v>
      </c>
      <c r="D49" s="432" t="s">
        <v>67</v>
      </c>
      <c r="E49" s="415" t="s">
        <v>103</v>
      </c>
      <c r="F49" s="152">
        <v>1532</v>
      </c>
      <c r="G49" s="152">
        <v>503</v>
      </c>
      <c r="H49" s="85">
        <v>800</v>
      </c>
      <c r="I49" s="6">
        <v>800</v>
      </c>
      <c r="J49" s="6">
        <v>800</v>
      </c>
      <c r="K49" s="879">
        <v>800</v>
      </c>
      <c r="L49" s="654">
        <v>500</v>
      </c>
      <c r="M49" s="205">
        <v>500</v>
      </c>
    </row>
    <row r="50" spans="1:13" ht="15">
      <c r="A50" s="157">
        <v>633011</v>
      </c>
      <c r="B50" s="79"/>
      <c r="C50" s="523">
        <v>41</v>
      </c>
      <c r="D50" s="433" t="s">
        <v>67</v>
      </c>
      <c r="E50" s="435" t="s">
        <v>104</v>
      </c>
      <c r="F50" s="158"/>
      <c r="G50" s="158"/>
      <c r="H50" s="434">
        <v>100</v>
      </c>
      <c r="I50" s="51">
        <v>100</v>
      </c>
      <c r="J50" s="51">
        <v>100</v>
      </c>
      <c r="K50" s="584">
        <v>100</v>
      </c>
      <c r="L50" s="657">
        <v>100</v>
      </c>
      <c r="M50" s="660">
        <v>100</v>
      </c>
    </row>
    <row r="51" spans="1:13" ht="14.25" customHeight="1">
      <c r="A51" s="280">
        <v>633013</v>
      </c>
      <c r="B51" s="237"/>
      <c r="C51" s="13">
        <v>41</v>
      </c>
      <c r="D51" s="433" t="s">
        <v>67</v>
      </c>
      <c r="E51" s="487" t="s">
        <v>341</v>
      </c>
      <c r="F51" s="158">
        <v>1423</v>
      </c>
      <c r="G51" s="158">
        <v>3100</v>
      </c>
      <c r="H51" s="157">
        <v>3000</v>
      </c>
      <c r="I51" s="51">
        <v>3000</v>
      </c>
      <c r="J51" s="51">
        <v>3000</v>
      </c>
      <c r="K51" s="584">
        <v>3000</v>
      </c>
      <c r="L51" s="657">
        <v>3000</v>
      </c>
      <c r="M51" s="660">
        <v>3000</v>
      </c>
    </row>
    <row r="52" spans="1:13" ht="16.5" customHeight="1">
      <c r="A52" s="157">
        <v>633015</v>
      </c>
      <c r="B52" s="279"/>
      <c r="C52" s="185">
        <v>41</v>
      </c>
      <c r="D52" s="433" t="s">
        <v>67</v>
      </c>
      <c r="E52" s="487" t="s">
        <v>356</v>
      </c>
      <c r="F52" s="216">
        <v>189</v>
      </c>
      <c r="G52" s="216">
        <v>64</v>
      </c>
      <c r="H52" s="169">
        <v>100</v>
      </c>
      <c r="I52" s="14">
        <v>100</v>
      </c>
      <c r="J52" s="14">
        <v>100</v>
      </c>
      <c r="K52" s="879">
        <v>100</v>
      </c>
      <c r="L52" s="658">
        <v>100</v>
      </c>
      <c r="M52" s="661">
        <v>100</v>
      </c>
    </row>
    <row r="53" spans="1:13" ht="15">
      <c r="A53" s="161">
        <v>633016</v>
      </c>
      <c r="B53" s="32"/>
      <c r="C53" s="275">
        <v>41</v>
      </c>
      <c r="D53" s="424" t="s">
        <v>105</v>
      </c>
      <c r="E53" s="426" t="s">
        <v>106</v>
      </c>
      <c r="F53" s="156">
        <v>1095</v>
      </c>
      <c r="G53" s="156">
        <v>1876</v>
      </c>
      <c r="H53" s="427">
        <v>1500</v>
      </c>
      <c r="I53" s="23">
        <v>1500</v>
      </c>
      <c r="J53" s="23">
        <v>1500</v>
      </c>
      <c r="K53" s="878">
        <v>1500</v>
      </c>
      <c r="L53" s="652">
        <v>1500</v>
      </c>
      <c r="M53" s="192">
        <v>1500</v>
      </c>
    </row>
    <row r="54" spans="1:13" ht="15">
      <c r="A54" s="146">
        <v>634</v>
      </c>
      <c r="B54" s="71"/>
      <c r="C54" s="525"/>
      <c r="D54" s="449"/>
      <c r="E54" s="544" t="s">
        <v>107</v>
      </c>
      <c r="F54" s="147">
        <f aca="true" t="shared" si="3" ref="F54:M54">SUM(F55:F63)</f>
        <v>8746</v>
      </c>
      <c r="G54" s="147">
        <f t="shared" si="3"/>
        <v>9743</v>
      </c>
      <c r="H54" s="5">
        <f t="shared" si="3"/>
        <v>9390</v>
      </c>
      <c r="I54" s="4">
        <f t="shared" si="3"/>
        <v>14710</v>
      </c>
      <c r="J54" s="147">
        <f t="shared" si="3"/>
        <v>14710</v>
      </c>
      <c r="K54" s="880">
        <f t="shared" si="3"/>
        <v>12610</v>
      </c>
      <c r="L54" s="651">
        <f t="shared" si="3"/>
        <v>12610</v>
      </c>
      <c r="M54" s="150">
        <f t="shared" si="3"/>
        <v>12610</v>
      </c>
    </row>
    <row r="55" spans="1:13" ht="15">
      <c r="A55" s="151">
        <v>634001</v>
      </c>
      <c r="B55" s="48">
        <v>1</v>
      </c>
      <c r="C55" s="514">
        <v>41</v>
      </c>
      <c r="D55" s="431" t="s">
        <v>108</v>
      </c>
      <c r="E55" s="428" t="s">
        <v>109</v>
      </c>
      <c r="F55" s="152">
        <v>1628</v>
      </c>
      <c r="G55" s="152">
        <v>1947</v>
      </c>
      <c r="H55" s="85">
        <v>2000</v>
      </c>
      <c r="I55" s="6">
        <v>2000</v>
      </c>
      <c r="J55" s="152">
        <v>2000</v>
      </c>
      <c r="K55" s="619">
        <v>2000</v>
      </c>
      <c r="L55" s="654">
        <v>2000</v>
      </c>
      <c r="M55" s="205">
        <v>2000</v>
      </c>
    </row>
    <row r="56" spans="1:13" ht="15">
      <c r="A56" s="153">
        <v>634001</v>
      </c>
      <c r="B56" s="33">
        <v>2</v>
      </c>
      <c r="C56" s="13">
        <v>41</v>
      </c>
      <c r="D56" s="432" t="s">
        <v>108</v>
      </c>
      <c r="E56" s="385" t="s">
        <v>110</v>
      </c>
      <c r="F56" s="154">
        <v>2284</v>
      </c>
      <c r="G56" s="154">
        <v>3345</v>
      </c>
      <c r="H56" s="46">
        <v>2500</v>
      </c>
      <c r="I56" s="8">
        <v>6000</v>
      </c>
      <c r="J56" s="154">
        <v>6000</v>
      </c>
      <c r="K56" s="671">
        <v>5000</v>
      </c>
      <c r="L56" s="592">
        <v>5000</v>
      </c>
      <c r="M56" s="188">
        <v>5000</v>
      </c>
    </row>
    <row r="57" spans="1:13" ht="15">
      <c r="A57" s="153">
        <v>634001</v>
      </c>
      <c r="B57" s="33">
        <v>3</v>
      </c>
      <c r="C57" s="13">
        <v>41</v>
      </c>
      <c r="D57" s="432" t="s">
        <v>108</v>
      </c>
      <c r="E57" s="385" t="s">
        <v>111</v>
      </c>
      <c r="F57" s="154"/>
      <c r="G57" s="154"/>
      <c r="H57" s="46">
        <v>200</v>
      </c>
      <c r="I57" s="8">
        <v>200</v>
      </c>
      <c r="J57" s="154">
        <v>200</v>
      </c>
      <c r="K57" s="671">
        <v>200</v>
      </c>
      <c r="L57" s="592">
        <v>200</v>
      </c>
      <c r="M57" s="188">
        <v>200</v>
      </c>
    </row>
    <row r="58" spans="1:13" ht="15">
      <c r="A58" s="153">
        <v>634002</v>
      </c>
      <c r="B58" s="33">
        <v>1</v>
      </c>
      <c r="C58" s="81">
        <v>41</v>
      </c>
      <c r="D58" s="432" t="s">
        <v>108</v>
      </c>
      <c r="E58" s="385" t="s">
        <v>112</v>
      </c>
      <c r="F58" s="154">
        <v>2188</v>
      </c>
      <c r="G58" s="154">
        <v>1671</v>
      </c>
      <c r="H58" s="46">
        <v>1600</v>
      </c>
      <c r="I58" s="8">
        <v>1600</v>
      </c>
      <c r="J58" s="154">
        <v>1600</v>
      </c>
      <c r="K58" s="671">
        <v>1600</v>
      </c>
      <c r="L58" s="592">
        <v>1600</v>
      </c>
      <c r="M58" s="188">
        <v>1600</v>
      </c>
    </row>
    <row r="59" spans="1:13" ht="15">
      <c r="A59" s="153">
        <v>634002</v>
      </c>
      <c r="B59" s="33">
        <v>2</v>
      </c>
      <c r="C59" s="523">
        <v>41</v>
      </c>
      <c r="D59" s="432" t="s">
        <v>108</v>
      </c>
      <c r="E59" s="385" t="s">
        <v>113</v>
      </c>
      <c r="F59" s="154">
        <v>921</v>
      </c>
      <c r="G59" s="154">
        <v>1417</v>
      </c>
      <c r="H59" s="46">
        <v>2000</v>
      </c>
      <c r="I59" s="8">
        <v>3500</v>
      </c>
      <c r="J59" s="154">
        <v>3500</v>
      </c>
      <c r="K59" s="671">
        <v>2500</v>
      </c>
      <c r="L59" s="592">
        <v>2500</v>
      </c>
      <c r="M59" s="188">
        <v>2500</v>
      </c>
    </row>
    <row r="60" spans="1:22" ht="14.25" customHeight="1">
      <c r="A60" s="153">
        <v>634003</v>
      </c>
      <c r="B60" s="9">
        <v>1</v>
      </c>
      <c r="C60" s="522">
        <v>41</v>
      </c>
      <c r="D60" s="432" t="s">
        <v>108</v>
      </c>
      <c r="E60" s="385" t="s">
        <v>114</v>
      </c>
      <c r="F60" s="154">
        <v>537</v>
      </c>
      <c r="G60" s="154">
        <v>618</v>
      </c>
      <c r="H60" s="46">
        <v>700</v>
      </c>
      <c r="I60" s="8">
        <v>800</v>
      </c>
      <c r="J60" s="154">
        <v>800</v>
      </c>
      <c r="K60" s="671">
        <v>700</v>
      </c>
      <c r="L60" s="592">
        <v>700</v>
      </c>
      <c r="M60" s="188">
        <v>700</v>
      </c>
      <c r="S60" s="170"/>
      <c r="T60" s="170"/>
      <c r="U60" s="170"/>
      <c r="V60" s="170"/>
    </row>
    <row r="61" spans="1:24" ht="18" customHeight="1">
      <c r="A61" s="153">
        <v>634003</v>
      </c>
      <c r="B61" s="9">
        <v>2</v>
      </c>
      <c r="C61" s="522">
        <v>41</v>
      </c>
      <c r="D61" s="432" t="s">
        <v>108</v>
      </c>
      <c r="E61" s="385" t="s">
        <v>115</v>
      </c>
      <c r="F61" s="154">
        <v>598</v>
      </c>
      <c r="G61" s="154">
        <v>544</v>
      </c>
      <c r="H61" s="46">
        <v>280</v>
      </c>
      <c r="I61" s="8">
        <v>500</v>
      </c>
      <c r="J61" s="154">
        <v>500</v>
      </c>
      <c r="K61" s="671">
        <v>500</v>
      </c>
      <c r="L61" s="592">
        <v>500</v>
      </c>
      <c r="M61" s="188">
        <v>500</v>
      </c>
      <c r="U61" s="170"/>
      <c r="V61" s="170"/>
      <c r="W61" s="170"/>
      <c r="X61" s="170"/>
    </row>
    <row r="62" spans="1:13" ht="15">
      <c r="A62" s="180">
        <v>634004</v>
      </c>
      <c r="B62" s="78"/>
      <c r="C62" s="13">
        <v>41</v>
      </c>
      <c r="D62" s="423" t="s">
        <v>108</v>
      </c>
      <c r="E62" s="386" t="s">
        <v>431</v>
      </c>
      <c r="F62" s="190">
        <v>490</v>
      </c>
      <c r="G62" s="190"/>
      <c r="H62" s="50"/>
      <c r="I62" s="24"/>
      <c r="J62" s="190"/>
      <c r="K62" s="881"/>
      <c r="L62" s="656"/>
      <c r="M62" s="191"/>
    </row>
    <row r="63" spans="1:13" ht="15">
      <c r="A63" s="161">
        <v>634005</v>
      </c>
      <c r="B63" s="76"/>
      <c r="C63" s="39">
        <v>41</v>
      </c>
      <c r="D63" s="421" t="s">
        <v>108</v>
      </c>
      <c r="E63" s="426" t="s">
        <v>116</v>
      </c>
      <c r="F63" s="189">
        <v>100</v>
      </c>
      <c r="G63" s="189">
        <v>201</v>
      </c>
      <c r="H63" s="427">
        <v>110</v>
      </c>
      <c r="I63" s="23">
        <v>110</v>
      </c>
      <c r="J63" s="189">
        <v>110</v>
      </c>
      <c r="K63" s="882">
        <v>110</v>
      </c>
      <c r="L63" s="655">
        <v>110</v>
      </c>
      <c r="M63" s="516">
        <v>110</v>
      </c>
    </row>
    <row r="64" spans="1:13" ht="13.5" customHeight="1">
      <c r="A64" s="146">
        <v>635</v>
      </c>
      <c r="B64" s="3"/>
      <c r="C64" s="80"/>
      <c r="D64" s="425"/>
      <c r="E64" s="414" t="s">
        <v>117</v>
      </c>
      <c r="F64" s="147">
        <f aca="true" t="shared" si="4" ref="F64:M64">SUM(F65:F70)</f>
        <v>7410</v>
      </c>
      <c r="G64" s="147">
        <f t="shared" si="4"/>
        <v>7805</v>
      </c>
      <c r="H64" s="5">
        <f t="shared" si="4"/>
        <v>63300</v>
      </c>
      <c r="I64" s="4">
        <f t="shared" si="4"/>
        <v>50130</v>
      </c>
      <c r="J64" s="147">
        <f t="shared" si="4"/>
        <v>50130</v>
      </c>
      <c r="K64" s="880">
        <f t="shared" si="4"/>
        <v>13800</v>
      </c>
      <c r="L64" s="651">
        <f t="shared" si="4"/>
        <v>13800</v>
      </c>
      <c r="M64" s="150">
        <f t="shared" si="4"/>
        <v>13800</v>
      </c>
    </row>
    <row r="65" spans="1:13" ht="15" customHeight="1">
      <c r="A65" s="151">
        <v>635002</v>
      </c>
      <c r="B65" s="48"/>
      <c r="C65" s="81">
        <v>41</v>
      </c>
      <c r="D65" s="432" t="s">
        <v>118</v>
      </c>
      <c r="E65" s="415" t="s">
        <v>119</v>
      </c>
      <c r="F65" s="152">
        <v>6203</v>
      </c>
      <c r="G65" s="152">
        <v>7383</v>
      </c>
      <c r="H65" s="85">
        <v>6500</v>
      </c>
      <c r="I65" s="6">
        <v>6500</v>
      </c>
      <c r="J65" s="152">
        <v>6500</v>
      </c>
      <c r="K65" s="619">
        <v>6500</v>
      </c>
      <c r="L65" s="654">
        <v>6500</v>
      </c>
      <c r="M65" s="205">
        <v>6500</v>
      </c>
    </row>
    <row r="66" spans="1:13" ht="15">
      <c r="A66" s="151">
        <v>635003</v>
      </c>
      <c r="B66" s="48"/>
      <c r="C66" s="81">
        <v>41</v>
      </c>
      <c r="D66" s="437" t="s">
        <v>118</v>
      </c>
      <c r="E66" s="415" t="s">
        <v>395</v>
      </c>
      <c r="F66" s="152">
        <v>691</v>
      </c>
      <c r="G66" s="152">
        <v>346</v>
      </c>
      <c r="H66" s="46">
        <v>500</v>
      </c>
      <c r="I66" s="8">
        <v>1000</v>
      </c>
      <c r="J66" s="154">
        <v>1000</v>
      </c>
      <c r="K66" s="671">
        <v>1000</v>
      </c>
      <c r="L66" s="592">
        <v>1000</v>
      </c>
      <c r="M66" s="188">
        <v>1000</v>
      </c>
    </row>
    <row r="67" spans="1:13" ht="15">
      <c r="A67" s="153">
        <v>635004</v>
      </c>
      <c r="B67" s="9">
        <v>2</v>
      </c>
      <c r="C67" s="13">
        <v>41</v>
      </c>
      <c r="D67" s="423" t="s">
        <v>80</v>
      </c>
      <c r="E67" s="385" t="s">
        <v>120</v>
      </c>
      <c r="F67" s="152">
        <v>316</v>
      </c>
      <c r="G67" s="152">
        <v>76</v>
      </c>
      <c r="H67" s="46">
        <v>100</v>
      </c>
      <c r="I67" s="8">
        <v>100</v>
      </c>
      <c r="J67" s="154">
        <v>100</v>
      </c>
      <c r="K67" s="671">
        <v>100</v>
      </c>
      <c r="L67" s="592">
        <v>100</v>
      </c>
      <c r="M67" s="188">
        <v>100</v>
      </c>
    </row>
    <row r="68" spans="1:21" ht="15">
      <c r="A68" s="153">
        <v>635004</v>
      </c>
      <c r="B68" s="9">
        <v>8</v>
      </c>
      <c r="C68" s="13">
        <v>41</v>
      </c>
      <c r="D68" s="423" t="s">
        <v>80</v>
      </c>
      <c r="E68" s="281" t="s">
        <v>121</v>
      </c>
      <c r="F68" s="154"/>
      <c r="G68" s="154"/>
      <c r="H68" s="46">
        <v>200</v>
      </c>
      <c r="I68" s="8">
        <v>200</v>
      </c>
      <c r="J68" s="154">
        <v>200</v>
      </c>
      <c r="K68" s="671">
        <v>200</v>
      </c>
      <c r="L68" s="592">
        <v>200</v>
      </c>
      <c r="M68" s="188">
        <v>200</v>
      </c>
      <c r="Q68" s="170"/>
      <c r="R68" s="170"/>
      <c r="S68" s="170"/>
      <c r="T68" s="170"/>
      <c r="U68" s="170"/>
    </row>
    <row r="69" spans="1:13" ht="15">
      <c r="A69" s="153">
        <v>635006</v>
      </c>
      <c r="B69" s="9">
        <v>1</v>
      </c>
      <c r="C69" s="13">
        <v>41</v>
      </c>
      <c r="D69" s="423" t="s">
        <v>80</v>
      </c>
      <c r="E69" s="281" t="s">
        <v>462</v>
      </c>
      <c r="F69" s="165"/>
      <c r="G69" s="165"/>
      <c r="H69" s="46">
        <v>50000</v>
      </c>
      <c r="I69" s="8">
        <v>36330</v>
      </c>
      <c r="J69" s="154">
        <v>36330</v>
      </c>
      <c r="K69" s="671"/>
      <c r="L69" s="592"/>
      <c r="M69" s="188"/>
    </row>
    <row r="70" spans="1:22" ht="15" customHeight="1">
      <c r="A70" s="155">
        <v>635006</v>
      </c>
      <c r="B70" s="11">
        <v>8</v>
      </c>
      <c r="C70" s="183">
        <v>41</v>
      </c>
      <c r="D70" s="424" t="s">
        <v>98</v>
      </c>
      <c r="E70" s="416" t="s">
        <v>123</v>
      </c>
      <c r="F70" s="189">
        <v>200</v>
      </c>
      <c r="G70" s="189"/>
      <c r="H70" s="440">
        <v>6000</v>
      </c>
      <c r="I70" s="83">
        <v>6000</v>
      </c>
      <c r="J70" s="198">
        <v>6000</v>
      </c>
      <c r="K70" s="263">
        <v>6000</v>
      </c>
      <c r="L70" s="652">
        <v>6000</v>
      </c>
      <c r="M70" s="192">
        <v>6000</v>
      </c>
      <c r="N70" s="170"/>
      <c r="R70" s="170"/>
      <c r="S70" s="170"/>
      <c r="T70" s="170"/>
      <c r="U70" s="170"/>
      <c r="V70" s="170"/>
    </row>
    <row r="71" spans="1:21" ht="15" customHeight="1">
      <c r="A71" s="723">
        <v>636</v>
      </c>
      <c r="B71" s="3"/>
      <c r="C71" s="3">
        <v>41</v>
      </c>
      <c r="D71" s="664" t="s">
        <v>80</v>
      </c>
      <c r="E71" s="414" t="s">
        <v>124</v>
      </c>
      <c r="F71" s="147">
        <v>1706</v>
      </c>
      <c r="G71" s="147">
        <v>311</v>
      </c>
      <c r="H71" s="84">
        <v>200</v>
      </c>
      <c r="I71" s="84">
        <v>210</v>
      </c>
      <c r="J71" s="84">
        <v>210</v>
      </c>
      <c r="K71" s="875">
        <f>SUM(K72:K73)</f>
        <v>200</v>
      </c>
      <c r="L71" s="651">
        <f>SUM(L72:L73)</f>
        <v>200</v>
      </c>
      <c r="M71" s="651">
        <f>SUM(M72:M73)</f>
        <v>200</v>
      </c>
      <c r="N71" s="170"/>
      <c r="R71" s="170"/>
      <c r="S71" s="170"/>
      <c r="T71" s="170"/>
      <c r="U71" s="170"/>
    </row>
    <row r="72" spans="1:14" ht="15" customHeight="1">
      <c r="A72" s="230">
        <v>636001</v>
      </c>
      <c r="B72" s="7"/>
      <c r="C72" s="7">
        <v>41</v>
      </c>
      <c r="D72" s="718" t="s">
        <v>80</v>
      </c>
      <c r="E72" s="428" t="s">
        <v>124</v>
      </c>
      <c r="F72" s="163">
        <v>466</v>
      </c>
      <c r="G72" s="163">
        <v>200</v>
      </c>
      <c r="H72" s="719">
        <v>200</v>
      </c>
      <c r="I72" s="594">
        <v>210</v>
      </c>
      <c r="J72" s="163">
        <v>210</v>
      </c>
      <c r="K72" s="883">
        <v>200</v>
      </c>
      <c r="L72" s="200">
        <v>200</v>
      </c>
      <c r="M72" s="200">
        <v>200</v>
      </c>
      <c r="N72" s="170"/>
    </row>
    <row r="73" spans="1:14" ht="15" customHeight="1">
      <c r="A73" s="720">
        <v>636004</v>
      </c>
      <c r="B73" s="32"/>
      <c r="C73" s="32">
        <v>41</v>
      </c>
      <c r="D73" s="483" t="s">
        <v>80</v>
      </c>
      <c r="E73" s="426" t="s">
        <v>413</v>
      </c>
      <c r="F73" s="189">
        <v>1440</v>
      </c>
      <c r="G73" s="189">
        <v>111</v>
      </c>
      <c r="H73" s="721"/>
      <c r="I73" s="722"/>
      <c r="J73" s="189"/>
      <c r="K73" s="263"/>
      <c r="L73" s="652"/>
      <c r="M73" s="192"/>
      <c r="N73" s="170"/>
    </row>
    <row r="74" spans="1:13" ht="15">
      <c r="A74" s="179">
        <v>637</v>
      </c>
      <c r="B74" s="69"/>
      <c r="C74" s="69"/>
      <c r="D74" s="420"/>
      <c r="E74" s="413" t="s">
        <v>125</v>
      </c>
      <c r="F74" s="195">
        <f aca="true" t="shared" si="5" ref="F74:M74">SUM(F75:F101)</f>
        <v>56047</v>
      </c>
      <c r="G74" s="195">
        <f t="shared" si="5"/>
        <v>75655</v>
      </c>
      <c r="H74" s="70">
        <f t="shared" si="5"/>
        <v>78150</v>
      </c>
      <c r="I74" s="68">
        <f t="shared" si="5"/>
        <v>90500</v>
      </c>
      <c r="J74" s="195">
        <f t="shared" si="5"/>
        <v>90500</v>
      </c>
      <c r="K74" s="880">
        <f t="shared" si="5"/>
        <v>91050</v>
      </c>
      <c r="L74" s="651">
        <f t="shared" si="5"/>
        <v>68350</v>
      </c>
      <c r="M74" s="150">
        <f t="shared" si="5"/>
        <v>68250</v>
      </c>
    </row>
    <row r="75" spans="1:13" ht="15">
      <c r="A75" s="220">
        <v>637004</v>
      </c>
      <c r="B75" s="22"/>
      <c r="C75" s="514">
        <v>41</v>
      </c>
      <c r="D75" s="431" t="s">
        <v>80</v>
      </c>
      <c r="E75" s="442" t="s">
        <v>126</v>
      </c>
      <c r="F75" s="163">
        <v>25</v>
      </c>
      <c r="G75" s="163"/>
      <c r="H75" s="36">
        <v>120</v>
      </c>
      <c r="I75" s="12">
        <v>120</v>
      </c>
      <c r="J75" s="165">
        <v>120</v>
      </c>
      <c r="K75" s="884">
        <v>120</v>
      </c>
      <c r="L75" s="591">
        <v>120</v>
      </c>
      <c r="M75" s="200">
        <v>120</v>
      </c>
    </row>
    <row r="76" spans="1:13" ht="12.75" customHeight="1">
      <c r="A76" s="221">
        <v>637004</v>
      </c>
      <c r="B76" s="9">
        <v>1</v>
      </c>
      <c r="C76" s="522">
        <v>41</v>
      </c>
      <c r="D76" s="437" t="s">
        <v>67</v>
      </c>
      <c r="E76" s="443" t="s">
        <v>330</v>
      </c>
      <c r="F76" s="154">
        <v>3340</v>
      </c>
      <c r="G76" s="154">
        <v>750</v>
      </c>
      <c r="H76" s="46">
        <v>5000</v>
      </c>
      <c r="I76" s="8">
        <v>5000</v>
      </c>
      <c r="J76" s="154">
        <v>5000</v>
      </c>
      <c r="K76" s="671">
        <v>5000</v>
      </c>
      <c r="L76" s="654"/>
      <c r="M76" s="205"/>
    </row>
    <row r="77" spans="1:13" ht="15">
      <c r="A77" s="153">
        <v>637001</v>
      </c>
      <c r="B77" s="33"/>
      <c r="C77" s="82">
        <v>41</v>
      </c>
      <c r="D77" s="433" t="s">
        <v>67</v>
      </c>
      <c r="E77" s="281" t="s">
        <v>127</v>
      </c>
      <c r="F77" s="154">
        <v>1430</v>
      </c>
      <c r="G77" s="154">
        <v>980</v>
      </c>
      <c r="H77" s="46">
        <v>1000</v>
      </c>
      <c r="I77" s="8">
        <v>1000</v>
      </c>
      <c r="J77" s="154">
        <v>1000</v>
      </c>
      <c r="K77" s="671">
        <v>1000</v>
      </c>
      <c r="L77" s="592">
        <v>1000</v>
      </c>
      <c r="M77" s="188">
        <v>1000</v>
      </c>
    </row>
    <row r="78" spans="1:13" ht="14.25" customHeight="1">
      <c r="A78" s="151">
        <v>637004</v>
      </c>
      <c r="B78" s="7">
        <v>2</v>
      </c>
      <c r="C78" s="522">
        <v>41</v>
      </c>
      <c r="D78" s="432" t="s">
        <v>98</v>
      </c>
      <c r="E78" s="443" t="s">
        <v>128</v>
      </c>
      <c r="F78" s="152">
        <v>5094</v>
      </c>
      <c r="G78" s="152">
        <v>4884</v>
      </c>
      <c r="H78" s="85">
        <v>5000</v>
      </c>
      <c r="I78" s="6">
        <v>5000</v>
      </c>
      <c r="J78" s="6">
        <v>5000</v>
      </c>
      <c r="K78" s="584">
        <v>5000</v>
      </c>
      <c r="L78" s="592">
        <v>5000</v>
      </c>
      <c r="M78" s="205">
        <v>5000</v>
      </c>
    </row>
    <row r="79" spans="1:16" ht="15">
      <c r="A79" s="153">
        <v>637004</v>
      </c>
      <c r="B79" s="9">
        <v>5</v>
      </c>
      <c r="C79" s="82">
        <v>41</v>
      </c>
      <c r="D79" s="423" t="s">
        <v>67</v>
      </c>
      <c r="E79" s="385" t="s">
        <v>129</v>
      </c>
      <c r="F79" s="152">
        <v>682</v>
      </c>
      <c r="G79" s="152">
        <v>1755</v>
      </c>
      <c r="H79" s="46">
        <v>550</v>
      </c>
      <c r="I79" s="8">
        <v>850</v>
      </c>
      <c r="J79" s="8">
        <v>850</v>
      </c>
      <c r="K79" s="584">
        <v>500</v>
      </c>
      <c r="L79" s="592">
        <v>800</v>
      </c>
      <c r="M79" s="188">
        <v>700</v>
      </c>
      <c r="P79" s="170"/>
    </row>
    <row r="80" spans="1:16" ht="15">
      <c r="A80" s="153">
        <v>637004</v>
      </c>
      <c r="B80" s="9">
        <v>6</v>
      </c>
      <c r="C80" s="81">
        <v>41</v>
      </c>
      <c r="D80" s="423" t="s">
        <v>130</v>
      </c>
      <c r="E80" s="385" t="s">
        <v>131</v>
      </c>
      <c r="F80" s="152">
        <v>46</v>
      </c>
      <c r="G80" s="152">
        <v>299</v>
      </c>
      <c r="H80" s="46">
        <v>50</v>
      </c>
      <c r="I80" s="8">
        <v>100</v>
      </c>
      <c r="J80" s="8">
        <v>100</v>
      </c>
      <c r="K80" s="584">
        <v>50</v>
      </c>
      <c r="L80" s="592">
        <v>50</v>
      </c>
      <c r="M80" s="188">
        <v>50</v>
      </c>
      <c r="P80" s="170"/>
    </row>
    <row r="81" spans="1:16" ht="15">
      <c r="A81" s="153">
        <v>637004</v>
      </c>
      <c r="B81" s="9">
        <v>8</v>
      </c>
      <c r="C81" s="522">
        <v>41</v>
      </c>
      <c r="D81" s="423" t="s">
        <v>67</v>
      </c>
      <c r="E81" s="281" t="s">
        <v>368</v>
      </c>
      <c r="F81" s="152"/>
      <c r="G81" s="152">
        <v>262</v>
      </c>
      <c r="H81" s="46">
        <v>150</v>
      </c>
      <c r="I81" s="46">
        <v>150</v>
      </c>
      <c r="J81" s="46">
        <v>150</v>
      </c>
      <c r="K81" s="584">
        <v>150</v>
      </c>
      <c r="L81" s="592">
        <v>150</v>
      </c>
      <c r="M81" s="188">
        <v>150</v>
      </c>
      <c r="P81" s="170"/>
    </row>
    <row r="82" spans="1:13" ht="15.75" customHeight="1">
      <c r="A82" s="153">
        <v>637005</v>
      </c>
      <c r="B82" s="9">
        <v>1</v>
      </c>
      <c r="C82" s="522">
        <v>41</v>
      </c>
      <c r="D82" s="423" t="s">
        <v>100</v>
      </c>
      <c r="E82" s="281" t="s">
        <v>133</v>
      </c>
      <c r="F82" s="152">
        <v>50</v>
      </c>
      <c r="G82" s="152">
        <v>6440</v>
      </c>
      <c r="H82" s="46">
        <v>5000</v>
      </c>
      <c r="I82" s="46">
        <v>5000</v>
      </c>
      <c r="J82" s="46">
        <v>5000</v>
      </c>
      <c r="K82" s="584">
        <v>5000</v>
      </c>
      <c r="L82" s="592">
        <v>5000</v>
      </c>
      <c r="M82" s="188">
        <v>5000</v>
      </c>
    </row>
    <row r="83" spans="1:13" ht="15">
      <c r="A83" s="153">
        <v>637005</v>
      </c>
      <c r="B83" s="9">
        <v>2</v>
      </c>
      <c r="C83" s="82">
        <v>41</v>
      </c>
      <c r="D83" s="423" t="s">
        <v>134</v>
      </c>
      <c r="E83" s="385" t="s">
        <v>135</v>
      </c>
      <c r="F83" s="152">
        <v>2445</v>
      </c>
      <c r="G83" s="152">
        <v>3102</v>
      </c>
      <c r="H83" s="46">
        <v>2400</v>
      </c>
      <c r="I83" s="8">
        <v>2400</v>
      </c>
      <c r="J83" s="8">
        <v>2400</v>
      </c>
      <c r="K83" s="584">
        <v>2500</v>
      </c>
      <c r="L83" s="592">
        <v>2500</v>
      </c>
      <c r="M83" s="188">
        <v>2500</v>
      </c>
    </row>
    <row r="84" spans="1:13" ht="15">
      <c r="A84" s="153">
        <v>637005</v>
      </c>
      <c r="B84" s="9">
        <v>3</v>
      </c>
      <c r="C84" s="81">
        <v>41</v>
      </c>
      <c r="D84" s="423" t="s">
        <v>67</v>
      </c>
      <c r="E84" s="281" t="s">
        <v>231</v>
      </c>
      <c r="F84" s="152">
        <v>2425</v>
      </c>
      <c r="G84" s="152">
        <v>7250</v>
      </c>
      <c r="H84" s="46">
        <v>5000</v>
      </c>
      <c r="I84" s="8">
        <v>5000</v>
      </c>
      <c r="J84" s="8">
        <v>5000</v>
      </c>
      <c r="K84" s="584">
        <v>5000</v>
      </c>
      <c r="L84" s="592"/>
      <c r="M84" s="188"/>
    </row>
    <row r="85" spans="1:13" ht="15">
      <c r="A85" s="153">
        <v>637005</v>
      </c>
      <c r="B85" s="9">
        <v>4</v>
      </c>
      <c r="C85" s="82">
        <v>41</v>
      </c>
      <c r="D85" s="423" t="s">
        <v>136</v>
      </c>
      <c r="E85" s="281" t="s">
        <v>137</v>
      </c>
      <c r="F85" s="152">
        <v>2400</v>
      </c>
      <c r="G85" s="152">
        <v>2400</v>
      </c>
      <c r="H85" s="46">
        <v>2500</v>
      </c>
      <c r="I85" s="8">
        <v>2500</v>
      </c>
      <c r="J85" s="8">
        <v>2500</v>
      </c>
      <c r="K85" s="584">
        <v>2500</v>
      </c>
      <c r="L85" s="592">
        <v>2500</v>
      </c>
      <c r="M85" s="188">
        <v>2500</v>
      </c>
    </row>
    <row r="86" spans="1:13" ht="15">
      <c r="A86" s="153">
        <v>637005</v>
      </c>
      <c r="B86" s="9">
        <v>5</v>
      </c>
      <c r="C86" s="522">
        <v>41</v>
      </c>
      <c r="D86" s="423" t="s">
        <v>67</v>
      </c>
      <c r="E86" s="281" t="s">
        <v>354</v>
      </c>
      <c r="F86" s="152">
        <v>900</v>
      </c>
      <c r="G86" s="152"/>
      <c r="H86" s="46"/>
      <c r="I86" s="8"/>
      <c r="J86" s="8"/>
      <c r="K86" s="584"/>
      <c r="L86" s="592"/>
      <c r="M86" s="188"/>
    </row>
    <row r="87" spans="1:13" ht="15">
      <c r="A87" s="153">
        <v>637006</v>
      </c>
      <c r="B87" s="9"/>
      <c r="C87" s="13">
        <v>41</v>
      </c>
      <c r="D87" s="423" t="s">
        <v>67</v>
      </c>
      <c r="E87" s="281" t="s">
        <v>360</v>
      </c>
      <c r="F87" s="152">
        <v>100</v>
      </c>
      <c r="G87" s="152">
        <v>28</v>
      </c>
      <c r="H87" s="46">
        <v>30</v>
      </c>
      <c r="I87" s="8">
        <v>30</v>
      </c>
      <c r="J87" s="8">
        <v>30</v>
      </c>
      <c r="K87" s="584">
        <v>30</v>
      </c>
      <c r="L87" s="592">
        <v>30</v>
      </c>
      <c r="M87" s="188">
        <v>30</v>
      </c>
    </row>
    <row r="88" spans="1:13" ht="12.75" customHeight="1">
      <c r="A88" s="153">
        <v>637011</v>
      </c>
      <c r="B88" s="9"/>
      <c r="C88" s="522">
        <v>41</v>
      </c>
      <c r="D88" s="432" t="s">
        <v>100</v>
      </c>
      <c r="E88" s="281" t="s">
        <v>138</v>
      </c>
      <c r="F88" s="152">
        <v>550</v>
      </c>
      <c r="G88" s="152">
        <v>6001</v>
      </c>
      <c r="H88" s="46">
        <v>3000</v>
      </c>
      <c r="I88" s="8">
        <v>11000</v>
      </c>
      <c r="J88" s="8">
        <v>11000</v>
      </c>
      <c r="K88" s="584">
        <v>11000</v>
      </c>
      <c r="L88" s="592">
        <v>5000</v>
      </c>
      <c r="M88" s="188">
        <v>5000</v>
      </c>
    </row>
    <row r="89" spans="1:13" ht="14.25" customHeight="1">
      <c r="A89" s="153">
        <v>637011</v>
      </c>
      <c r="B89" s="9">
        <v>2</v>
      </c>
      <c r="C89" s="522">
        <v>41</v>
      </c>
      <c r="D89" s="423" t="s">
        <v>100</v>
      </c>
      <c r="E89" s="281" t="s">
        <v>342</v>
      </c>
      <c r="F89" s="152">
        <v>2400</v>
      </c>
      <c r="G89" s="152">
        <v>386</v>
      </c>
      <c r="H89" s="46">
        <v>1000</v>
      </c>
      <c r="I89" s="8">
        <v>1000</v>
      </c>
      <c r="J89" s="8">
        <v>1000</v>
      </c>
      <c r="K89" s="584">
        <v>1000</v>
      </c>
      <c r="L89" s="592"/>
      <c r="M89" s="188"/>
    </row>
    <row r="90" spans="1:13" ht="15">
      <c r="A90" s="153">
        <v>637012</v>
      </c>
      <c r="B90" s="9"/>
      <c r="C90" s="82">
        <v>41</v>
      </c>
      <c r="D90" s="423" t="s">
        <v>67</v>
      </c>
      <c r="E90" s="281" t="s">
        <v>382</v>
      </c>
      <c r="F90" s="152">
        <v>156</v>
      </c>
      <c r="G90" s="152">
        <v>157</v>
      </c>
      <c r="H90" s="46">
        <v>200</v>
      </c>
      <c r="I90" s="8">
        <v>200</v>
      </c>
      <c r="J90" s="8">
        <v>200</v>
      </c>
      <c r="K90" s="584">
        <v>200</v>
      </c>
      <c r="L90" s="592">
        <v>200</v>
      </c>
      <c r="M90" s="188">
        <v>200</v>
      </c>
    </row>
    <row r="91" spans="1:13" ht="15">
      <c r="A91" s="153">
        <v>637012</v>
      </c>
      <c r="B91" s="9">
        <v>2</v>
      </c>
      <c r="C91" s="522">
        <v>41</v>
      </c>
      <c r="D91" s="423" t="s">
        <v>67</v>
      </c>
      <c r="E91" s="281" t="s">
        <v>25</v>
      </c>
      <c r="F91" s="152">
        <v>167</v>
      </c>
      <c r="G91" s="152">
        <v>115</v>
      </c>
      <c r="H91" s="46">
        <v>250</v>
      </c>
      <c r="I91" s="8">
        <v>250</v>
      </c>
      <c r="J91" s="8">
        <v>250</v>
      </c>
      <c r="K91" s="584">
        <v>250</v>
      </c>
      <c r="L91" s="592">
        <v>250</v>
      </c>
      <c r="M91" s="188">
        <v>250</v>
      </c>
    </row>
    <row r="92" spans="1:13" ht="15">
      <c r="A92" s="153">
        <v>637012</v>
      </c>
      <c r="B92" s="9">
        <v>3</v>
      </c>
      <c r="C92" s="185">
        <v>41</v>
      </c>
      <c r="D92" s="422" t="s">
        <v>67</v>
      </c>
      <c r="E92" s="493" t="s">
        <v>139</v>
      </c>
      <c r="F92" s="154">
        <v>460</v>
      </c>
      <c r="G92" s="154">
        <v>276</v>
      </c>
      <c r="H92" s="46">
        <v>500</v>
      </c>
      <c r="I92" s="8">
        <v>500</v>
      </c>
      <c r="J92" s="8">
        <v>500</v>
      </c>
      <c r="K92" s="584">
        <v>500</v>
      </c>
      <c r="L92" s="592">
        <v>500</v>
      </c>
      <c r="M92" s="188">
        <v>500</v>
      </c>
    </row>
    <row r="93" spans="1:13" ht="15">
      <c r="A93" s="153">
        <v>637014</v>
      </c>
      <c r="B93" s="9"/>
      <c r="C93" s="13">
        <v>41</v>
      </c>
      <c r="D93" s="423" t="s">
        <v>67</v>
      </c>
      <c r="E93" s="385" t="s">
        <v>140</v>
      </c>
      <c r="F93" s="152">
        <v>12716</v>
      </c>
      <c r="G93" s="152">
        <v>16390</v>
      </c>
      <c r="H93" s="46">
        <v>13500</v>
      </c>
      <c r="I93" s="8">
        <v>13500</v>
      </c>
      <c r="J93" s="8">
        <v>13500</v>
      </c>
      <c r="K93" s="584">
        <v>13500</v>
      </c>
      <c r="L93" s="592">
        <v>13500</v>
      </c>
      <c r="M93" s="188">
        <v>13500</v>
      </c>
    </row>
    <row r="94" spans="1:13" ht="15">
      <c r="A94" s="153">
        <v>637015</v>
      </c>
      <c r="B94" s="9"/>
      <c r="C94" s="522">
        <v>41</v>
      </c>
      <c r="D94" s="423" t="s">
        <v>141</v>
      </c>
      <c r="E94" s="385" t="s">
        <v>142</v>
      </c>
      <c r="F94" s="152">
        <v>1785</v>
      </c>
      <c r="G94" s="152">
        <v>1651</v>
      </c>
      <c r="H94" s="46">
        <v>2000</v>
      </c>
      <c r="I94" s="8">
        <v>2000</v>
      </c>
      <c r="J94" s="8">
        <v>2000</v>
      </c>
      <c r="K94" s="584">
        <v>2000</v>
      </c>
      <c r="L94" s="592">
        <v>2000</v>
      </c>
      <c r="M94" s="188">
        <v>2000</v>
      </c>
    </row>
    <row r="95" spans="1:13" ht="13.5" customHeight="1">
      <c r="A95" s="153">
        <v>637016</v>
      </c>
      <c r="B95" s="33"/>
      <c r="C95" s="522">
        <v>41</v>
      </c>
      <c r="D95" s="423" t="s">
        <v>67</v>
      </c>
      <c r="E95" s="385" t="s">
        <v>143</v>
      </c>
      <c r="F95" s="152">
        <v>2232</v>
      </c>
      <c r="G95" s="152">
        <v>2256</v>
      </c>
      <c r="H95" s="85">
        <v>2950</v>
      </c>
      <c r="I95" s="6">
        <v>2950</v>
      </c>
      <c r="J95" s="6">
        <v>2950</v>
      </c>
      <c r="K95" s="879">
        <v>3800</v>
      </c>
      <c r="L95" s="654">
        <v>3800</v>
      </c>
      <c r="M95" s="205">
        <v>3800</v>
      </c>
    </row>
    <row r="96" spans="1:13" ht="14.25" customHeight="1">
      <c r="A96" s="153">
        <v>637026</v>
      </c>
      <c r="B96" s="33">
        <v>1</v>
      </c>
      <c r="C96" s="185">
        <v>41</v>
      </c>
      <c r="D96" s="422" t="s">
        <v>144</v>
      </c>
      <c r="E96" s="386" t="s">
        <v>145</v>
      </c>
      <c r="F96" s="152">
        <v>4097</v>
      </c>
      <c r="G96" s="152">
        <v>4909</v>
      </c>
      <c r="H96" s="46">
        <v>4900</v>
      </c>
      <c r="I96" s="8">
        <v>4900</v>
      </c>
      <c r="J96" s="8">
        <v>4900</v>
      </c>
      <c r="K96" s="584">
        <v>4900</v>
      </c>
      <c r="L96" s="592">
        <v>4900</v>
      </c>
      <c r="M96" s="188">
        <v>4900</v>
      </c>
    </row>
    <row r="97" spans="1:13" ht="18" customHeight="1">
      <c r="A97" s="153">
        <v>637026</v>
      </c>
      <c r="B97" s="33">
        <v>2</v>
      </c>
      <c r="C97" s="13">
        <v>41</v>
      </c>
      <c r="D97" s="423" t="s">
        <v>144</v>
      </c>
      <c r="E97" s="385" t="s">
        <v>146</v>
      </c>
      <c r="F97" s="152">
        <v>1549</v>
      </c>
      <c r="G97" s="152">
        <v>1732</v>
      </c>
      <c r="H97" s="46">
        <v>6000</v>
      </c>
      <c r="I97" s="46">
        <v>6000</v>
      </c>
      <c r="J97" s="46">
        <v>6000</v>
      </c>
      <c r="K97" s="584">
        <v>6000</v>
      </c>
      <c r="L97" s="592">
        <v>6000</v>
      </c>
      <c r="M97" s="188">
        <v>6000</v>
      </c>
    </row>
    <row r="98" spans="1:13" ht="18" customHeight="1">
      <c r="A98" s="153">
        <v>637027</v>
      </c>
      <c r="B98" s="33"/>
      <c r="C98" s="9">
        <v>41</v>
      </c>
      <c r="D98" s="423" t="s">
        <v>67</v>
      </c>
      <c r="E98" s="385" t="s">
        <v>147</v>
      </c>
      <c r="F98" s="152">
        <v>10252</v>
      </c>
      <c r="G98" s="152">
        <v>12089</v>
      </c>
      <c r="H98" s="46">
        <v>12000</v>
      </c>
      <c r="I98" s="8">
        <v>16000</v>
      </c>
      <c r="J98" s="8">
        <v>16000</v>
      </c>
      <c r="K98" s="584">
        <v>16000</v>
      </c>
      <c r="L98" s="592">
        <v>10000</v>
      </c>
      <c r="M98" s="188">
        <v>10000</v>
      </c>
    </row>
    <row r="99" spans="1:13" ht="15" customHeight="1">
      <c r="A99" s="180">
        <v>637031</v>
      </c>
      <c r="B99" s="33"/>
      <c r="C99" s="13">
        <v>41</v>
      </c>
      <c r="D99" s="423" t="s">
        <v>67</v>
      </c>
      <c r="E99" s="385" t="s">
        <v>26</v>
      </c>
      <c r="F99" s="154"/>
      <c r="G99" s="154">
        <v>135</v>
      </c>
      <c r="H99" s="46"/>
      <c r="I99" s="50"/>
      <c r="J99" s="50"/>
      <c r="K99" s="885"/>
      <c r="L99" s="656"/>
      <c r="M99" s="191"/>
    </row>
    <row r="100" spans="1:13" ht="15">
      <c r="A100" s="180">
        <v>637035</v>
      </c>
      <c r="B100" s="33"/>
      <c r="C100" s="522">
        <v>41</v>
      </c>
      <c r="D100" s="421" t="s">
        <v>108</v>
      </c>
      <c r="E100" s="415" t="s">
        <v>357</v>
      </c>
      <c r="F100" s="190"/>
      <c r="G100" s="190"/>
      <c r="H100" s="50">
        <v>50</v>
      </c>
      <c r="I100" s="50">
        <v>50</v>
      </c>
      <c r="J100" s="50">
        <v>50</v>
      </c>
      <c r="K100" s="885">
        <v>50</v>
      </c>
      <c r="L100" s="656">
        <v>50</v>
      </c>
      <c r="M100" s="191">
        <v>50</v>
      </c>
    </row>
    <row r="101" spans="1:13" ht="15">
      <c r="A101" s="180">
        <v>637003</v>
      </c>
      <c r="B101" s="9"/>
      <c r="C101" s="536">
        <v>41</v>
      </c>
      <c r="D101" s="422" t="s">
        <v>98</v>
      </c>
      <c r="E101" s="386" t="s">
        <v>390</v>
      </c>
      <c r="F101" s="189">
        <v>746</v>
      </c>
      <c r="G101" s="189">
        <v>1408</v>
      </c>
      <c r="H101" s="427">
        <v>5000</v>
      </c>
      <c r="I101" s="50">
        <v>5000</v>
      </c>
      <c r="J101" s="50">
        <v>5000</v>
      </c>
      <c r="K101" s="885">
        <v>5000</v>
      </c>
      <c r="L101" s="656">
        <v>5000</v>
      </c>
      <c r="M101" s="191">
        <v>5000</v>
      </c>
    </row>
    <row r="102" spans="1:13" ht="15">
      <c r="A102" s="146">
        <v>641</v>
      </c>
      <c r="B102" s="71"/>
      <c r="C102" s="106"/>
      <c r="D102" s="425"/>
      <c r="E102" s="414" t="s">
        <v>148</v>
      </c>
      <c r="F102" s="147">
        <v>7902</v>
      </c>
      <c r="G102" s="147">
        <v>9574</v>
      </c>
      <c r="H102" s="5">
        <v>20600</v>
      </c>
      <c r="I102" s="4">
        <v>20600</v>
      </c>
      <c r="J102" s="4">
        <v>20600</v>
      </c>
      <c r="K102" s="875">
        <f>SUM(K103:K104)</f>
        <v>10100</v>
      </c>
      <c r="L102" s="651">
        <f>SUM(L103:L104)</f>
        <v>10100</v>
      </c>
      <c r="M102" s="150">
        <f>SUM(M103:M104)</f>
        <v>10100</v>
      </c>
    </row>
    <row r="103" spans="1:13" ht="15">
      <c r="A103" s="162">
        <v>641012</v>
      </c>
      <c r="B103" s="22"/>
      <c r="C103" s="522">
        <v>111</v>
      </c>
      <c r="D103" s="432" t="s">
        <v>67</v>
      </c>
      <c r="E103" s="41" t="s">
        <v>149</v>
      </c>
      <c r="F103" s="163">
        <v>7902</v>
      </c>
      <c r="G103" s="163">
        <v>7885</v>
      </c>
      <c r="H103" s="36">
        <v>8100</v>
      </c>
      <c r="I103" s="36">
        <v>8100</v>
      </c>
      <c r="J103" s="36">
        <v>8100</v>
      </c>
      <c r="K103" s="859">
        <v>8100</v>
      </c>
      <c r="L103" s="646">
        <v>8100</v>
      </c>
      <c r="M103" s="167">
        <v>8100</v>
      </c>
    </row>
    <row r="104" spans="1:13" ht="15">
      <c r="A104" s="161">
        <v>642013</v>
      </c>
      <c r="B104" s="32"/>
      <c r="C104" s="119">
        <v>41</v>
      </c>
      <c r="D104" s="424" t="s">
        <v>67</v>
      </c>
      <c r="E104" s="386" t="s">
        <v>150</v>
      </c>
      <c r="F104" s="655"/>
      <c r="G104" s="655">
        <v>1689</v>
      </c>
      <c r="H104" s="427">
        <v>12500</v>
      </c>
      <c r="I104" s="23">
        <v>12500</v>
      </c>
      <c r="J104" s="23">
        <v>12500</v>
      </c>
      <c r="K104" s="878">
        <v>2000</v>
      </c>
      <c r="L104" s="655">
        <v>2000</v>
      </c>
      <c r="M104" s="516">
        <v>2000</v>
      </c>
    </row>
    <row r="105" spans="1:13" ht="15">
      <c r="A105" s="148"/>
      <c r="B105" s="72"/>
      <c r="C105" s="106"/>
      <c r="D105" s="425"/>
      <c r="E105" s="441" t="s">
        <v>436</v>
      </c>
      <c r="F105" s="651">
        <v>3847</v>
      </c>
      <c r="G105" s="651">
        <f>SUM(G106:G111)</f>
        <v>49314</v>
      </c>
      <c r="H105" s="74"/>
      <c r="I105" s="4">
        <v>930</v>
      </c>
      <c r="J105" s="4">
        <v>930</v>
      </c>
      <c r="K105" s="875"/>
      <c r="L105" s="651"/>
      <c r="M105" s="651"/>
    </row>
    <row r="106" spans="1:13" ht="15">
      <c r="A106" s="162">
        <v>611000</v>
      </c>
      <c r="B106" s="22">
        <v>50</v>
      </c>
      <c r="C106" s="514">
        <v>111</v>
      </c>
      <c r="D106" s="431" t="s">
        <v>430</v>
      </c>
      <c r="E106" s="428" t="s">
        <v>494</v>
      </c>
      <c r="F106" s="787"/>
      <c r="G106" s="591">
        <v>7000</v>
      </c>
      <c r="H106" s="49"/>
      <c r="I106" s="788"/>
      <c r="J106" s="788"/>
      <c r="K106" s="886"/>
      <c r="L106" s="787"/>
      <c r="M106" s="789"/>
    </row>
    <row r="107" spans="1:13" ht="15">
      <c r="A107" s="153">
        <v>625002</v>
      </c>
      <c r="B107" s="9">
        <v>50</v>
      </c>
      <c r="C107" s="13">
        <v>111</v>
      </c>
      <c r="D107" s="423" t="s">
        <v>430</v>
      </c>
      <c r="E107" s="385" t="s">
        <v>215</v>
      </c>
      <c r="F107" s="790"/>
      <c r="G107" s="592">
        <v>2400</v>
      </c>
      <c r="H107" s="46"/>
      <c r="I107" s="791"/>
      <c r="J107" s="791"/>
      <c r="K107" s="887"/>
      <c r="L107" s="790"/>
      <c r="M107" s="792"/>
    </row>
    <row r="108" spans="1:13" ht="15">
      <c r="A108" s="151">
        <v>633006</v>
      </c>
      <c r="B108" s="7">
        <v>50</v>
      </c>
      <c r="C108" s="522">
        <v>111</v>
      </c>
      <c r="D108" s="432" t="s">
        <v>430</v>
      </c>
      <c r="E108" s="415" t="s">
        <v>86</v>
      </c>
      <c r="F108" s="654">
        <v>1939</v>
      </c>
      <c r="G108" s="654">
        <v>4900</v>
      </c>
      <c r="H108" s="85"/>
      <c r="I108" s="85">
        <v>930</v>
      </c>
      <c r="J108" s="85">
        <v>930</v>
      </c>
      <c r="K108" s="879"/>
      <c r="L108" s="654"/>
      <c r="M108" s="205"/>
    </row>
    <row r="109" spans="1:13" ht="15">
      <c r="A109" s="24">
        <v>633016</v>
      </c>
      <c r="B109" s="15">
        <v>50</v>
      </c>
      <c r="C109" s="185">
        <v>111</v>
      </c>
      <c r="D109" s="421" t="s">
        <v>430</v>
      </c>
      <c r="E109" s="41" t="s">
        <v>437</v>
      </c>
      <c r="F109" s="216">
        <v>708</v>
      </c>
      <c r="G109" s="216">
        <v>664</v>
      </c>
      <c r="H109" s="36"/>
      <c r="I109" s="36"/>
      <c r="J109" s="36"/>
      <c r="K109" s="859"/>
      <c r="L109" s="592"/>
      <c r="M109" s="592"/>
    </row>
    <row r="110" spans="1:13" ht="15">
      <c r="A110" s="8">
        <v>637004</v>
      </c>
      <c r="B110" s="9">
        <v>50</v>
      </c>
      <c r="C110" s="13">
        <v>111</v>
      </c>
      <c r="D110" s="423" t="s">
        <v>430</v>
      </c>
      <c r="E110" s="385" t="s">
        <v>125</v>
      </c>
      <c r="F110" s="188"/>
      <c r="G110" s="188">
        <v>2116</v>
      </c>
      <c r="H110" s="46"/>
      <c r="I110" s="46"/>
      <c r="J110" s="46"/>
      <c r="K110" s="584"/>
      <c r="L110" s="592"/>
      <c r="M110" s="592"/>
    </row>
    <row r="111" spans="1:13" ht="15">
      <c r="A111" s="161">
        <v>637027</v>
      </c>
      <c r="B111" s="32">
        <v>50</v>
      </c>
      <c r="C111" s="119">
        <v>111</v>
      </c>
      <c r="D111" s="424" t="s">
        <v>430</v>
      </c>
      <c r="E111" s="426" t="s">
        <v>438</v>
      </c>
      <c r="F111" s="152">
        <v>1200</v>
      </c>
      <c r="G111" s="152">
        <v>32234</v>
      </c>
      <c r="H111" s="77"/>
      <c r="I111" s="77"/>
      <c r="J111" s="77"/>
      <c r="K111" s="878"/>
      <c r="L111" s="652"/>
      <c r="M111" s="652"/>
    </row>
    <row r="112" spans="1:13" ht="15.75" thickBot="1">
      <c r="A112" s="222"/>
      <c r="B112" s="27"/>
      <c r="C112" s="524"/>
      <c r="D112" s="446"/>
      <c r="E112" s="468"/>
      <c r="F112" s="273"/>
      <c r="G112" s="273"/>
      <c r="H112" s="77"/>
      <c r="I112" s="77"/>
      <c r="J112" s="77"/>
      <c r="K112" s="679"/>
      <c r="L112" s="652"/>
      <c r="M112" s="192"/>
    </row>
    <row r="113" spans="1:13" ht="15.75" thickBot="1">
      <c r="A113" s="16" t="s">
        <v>151</v>
      </c>
      <c r="B113" s="90"/>
      <c r="C113" s="52"/>
      <c r="D113" s="419"/>
      <c r="E113" s="54" t="s">
        <v>152</v>
      </c>
      <c r="F113" s="18">
        <f>SUM(F114+F115+F125+F123)</f>
        <v>6993</v>
      </c>
      <c r="G113" s="18">
        <f>SUM(G114+G115+G125+G123)</f>
        <v>7466</v>
      </c>
      <c r="H113" s="67">
        <f aca="true" t="shared" si="6" ref="H113:M113">H114+H115+H125+H123</f>
        <v>6895</v>
      </c>
      <c r="I113" s="65">
        <f t="shared" si="6"/>
        <v>7395</v>
      </c>
      <c r="J113" s="65">
        <f t="shared" si="6"/>
        <v>7395</v>
      </c>
      <c r="K113" s="873">
        <f t="shared" si="6"/>
        <v>8617</v>
      </c>
      <c r="L113" s="29">
        <f t="shared" si="6"/>
        <v>8617</v>
      </c>
      <c r="M113" s="55">
        <f t="shared" si="6"/>
        <v>8617</v>
      </c>
    </row>
    <row r="114" spans="1:13" ht="15">
      <c r="A114" s="227">
        <v>611000</v>
      </c>
      <c r="B114" s="92"/>
      <c r="C114" s="91">
        <v>41</v>
      </c>
      <c r="D114" s="573" t="s">
        <v>130</v>
      </c>
      <c r="E114" s="448" t="s">
        <v>68</v>
      </c>
      <c r="F114" s="193">
        <v>4100</v>
      </c>
      <c r="G114" s="193">
        <v>4335</v>
      </c>
      <c r="H114" s="100">
        <v>4000</v>
      </c>
      <c r="I114" s="93">
        <v>4000</v>
      </c>
      <c r="J114" s="93">
        <v>4000</v>
      </c>
      <c r="K114" s="888">
        <v>4900</v>
      </c>
      <c r="L114" s="665">
        <v>4900</v>
      </c>
      <c r="M114" s="196">
        <v>4900</v>
      </c>
    </row>
    <row r="115" spans="1:20" ht="15">
      <c r="A115" s="174">
        <v>62</v>
      </c>
      <c r="B115" s="71"/>
      <c r="C115" s="3"/>
      <c r="D115" s="484"/>
      <c r="E115" s="441" t="s">
        <v>69</v>
      </c>
      <c r="F115" s="147">
        <f>SUM(F116:F122)</f>
        <v>1299</v>
      </c>
      <c r="G115" s="147">
        <f aca="true" t="shared" si="7" ref="G115:M115">SUM(G116:G122)</f>
        <v>1481</v>
      </c>
      <c r="H115" s="5">
        <f t="shared" si="7"/>
        <v>1415</v>
      </c>
      <c r="I115" s="4">
        <f t="shared" si="7"/>
        <v>1415</v>
      </c>
      <c r="J115" s="4">
        <f>SUM(J116:J122)</f>
        <v>1415</v>
      </c>
      <c r="K115" s="875">
        <f t="shared" si="7"/>
        <v>1723</v>
      </c>
      <c r="L115" s="651">
        <f t="shared" si="7"/>
        <v>1723</v>
      </c>
      <c r="M115" s="150">
        <f t="shared" si="7"/>
        <v>1723</v>
      </c>
      <c r="O115" s="170"/>
      <c r="P115" s="170"/>
      <c r="Q115" s="170"/>
      <c r="R115" s="170"/>
      <c r="S115" s="170"/>
      <c r="T115" s="170"/>
    </row>
    <row r="116" spans="1:19" ht="15">
      <c r="A116" s="162">
        <v>623000</v>
      </c>
      <c r="B116" s="22"/>
      <c r="C116" s="514">
        <v>41</v>
      </c>
      <c r="D116" s="431" t="s">
        <v>130</v>
      </c>
      <c r="E116" s="442" t="s">
        <v>71</v>
      </c>
      <c r="F116" s="194">
        <v>396</v>
      </c>
      <c r="G116" s="194">
        <v>434</v>
      </c>
      <c r="H116" s="49">
        <v>400</v>
      </c>
      <c r="I116" s="21">
        <v>400</v>
      </c>
      <c r="J116" s="21">
        <v>400</v>
      </c>
      <c r="K116" s="876">
        <v>490</v>
      </c>
      <c r="L116" s="591">
        <v>490</v>
      </c>
      <c r="M116" s="200">
        <v>490</v>
      </c>
      <c r="O116" s="170"/>
      <c r="P116" s="170"/>
      <c r="Q116" s="170"/>
      <c r="R116" s="170"/>
      <c r="S116" s="170"/>
    </row>
    <row r="117" spans="1:13" ht="15">
      <c r="A117" s="153">
        <v>625001</v>
      </c>
      <c r="B117" s="7"/>
      <c r="C117" s="522">
        <v>41</v>
      </c>
      <c r="D117" s="421" t="s">
        <v>130</v>
      </c>
      <c r="E117" s="281" t="s">
        <v>72</v>
      </c>
      <c r="F117" s="190">
        <v>51</v>
      </c>
      <c r="G117" s="190">
        <v>59</v>
      </c>
      <c r="H117" s="46">
        <v>60</v>
      </c>
      <c r="I117" s="8">
        <v>60</v>
      </c>
      <c r="J117" s="8">
        <v>60</v>
      </c>
      <c r="K117" s="584">
        <v>70</v>
      </c>
      <c r="L117" s="592">
        <v>70</v>
      </c>
      <c r="M117" s="188">
        <v>70</v>
      </c>
    </row>
    <row r="118" spans="1:13" ht="15">
      <c r="A118" s="153">
        <v>625002</v>
      </c>
      <c r="B118" s="9"/>
      <c r="C118" s="13">
        <v>41</v>
      </c>
      <c r="D118" s="422" t="s">
        <v>130</v>
      </c>
      <c r="E118" s="281" t="s">
        <v>73</v>
      </c>
      <c r="F118" s="190">
        <v>507</v>
      </c>
      <c r="G118" s="190">
        <v>587</v>
      </c>
      <c r="H118" s="46">
        <v>560</v>
      </c>
      <c r="I118" s="8">
        <v>560</v>
      </c>
      <c r="J118" s="8">
        <v>560</v>
      </c>
      <c r="K118" s="584">
        <v>690</v>
      </c>
      <c r="L118" s="592">
        <v>690</v>
      </c>
      <c r="M118" s="188">
        <v>690</v>
      </c>
    </row>
    <row r="119" spans="1:13" ht="15">
      <c r="A119" s="153">
        <v>625003</v>
      </c>
      <c r="B119" s="9"/>
      <c r="C119" s="13">
        <v>41</v>
      </c>
      <c r="D119" s="422" t="s">
        <v>130</v>
      </c>
      <c r="E119" s="281" t="s">
        <v>74</v>
      </c>
      <c r="F119" s="190">
        <v>29</v>
      </c>
      <c r="G119" s="190">
        <v>34</v>
      </c>
      <c r="H119" s="46">
        <v>35</v>
      </c>
      <c r="I119" s="8">
        <v>35</v>
      </c>
      <c r="J119" s="8">
        <v>35</v>
      </c>
      <c r="K119" s="584">
        <v>40</v>
      </c>
      <c r="L119" s="592">
        <v>40</v>
      </c>
      <c r="M119" s="188">
        <v>40</v>
      </c>
    </row>
    <row r="120" spans="1:13" ht="15">
      <c r="A120" s="153">
        <v>625004</v>
      </c>
      <c r="B120" s="9"/>
      <c r="C120" s="13">
        <v>41</v>
      </c>
      <c r="D120" s="422" t="s">
        <v>130</v>
      </c>
      <c r="E120" s="281" t="s">
        <v>75</v>
      </c>
      <c r="F120" s="154">
        <v>109</v>
      </c>
      <c r="G120" s="154">
        <v>126</v>
      </c>
      <c r="H120" s="46">
        <v>130</v>
      </c>
      <c r="I120" s="8">
        <v>130</v>
      </c>
      <c r="J120" s="8">
        <v>130</v>
      </c>
      <c r="K120" s="584">
        <v>150</v>
      </c>
      <c r="L120" s="592">
        <v>150</v>
      </c>
      <c r="M120" s="188">
        <v>150</v>
      </c>
    </row>
    <row r="121" spans="1:13" ht="15">
      <c r="A121" s="153">
        <v>625005</v>
      </c>
      <c r="B121" s="9"/>
      <c r="C121" s="13">
        <v>41</v>
      </c>
      <c r="D121" s="422" t="s">
        <v>130</v>
      </c>
      <c r="E121" s="281" t="s">
        <v>76</v>
      </c>
      <c r="F121" s="154">
        <v>35</v>
      </c>
      <c r="G121" s="154">
        <v>42</v>
      </c>
      <c r="H121" s="46">
        <v>40</v>
      </c>
      <c r="I121" s="8">
        <v>40</v>
      </c>
      <c r="J121" s="8">
        <v>40</v>
      </c>
      <c r="K121" s="584">
        <v>50</v>
      </c>
      <c r="L121" s="592">
        <v>50</v>
      </c>
      <c r="M121" s="188">
        <v>50</v>
      </c>
    </row>
    <row r="122" spans="1:13" ht="15">
      <c r="A122" s="155">
        <v>625007</v>
      </c>
      <c r="B122" s="11"/>
      <c r="C122" s="185">
        <v>41</v>
      </c>
      <c r="D122" s="422" t="s">
        <v>130</v>
      </c>
      <c r="E122" s="465" t="s">
        <v>77</v>
      </c>
      <c r="F122" s="156">
        <v>172</v>
      </c>
      <c r="G122" s="156">
        <v>199</v>
      </c>
      <c r="H122" s="77">
        <v>190</v>
      </c>
      <c r="I122" s="10">
        <v>190</v>
      </c>
      <c r="J122" s="10">
        <v>190</v>
      </c>
      <c r="K122" s="679">
        <v>233</v>
      </c>
      <c r="L122" s="652">
        <v>233</v>
      </c>
      <c r="M122" s="192">
        <v>233</v>
      </c>
    </row>
    <row r="123" spans="1:13" ht="15">
      <c r="A123" s="174">
        <v>631</v>
      </c>
      <c r="B123" s="71"/>
      <c r="C123" s="106"/>
      <c r="D123" s="425"/>
      <c r="E123" s="441" t="s">
        <v>315</v>
      </c>
      <c r="F123" s="147"/>
      <c r="G123" s="147"/>
      <c r="H123" s="5">
        <v>120</v>
      </c>
      <c r="I123" s="4">
        <v>120</v>
      </c>
      <c r="J123" s="4">
        <v>120</v>
      </c>
      <c r="K123" s="875">
        <f>K124</f>
        <v>120</v>
      </c>
      <c r="L123" s="651">
        <f>L124</f>
        <v>120</v>
      </c>
      <c r="M123" s="150">
        <f>M124</f>
        <v>120</v>
      </c>
    </row>
    <row r="124" spans="1:13" ht="15">
      <c r="A124" s="148">
        <v>631001</v>
      </c>
      <c r="B124" s="73"/>
      <c r="C124" s="526">
        <v>41</v>
      </c>
      <c r="D124" s="425" t="s">
        <v>130</v>
      </c>
      <c r="E124" s="450" t="s">
        <v>316</v>
      </c>
      <c r="F124" s="149"/>
      <c r="G124" s="149"/>
      <c r="H124" s="74">
        <v>120</v>
      </c>
      <c r="I124" s="75">
        <v>120</v>
      </c>
      <c r="J124" s="75">
        <v>120</v>
      </c>
      <c r="K124" s="877">
        <v>120</v>
      </c>
      <c r="L124" s="653">
        <v>120</v>
      </c>
      <c r="M124" s="202">
        <v>120</v>
      </c>
    </row>
    <row r="125" spans="1:24" ht="15">
      <c r="A125" s="174">
        <v>637</v>
      </c>
      <c r="B125" s="3"/>
      <c r="C125" s="124"/>
      <c r="D125" s="425"/>
      <c r="E125" s="441" t="s">
        <v>153</v>
      </c>
      <c r="F125" s="147">
        <f>SUM(F126:F129)</f>
        <v>1594</v>
      </c>
      <c r="G125" s="147">
        <f>SUM(G126:G129)</f>
        <v>1650</v>
      </c>
      <c r="H125" s="5">
        <f aca="true" t="shared" si="8" ref="H125:M125">SUM(H126:H128)</f>
        <v>1360</v>
      </c>
      <c r="I125" s="4">
        <f t="shared" si="8"/>
        <v>1860</v>
      </c>
      <c r="J125" s="4">
        <f>SUM(J126:J128)</f>
        <v>1860</v>
      </c>
      <c r="K125" s="875">
        <f t="shared" si="8"/>
        <v>1874</v>
      </c>
      <c r="L125" s="651">
        <f t="shared" si="8"/>
        <v>1874</v>
      </c>
      <c r="M125" s="150">
        <f t="shared" si="8"/>
        <v>1874</v>
      </c>
      <c r="U125" s="170"/>
      <c r="V125" s="170"/>
      <c r="W125" s="170"/>
      <c r="X125" s="170"/>
    </row>
    <row r="126" spans="1:24" ht="15">
      <c r="A126" s="162">
        <v>637014</v>
      </c>
      <c r="B126" s="22"/>
      <c r="C126" s="514">
        <v>41</v>
      </c>
      <c r="D126" s="431" t="s">
        <v>130</v>
      </c>
      <c r="E126" s="442" t="s">
        <v>140</v>
      </c>
      <c r="F126" s="163">
        <v>216</v>
      </c>
      <c r="G126" s="163">
        <v>184</v>
      </c>
      <c r="H126" s="49">
        <v>200</v>
      </c>
      <c r="I126" s="21">
        <v>200</v>
      </c>
      <c r="J126" s="21">
        <v>200</v>
      </c>
      <c r="K126" s="876">
        <v>200</v>
      </c>
      <c r="L126" s="591">
        <v>200</v>
      </c>
      <c r="M126" s="200">
        <v>200</v>
      </c>
      <c r="N126" s="170"/>
      <c r="O126" s="170"/>
      <c r="P126" s="170"/>
      <c r="Q126" s="170"/>
      <c r="U126" s="170"/>
      <c r="V126" s="170"/>
      <c r="W126" s="170"/>
      <c r="X126" s="170"/>
    </row>
    <row r="127" spans="1:17" ht="15">
      <c r="A127" s="151">
        <v>637012</v>
      </c>
      <c r="B127" s="7">
        <v>1</v>
      </c>
      <c r="C127" s="522">
        <v>41</v>
      </c>
      <c r="D127" s="432" t="s">
        <v>67</v>
      </c>
      <c r="E127" s="443" t="s">
        <v>154</v>
      </c>
      <c r="F127" s="165">
        <v>1324</v>
      </c>
      <c r="G127" s="165">
        <v>1415</v>
      </c>
      <c r="H127" s="85">
        <v>1100</v>
      </c>
      <c r="I127" s="6">
        <v>1600</v>
      </c>
      <c r="J127" s="6">
        <v>1600</v>
      </c>
      <c r="K127" s="879">
        <v>1600</v>
      </c>
      <c r="L127" s="654">
        <v>1600</v>
      </c>
      <c r="M127" s="592">
        <v>1600</v>
      </c>
      <c r="N127" s="170"/>
      <c r="O127" s="170"/>
      <c r="P127" s="170"/>
      <c r="Q127" s="170"/>
    </row>
    <row r="128" spans="1:23" ht="15">
      <c r="A128" s="155">
        <v>637016</v>
      </c>
      <c r="B128" s="11"/>
      <c r="C128" s="185">
        <v>41</v>
      </c>
      <c r="D128" s="432" t="s">
        <v>130</v>
      </c>
      <c r="E128" s="453" t="s">
        <v>143</v>
      </c>
      <c r="F128" s="189">
        <v>54</v>
      </c>
      <c r="G128" s="189">
        <v>51</v>
      </c>
      <c r="H128" s="455">
        <v>60</v>
      </c>
      <c r="I128" s="95">
        <v>60</v>
      </c>
      <c r="J128" s="95">
        <v>60</v>
      </c>
      <c r="K128" s="889">
        <v>74</v>
      </c>
      <c r="L128" s="666">
        <v>74</v>
      </c>
      <c r="M128" s="666">
        <v>74</v>
      </c>
      <c r="S128" s="170"/>
      <c r="T128" s="170"/>
      <c r="U128" s="170"/>
      <c r="V128" s="170"/>
      <c r="W128" s="170"/>
    </row>
    <row r="129" spans="1:14" ht="15.75" thickBot="1">
      <c r="A129" s="224"/>
      <c r="B129" s="88"/>
      <c r="C129" s="527"/>
      <c r="D129" s="451"/>
      <c r="E129" s="454"/>
      <c r="F129" s="273"/>
      <c r="G129" s="273"/>
      <c r="H129" s="36"/>
      <c r="I129" s="89"/>
      <c r="J129" s="89"/>
      <c r="K129" s="890"/>
      <c r="L129" s="667"/>
      <c r="M129" s="646"/>
      <c r="N129" s="170"/>
    </row>
    <row r="130" spans="1:18" ht="15.75" thickBot="1">
      <c r="A130" s="16" t="s">
        <v>155</v>
      </c>
      <c r="B130" s="17"/>
      <c r="C130" s="519"/>
      <c r="D130" s="419"/>
      <c r="E130" s="54" t="s">
        <v>156</v>
      </c>
      <c r="F130" s="18">
        <f>SUM(F131+F132+F140+F146)</f>
        <v>5769</v>
      </c>
      <c r="G130" s="18">
        <f>SUM(G131+G132+G140+G146)</f>
        <v>5590</v>
      </c>
      <c r="H130" s="67">
        <f aca="true" t="shared" si="9" ref="H130:M130">H131+H132+H140+H146</f>
        <v>5500</v>
      </c>
      <c r="I130" s="65">
        <f t="shared" si="9"/>
        <v>5500</v>
      </c>
      <c r="J130" s="65">
        <f>J131+J132+J140+J146</f>
        <v>5500</v>
      </c>
      <c r="K130" s="873">
        <f t="shared" si="9"/>
        <v>5500</v>
      </c>
      <c r="L130" s="29">
        <f t="shared" si="9"/>
        <v>5500</v>
      </c>
      <c r="M130" s="29">
        <f t="shared" si="9"/>
        <v>5500</v>
      </c>
      <c r="N130" s="170"/>
      <c r="O130" s="170"/>
      <c r="P130" s="170"/>
      <c r="Q130" s="170"/>
      <c r="R130" s="170"/>
    </row>
    <row r="131" spans="1:15" ht="15">
      <c r="A131" s="227">
        <v>611000</v>
      </c>
      <c r="B131" s="91"/>
      <c r="C131" s="93">
        <v>111</v>
      </c>
      <c r="D131" s="574" t="s">
        <v>157</v>
      </c>
      <c r="E131" s="448" t="s">
        <v>68</v>
      </c>
      <c r="F131" s="456">
        <v>4100</v>
      </c>
      <c r="G131" s="456">
        <v>3690</v>
      </c>
      <c r="H131" s="100">
        <v>3520</v>
      </c>
      <c r="I131" s="93">
        <v>3520</v>
      </c>
      <c r="J131" s="93">
        <v>3520</v>
      </c>
      <c r="K131" s="888">
        <v>3520</v>
      </c>
      <c r="L131" s="665">
        <v>3520</v>
      </c>
      <c r="M131" s="665">
        <v>3520</v>
      </c>
      <c r="O131" s="170"/>
    </row>
    <row r="132" spans="1:13" ht="15">
      <c r="A132" s="174">
        <v>62</v>
      </c>
      <c r="B132" s="3"/>
      <c r="C132" s="124"/>
      <c r="D132" s="425"/>
      <c r="E132" s="441" t="s">
        <v>69</v>
      </c>
      <c r="F132" s="147">
        <f>SUM(F133:F139)</f>
        <v>1370</v>
      </c>
      <c r="G132" s="147">
        <f aca="true" t="shared" si="10" ref="G132:M132">SUM(G133:G139)</f>
        <v>1370</v>
      </c>
      <c r="H132" s="5">
        <f t="shared" si="10"/>
        <v>1370</v>
      </c>
      <c r="I132" s="5">
        <f t="shared" si="10"/>
        <v>1260</v>
      </c>
      <c r="J132" s="5">
        <f>SUM(J133:J139)</f>
        <v>1260</v>
      </c>
      <c r="K132" s="875">
        <f t="shared" si="10"/>
        <v>1370</v>
      </c>
      <c r="L132" s="150">
        <f t="shared" si="10"/>
        <v>1370</v>
      </c>
      <c r="M132" s="150">
        <f t="shared" si="10"/>
        <v>1370</v>
      </c>
    </row>
    <row r="133" spans="1:17" ht="15">
      <c r="A133" s="162">
        <v>623000</v>
      </c>
      <c r="B133" s="22"/>
      <c r="C133" s="522">
        <v>111</v>
      </c>
      <c r="D133" s="432" t="s">
        <v>157</v>
      </c>
      <c r="E133" s="442" t="s">
        <v>71</v>
      </c>
      <c r="F133" s="194">
        <v>375</v>
      </c>
      <c r="G133" s="194">
        <v>359</v>
      </c>
      <c r="H133" s="49">
        <v>375</v>
      </c>
      <c r="I133" s="21">
        <v>375</v>
      </c>
      <c r="J133" s="21">
        <v>375</v>
      </c>
      <c r="K133" s="876">
        <v>375</v>
      </c>
      <c r="L133" s="591">
        <v>375</v>
      </c>
      <c r="M133" s="200">
        <v>375</v>
      </c>
      <c r="O133" s="170"/>
      <c r="P133" s="170"/>
      <c r="Q133" s="170"/>
    </row>
    <row r="134" spans="1:18" ht="15">
      <c r="A134" s="153">
        <v>625001</v>
      </c>
      <c r="B134" s="9"/>
      <c r="C134" s="13">
        <v>111</v>
      </c>
      <c r="D134" s="423" t="s">
        <v>157</v>
      </c>
      <c r="E134" s="281" t="s">
        <v>72</v>
      </c>
      <c r="F134" s="190">
        <v>60</v>
      </c>
      <c r="G134" s="190">
        <v>60</v>
      </c>
      <c r="H134" s="46">
        <v>60</v>
      </c>
      <c r="I134" s="8">
        <v>60</v>
      </c>
      <c r="J134" s="8">
        <v>60</v>
      </c>
      <c r="K134" s="584">
        <v>60</v>
      </c>
      <c r="L134" s="592">
        <v>60</v>
      </c>
      <c r="M134" s="188">
        <v>60</v>
      </c>
      <c r="O134" s="170"/>
      <c r="P134" s="170"/>
      <c r="Q134" s="170"/>
      <c r="R134" s="170"/>
    </row>
    <row r="135" spans="1:13" ht="15">
      <c r="A135" s="153">
        <v>625002</v>
      </c>
      <c r="B135" s="9"/>
      <c r="C135" s="13">
        <v>111</v>
      </c>
      <c r="D135" s="423" t="s">
        <v>157</v>
      </c>
      <c r="E135" s="281" t="s">
        <v>73</v>
      </c>
      <c r="F135" s="190">
        <v>515</v>
      </c>
      <c r="G135" s="190">
        <v>515</v>
      </c>
      <c r="H135" s="46">
        <v>515</v>
      </c>
      <c r="I135" s="8">
        <v>405</v>
      </c>
      <c r="J135" s="8">
        <v>405</v>
      </c>
      <c r="K135" s="584">
        <v>515</v>
      </c>
      <c r="L135" s="592">
        <v>515</v>
      </c>
      <c r="M135" s="188">
        <v>515</v>
      </c>
    </row>
    <row r="136" spans="1:13" ht="15">
      <c r="A136" s="153">
        <v>625003</v>
      </c>
      <c r="B136" s="9"/>
      <c r="C136" s="13">
        <v>111</v>
      </c>
      <c r="D136" s="423" t="s">
        <v>157</v>
      </c>
      <c r="E136" s="281" t="s">
        <v>74</v>
      </c>
      <c r="F136" s="190">
        <v>35</v>
      </c>
      <c r="G136" s="190">
        <v>35</v>
      </c>
      <c r="H136" s="46">
        <v>35</v>
      </c>
      <c r="I136" s="8">
        <v>35</v>
      </c>
      <c r="J136" s="8">
        <v>35</v>
      </c>
      <c r="K136" s="584">
        <v>35</v>
      </c>
      <c r="L136" s="592">
        <v>35</v>
      </c>
      <c r="M136" s="188">
        <v>35</v>
      </c>
    </row>
    <row r="137" spans="1:13" ht="15">
      <c r="A137" s="153">
        <v>625004</v>
      </c>
      <c r="B137" s="13"/>
      <c r="C137" s="13">
        <v>111</v>
      </c>
      <c r="D137" s="423" t="s">
        <v>157</v>
      </c>
      <c r="E137" s="281" t="s">
        <v>75</v>
      </c>
      <c r="F137" s="154">
        <v>115</v>
      </c>
      <c r="G137" s="154">
        <v>115</v>
      </c>
      <c r="H137" s="46">
        <v>115</v>
      </c>
      <c r="I137" s="8">
        <v>115</v>
      </c>
      <c r="J137" s="8">
        <v>115</v>
      </c>
      <c r="K137" s="584">
        <v>115</v>
      </c>
      <c r="L137" s="592">
        <v>115</v>
      </c>
      <c r="M137" s="188">
        <v>115</v>
      </c>
    </row>
    <row r="138" spans="1:13" ht="15">
      <c r="A138" s="151">
        <v>625005</v>
      </c>
      <c r="B138" s="7"/>
      <c r="C138" s="522">
        <v>111</v>
      </c>
      <c r="D138" s="423" t="s">
        <v>157</v>
      </c>
      <c r="E138" s="281" t="s">
        <v>76</v>
      </c>
      <c r="F138" s="165">
        <v>37</v>
      </c>
      <c r="G138" s="165">
        <v>38</v>
      </c>
      <c r="H138" s="46">
        <v>37</v>
      </c>
      <c r="I138" s="8">
        <v>37</v>
      </c>
      <c r="J138" s="8">
        <v>37</v>
      </c>
      <c r="K138" s="584">
        <v>37</v>
      </c>
      <c r="L138" s="592">
        <v>37</v>
      </c>
      <c r="M138" s="188">
        <v>37</v>
      </c>
    </row>
    <row r="139" spans="1:17" ht="15">
      <c r="A139" s="155">
        <v>625007</v>
      </c>
      <c r="B139" s="32"/>
      <c r="C139" s="183">
        <v>111</v>
      </c>
      <c r="D139" s="420" t="s">
        <v>157</v>
      </c>
      <c r="E139" s="453" t="s">
        <v>77</v>
      </c>
      <c r="F139" s="189">
        <v>233</v>
      </c>
      <c r="G139" s="189">
        <v>248</v>
      </c>
      <c r="H139" s="427">
        <v>233</v>
      </c>
      <c r="I139" s="23">
        <v>233</v>
      </c>
      <c r="J139" s="23">
        <v>233</v>
      </c>
      <c r="K139" s="878">
        <v>233</v>
      </c>
      <c r="L139" s="655">
        <v>233</v>
      </c>
      <c r="M139" s="655">
        <v>233</v>
      </c>
      <c r="O139" s="170"/>
      <c r="P139" s="170"/>
      <c r="Q139" s="170"/>
    </row>
    <row r="140" spans="1:17" ht="15">
      <c r="A140" s="146">
        <v>63</v>
      </c>
      <c r="B140" s="3"/>
      <c r="C140" s="124"/>
      <c r="D140" s="425"/>
      <c r="E140" s="441" t="s">
        <v>153</v>
      </c>
      <c r="F140" s="147">
        <f>SUM(F141:F145)</f>
        <v>291</v>
      </c>
      <c r="G140" s="147">
        <f aca="true" t="shared" si="11" ref="G140:M140">SUM(G141:G145)</f>
        <v>520</v>
      </c>
      <c r="H140" s="5">
        <f t="shared" si="11"/>
        <v>600</v>
      </c>
      <c r="I140" s="4">
        <f t="shared" si="11"/>
        <v>710</v>
      </c>
      <c r="J140" s="4">
        <f>SUM(J141:J145)</f>
        <v>710</v>
      </c>
      <c r="K140" s="875">
        <f t="shared" si="11"/>
        <v>600</v>
      </c>
      <c r="L140" s="651">
        <f t="shared" si="11"/>
        <v>600</v>
      </c>
      <c r="M140" s="651">
        <f t="shared" si="11"/>
        <v>600</v>
      </c>
      <c r="N140" s="170"/>
      <c r="O140" s="170"/>
      <c r="P140" s="170"/>
      <c r="Q140" s="170"/>
    </row>
    <row r="141" spans="1:13" ht="15">
      <c r="A141" s="162">
        <v>631001</v>
      </c>
      <c r="B141" s="22"/>
      <c r="C141" s="185">
        <v>111</v>
      </c>
      <c r="D141" s="421" t="s">
        <v>157</v>
      </c>
      <c r="E141" s="442" t="s">
        <v>315</v>
      </c>
      <c r="F141" s="194"/>
      <c r="G141" s="194">
        <v>20</v>
      </c>
      <c r="H141" s="49">
        <v>50</v>
      </c>
      <c r="I141" s="21">
        <v>160</v>
      </c>
      <c r="J141" s="21">
        <v>160</v>
      </c>
      <c r="K141" s="876">
        <v>50</v>
      </c>
      <c r="L141" s="591">
        <v>50</v>
      </c>
      <c r="M141" s="591">
        <v>50</v>
      </c>
    </row>
    <row r="142" spans="1:13" ht="15">
      <c r="A142" s="153">
        <v>633006</v>
      </c>
      <c r="B142" s="9">
        <v>1</v>
      </c>
      <c r="C142" s="275">
        <v>111</v>
      </c>
      <c r="D142" s="422" t="s">
        <v>157</v>
      </c>
      <c r="E142" s="281" t="s">
        <v>91</v>
      </c>
      <c r="F142" s="154">
        <v>77</v>
      </c>
      <c r="G142" s="154">
        <v>340</v>
      </c>
      <c r="H142" s="85">
        <v>300</v>
      </c>
      <c r="I142" s="6">
        <v>300</v>
      </c>
      <c r="J142" s="6">
        <v>300</v>
      </c>
      <c r="K142" s="879">
        <v>300</v>
      </c>
      <c r="L142" s="654">
        <v>300</v>
      </c>
      <c r="M142" s="205">
        <v>300</v>
      </c>
    </row>
    <row r="143" spans="1:13" ht="15">
      <c r="A143" s="153">
        <v>633006</v>
      </c>
      <c r="B143" s="9">
        <v>4</v>
      </c>
      <c r="C143" s="275">
        <v>111</v>
      </c>
      <c r="D143" s="422" t="s">
        <v>157</v>
      </c>
      <c r="E143" s="281" t="s">
        <v>94</v>
      </c>
      <c r="F143" s="165">
        <v>64</v>
      </c>
      <c r="G143" s="165">
        <v>10</v>
      </c>
      <c r="H143" s="46">
        <v>50</v>
      </c>
      <c r="I143" s="8">
        <v>50</v>
      </c>
      <c r="J143" s="8">
        <v>50</v>
      </c>
      <c r="K143" s="584">
        <v>50</v>
      </c>
      <c r="L143" s="592">
        <v>50</v>
      </c>
      <c r="M143" s="188">
        <v>50</v>
      </c>
    </row>
    <row r="144" spans="1:13" ht="15">
      <c r="A144" s="153">
        <v>633009</v>
      </c>
      <c r="B144" s="9">
        <v>1</v>
      </c>
      <c r="C144" s="13">
        <v>111</v>
      </c>
      <c r="D144" s="423" t="s">
        <v>157</v>
      </c>
      <c r="E144" s="385" t="s">
        <v>158</v>
      </c>
      <c r="F144" s="154">
        <v>50</v>
      </c>
      <c r="G144" s="154">
        <v>50</v>
      </c>
      <c r="H144" s="46">
        <v>100</v>
      </c>
      <c r="I144" s="8">
        <v>100</v>
      </c>
      <c r="J144" s="8">
        <v>100</v>
      </c>
      <c r="K144" s="584">
        <v>100</v>
      </c>
      <c r="L144" s="592">
        <v>100</v>
      </c>
      <c r="M144" s="188">
        <v>100</v>
      </c>
    </row>
    <row r="145" spans="1:13" ht="15">
      <c r="A145" s="155">
        <v>637013</v>
      </c>
      <c r="B145" s="32"/>
      <c r="C145" s="119">
        <v>111</v>
      </c>
      <c r="D145" s="424" t="s">
        <v>157</v>
      </c>
      <c r="E145" s="426" t="s">
        <v>159</v>
      </c>
      <c r="F145" s="152">
        <v>100</v>
      </c>
      <c r="G145" s="152">
        <v>100</v>
      </c>
      <c r="H145" s="77">
        <v>100</v>
      </c>
      <c r="I145" s="10">
        <v>100</v>
      </c>
      <c r="J145" s="10">
        <v>100</v>
      </c>
      <c r="K145" s="679">
        <v>100</v>
      </c>
      <c r="L145" s="652">
        <v>100</v>
      </c>
      <c r="M145" s="192">
        <v>100</v>
      </c>
    </row>
    <row r="146" spans="1:13" ht="15">
      <c r="A146" s="146">
        <v>642</v>
      </c>
      <c r="B146" s="3"/>
      <c r="C146" s="124"/>
      <c r="D146" s="425"/>
      <c r="E146" s="414" t="s">
        <v>160</v>
      </c>
      <c r="F146" s="147">
        <v>8</v>
      </c>
      <c r="G146" s="147">
        <v>10</v>
      </c>
      <c r="H146" s="5">
        <v>10</v>
      </c>
      <c r="I146" s="4">
        <v>10</v>
      </c>
      <c r="J146" s="4">
        <v>10</v>
      </c>
      <c r="K146" s="875">
        <f>K147</f>
        <v>10</v>
      </c>
      <c r="L146" s="651">
        <f>L147</f>
        <v>10</v>
      </c>
      <c r="M146" s="150">
        <f>M147</f>
        <v>10</v>
      </c>
    </row>
    <row r="147" spans="1:13" ht="15">
      <c r="A147" s="181">
        <v>642006</v>
      </c>
      <c r="B147" s="94"/>
      <c r="C147" s="525">
        <v>111</v>
      </c>
      <c r="D147" s="449" t="s">
        <v>161</v>
      </c>
      <c r="E147" s="417" t="s">
        <v>162</v>
      </c>
      <c r="F147" s="149">
        <v>8</v>
      </c>
      <c r="G147" s="149">
        <v>10</v>
      </c>
      <c r="H147" s="148">
        <v>10</v>
      </c>
      <c r="I147" s="104">
        <v>10</v>
      </c>
      <c r="J147" s="36">
        <v>10</v>
      </c>
      <c r="K147" s="877">
        <v>10</v>
      </c>
      <c r="L147" s="653">
        <v>10</v>
      </c>
      <c r="M147" s="202">
        <v>10</v>
      </c>
    </row>
    <row r="148" spans="1:13" ht="15.75" thickBot="1">
      <c r="A148" s="177"/>
      <c r="B148" s="88"/>
      <c r="C148" s="88"/>
      <c r="D148" s="485"/>
      <c r="E148" s="445"/>
      <c r="F148" s="273"/>
      <c r="G148" s="273"/>
      <c r="H148" s="177"/>
      <c r="I148" s="96"/>
      <c r="J148" s="457"/>
      <c r="K148" s="890"/>
      <c r="L148" s="667"/>
      <c r="M148" s="457"/>
    </row>
    <row r="149" spans="1:13" ht="15.75" thickBot="1">
      <c r="A149" s="66" t="s">
        <v>163</v>
      </c>
      <c r="B149" s="17"/>
      <c r="C149" s="17"/>
      <c r="D149" s="61"/>
      <c r="E149" s="54" t="s">
        <v>164</v>
      </c>
      <c r="F149" s="18">
        <v>7043</v>
      </c>
      <c r="G149" s="18">
        <v>3959</v>
      </c>
      <c r="H149" s="66">
        <v>5000</v>
      </c>
      <c r="I149" s="67">
        <f>I150</f>
        <v>5000</v>
      </c>
      <c r="J149" s="55">
        <v>3959</v>
      </c>
      <c r="K149" s="873"/>
      <c r="L149" s="29">
        <f>L150</f>
        <v>5000</v>
      </c>
      <c r="M149" s="55">
        <f>M150</f>
        <v>2500</v>
      </c>
    </row>
    <row r="150" spans="1:13" ht="15">
      <c r="A150" s="179">
        <v>637</v>
      </c>
      <c r="B150" s="69"/>
      <c r="C150" s="69">
        <v>111</v>
      </c>
      <c r="D150" s="575" t="s">
        <v>165</v>
      </c>
      <c r="E150" s="462" t="s">
        <v>439</v>
      </c>
      <c r="F150" s="195">
        <v>7043</v>
      </c>
      <c r="G150" s="195">
        <v>3959</v>
      </c>
      <c r="H150" s="179">
        <v>5000</v>
      </c>
      <c r="I150" s="100">
        <v>5000</v>
      </c>
      <c r="J150" s="187">
        <v>3959</v>
      </c>
      <c r="K150" s="874"/>
      <c r="L150" s="650">
        <v>5000</v>
      </c>
      <c r="M150" s="187">
        <v>2500</v>
      </c>
    </row>
    <row r="151" spans="1:13" ht="15.75" thickBot="1">
      <c r="A151" s="225"/>
      <c r="B151" s="98"/>
      <c r="C151" s="98"/>
      <c r="D151" s="458"/>
      <c r="E151" s="463"/>
      <c r="F151" s="273"/>
      <c r="G151" s="273"/>
      <c r="H151" s="177"/>
      <c r="I151" s="825"/>
      <c r="J151" s="167"/>
      <c r="K151" s="859"/>
      <c r="L151" s="646"/>
      <c r="M151" s="167"/>
    </row>
    <row r="152" spans="1:13" ht="15.75" thickBot="1">
      <c r="A152" s="1" t="s">
        <v>166</v>
      </c>
      <c r="B152" s="2"/>
      <c r="C152" s="2"/>
      <c r="D152" s="278"/>
      <c r="E152" s="464" t="s">
        <v>167</v>
      </c>
      <c r="F152" s="204">
        <f aca="true" t="shared" si="12" ref="F152:M152">F153</f>
        <v>6909</v>
      </c>
      <c r="G152" s="204">
        <f t="shared" si="12"/>
        <v>5355</v>
      </c>
      <c r="H152" s="66">
        <f t="shared" si="12"/>
        <v>6500</v>
      </c>
      <c r="I152" s="67">
        <f t="shared" si="12"/>
        <v>6500</v>
      </c>
      <c r="J152" s="55">
        <f t="shared" si="12"/>
        <v>4237</v>
      </c>
      <c r="K152" s="873">
        <v>3800</v>
      </c>
      <c r="L152" s="29">
        <f t="shared" si="12"/>
        <v>4800</v>
      </c>
      <c r="M152" s="55">
        <f t="shared" si="12"/>
        <v>4800</v>
      </c>
    </row>
    <row r="153" spans="1:13" ht="15">
      <c r="A153" s="223">
        <v>65</v>
      </c>
      <c r="B153" s="91"/>
      <c r="C153" s="91"/>
      <c r="D153" s="459"/>
      <c r="E153" s="448" t="s">
        <v>168</v>
      </c>
      <c r="F153" s="196">
        <f>F154+F155+F156+F157</f>
        <v>6909</v>
      </c>
      <c r="G153" s="196">
        <f>G154+G155+G156+G157</f>
        <v>5355</v>
      </c>
      <c r="H153" s="100">
        <f aca="true" t="shared" si="13" ref="H153:M153">SUM(H154:H157)</f>
        <v>6500</v>
      </c>
      <c r="I153" s="100">
        <f t="shared" si="13"/>
        <v>6500</v>
      </c>
      <c r="J153" s="196">
        <f t="shared" si="13"/>
        <v>4237</v>
      </c>
      <c r="K153" s="888">
        <f t="shared" si="13"/>
        <v>3800</v>
      </c>
      <c r="L153" s="665">
        <f t="shared" si="13"/>
        <v>4800</v>
      </c>
      <c r="M153" s="196">
        <f t="shared" si="13"/>
        <v>4800</v>
      </c>
    </row>
    <row r="154" spans="1:13" ht="15">
      <c r="A154" s="162">
        <v>651002</v>
      </c>
      <c r="B154" s="22"/>
      <c r="C154" s="22">
        <v>41</v>
      </c>
      <c r="D154" s="173" t="s">
        <v>67</v>
      </c>
      <c r="E154" s="442" t="s">
        <v>169</v>
      </c>
      <c r="F154" s="197">
        <v>2240</v>
      </c>
      <c r="G154" s="197">
        <v>1146</v>
      </c>
      <c r="H154" s="460">
        <v>1500</v>
      </c>
      <c r="I154" s="823">
        <v>1500</v>
      </c>
      <c r="J154" s="197">
        <v>939</v>
      </c>
      <c r="K154" s="876"/>
      <c r="L154" s="668">
        <v>1000</v>
      </c>
      <c r="M154" s="670">
        <v>1000</v>
      </c>
    </row>
    <row r="155" spans="1:13" ht="15">
      <c r="A155" s="608">
        <v>651002</v>
      </c>
      <c r="B155" s="235">
        <v>40</v>
      </c>
      <c r="C155" s="609">
        <v>41</v>
      </c>
      <c r="D155" s="610" t="s">
        <v>67</v>
      </c>
      <c r="E155" s="611" t="s">
        <v>376</v>
      </c>
      <c r="F155" s="480">
        <v>856</v>
      </c>
      <c r="G155" s="480">
        <v>758</v>
      </c>
      <c r="H155" s="585">
        <v>1000</v>
      </c>
      <c r="I155" s="774">
        <v>1000</v>
      </c>
      <c r="J155" s="480">
        <v>613</v>
      </c>
      <c r="K155" s="584">
        <v>600</v>
      </c>
      <c r="L155" s="584">
        <v>600</v>
      </c>
      <c r="M155" s="671">
        <v>600</v>
      </c>
    </row>
    <row r="156" spans="1:13" ht="15">
      <c r="A156" s="164">
        <v>651003</v>
      </c>
      <c r="B156" s="7">
        <v>50</v>
      </c>
      <c r="C156" s="9">
        <v>41</v>
      </c>
      <c r="D156" s="105" t="s">
        <v>67</v>
      </c>
      <c r="E156" s="281" t="s">
        <v>170</v>
      </c>
      <c r="F156" s="216">
        <v>3323</v>
      </c>
      <c r="G156" s="216">
        <v>3166</v>
      </c>
      <c r="H156" s="434">
        <v>3000</v>
      </c>
      <c r="I156" s="51">
        <v>3000</v>
      </c>
      <c r="J156" s="158">
        <v>2400</v>
      </c>
      <c r="K156" s="584">
        <v>3000</v>
      </c>
      <c r="L156" s="657">
        <v>3000</v>
      </c>
      <c r="M156" s="660">
        <v>3000</v>
      </c>
    </row>
    <row r="157" spans="1:13" ht="15">
      <c r="A157" s="161">
        <v>653001</v>
      </c>
      <c r="B157" s="32"/>
      <c r="C157" s="32">
        <v>41</v>
      </c>
      <c r="D157" s="545" t="s">
        <v>67</v>
      </c>
      <c r="E157" s="453" t="s">
        <v>171</v>
      </c>
      <c r="F157" s="466">
        <v>490</v>
      </c>
      <c r="G157" s="466">
        <v>285</v>
      </c>
      <c r="H157" s="440">
        <v>1000</v>
      </c>
      <c r="I157" s="83">
        <v>1000</v>
      </c>
      <c r="J157" s="198">
        <v>285</v>
      </c>
      <c r="K157" s="679">
        <v>200</v>
      </c>
      <c r="L157" s="669">
        <v>200</v>
      </c>
      <c r="M157" s="663">
        <v>200</v>
      </c>
    </row>
    <row r="158" spans="1:13" ht="15.75" thickBot="1">
      <c r="A158" s="164"/>
      <c r="B158" s="15"/>
      <c r="C158" s="185"/>
      <c r="D158" s="116"/>
      <c r="E158" s="465"/>
      <c r="F158" s="273"/>
      <c r="G158" s="273"/>
      <c r="H158" s="36"/>
      <c r="I158" s="12"/>
      <c r="J158" s="165"/>
      <c r="K158" s="859"/>
      <c r="L158" s="646"/>
      <c r="M158" s="167"/>
    </row>
    <row r="159" spans="1:13" ht="15.75" thickBot="1">
      <c r="A159" s="16" t="s">
        <v>172</v>
      </c>
      <c r="B159" s="17"/>
      <c r="C159" s="519"/>
      <c r="D159" s="419"/>
      <c r="E159" s="412" t="s">
        <v>318</v>
      </c>
      <c r="F159" s="55">
        <f>F160+F162+F169+F175+F173</f>
        <v>3435</v>
      </c>
      <c r="G159" s="55">
        <v>3695</v>
      </c>
      <c r="H159" s="67">
        <f aca="true" t="shared" si="14" ref="H159:M159">H160+H162+H169+H173+H175+H178</f>
        <v>4766</v>
      </c>
      <c r="I159" s="67">
        <f t="shared" si="14"/>
        <v>5766</v>
      </c>
      <c r="J159" s="67">
        <f t="shared" si="14"/>
        <v>5766</v>
      </c>
      <c r="K159" s="873">
        <f t="shared" si="14"/>
        <v>4766</v>
      </c>
      <c r="L159" s="29">
        <f t="shared" si="14"/>
        <v>4166</v>
      </c>
      <c r="M159" s="55">
        <f t="shared" si="14"/>
        <v>4166</v>
      </c>
    </row>
    <row r="160" spans="1:20" ht="15">
      <c r="A160" s="223">
        <v>632</v>
      </c>
      <c r="B160" s="91"/>
      <c r="C160" s="129"/>
      <c r="D160" s="447"/>
      <c r="E160" s="469" t="s">
        <v>79</v>
      </c>
      <c r="F160" s="199"/>
      <c r="G160" s="199"/>
      <c r="H160" s="121">
        <v>1000</v>
      </c>
      <c r="I160" s="103">
        <v>540</v>
      </c>
      <c r="J160" s="103">
        <v>540</v>
      </c>
      <c r="K160" s="891">
        <f>K161</f>
        <v>1000</v>
      </c>
      <c r="L160" s="673">
        <f>L161</f>
        <v>1000</v>
      </c>
      <c r="M160" s="209">
        <f>M161</f>
        <v>1000</v>
      </c>
      <c r="P160" s="170"/>
      <c r="Q160" s="170"/>
      <c r="R160" s="170"/>
      <c r="S160" s="170"/>
      <c r="T160" s="170"/>
    </row>
    <row r="161" spans="1:13" ht="15">
      <c r="A161" s="155">
        <v>632001</v>
      </c>
      <c r="B161" s="47">
        <v>3</v>
      </c>
      <c r="C161" s="108">
        <v>41</v>
      </c>
      <c r="D161" s="420" t="s">
        <v>173</v>
      </c>
      <c r="E161" s="417" t="s">
        <v>174</v>
      </c>
      <c r="F161" s="194"/>
      <c r="G161" s="194"/>
      <c r="H161" s="104">
        <v>1000</v>
      </c>
      <c r="I161" s="86">
        <v>540</v>
      </c>
      <c r="J161" s="86">
        <v>540</v>
      </c>
      <c r="K161" s="705">
        <v>1000</v>
      </c>
      <c r="L161" s="653">
        <v>1000</v>
      </c>
      <c r="M161" s="467">
        <v>1000</v>
      </c>
    </row>
    <row r="162" spans="1:13" ht="15">
      <c r="A162" s="174">
        <v>633</v>
      </c>
      <c r="B162" s="97"/>
      <c r="C162" s="521"/>
      <c r="D162" s="425"/>
      <c r="E162" s="414" t="s">
        <v>153</v>
      </c>
      <c r="F162" s="150">
        <v>3148</v>
      </c>
      <c r="G162" s="150">
        <v>3188</v>
      </c>
      <c r="H162" s="5">
        <v>1500</v>
      </c>
      <c r="I162" s="4">
        <v>200</v>
      </c>
      <c r="J162" s="4">
        <v>200</v>
      </c>
      <c r="K162" s="875">
        <f>SUM(K163:K168)</f>
        <v>1500</v>
      </c>
      <c r="L162" s="651">
        <f>SUM(L163:L168)</f>
        <v>1500</v>
      </c>
      <c r="M162" s="150">
        <f>SUM(M163:M168)</f>
        <v>1500</v>
      </c>
    </row>
    <row r="163" spans="1:13" ht="15">
      <c r="A163" s="162">
        <v>633006</v>
      </c>
      <c r="B163" s="22"/>
      <c r="C163" s="514">
        <v>41</v>
      </c>
      <c r="D163" s="431" t="s">
        <v>173</v>
      </c>
      <c r="E163" s="442" t="s">
        <v>86</v>
      </c>
      <c r="F163" s="591">
        <v>177</v>
      </c>
      <c r="G163" s="200">
        <v>136</v>
      </c>
      <c r="H163" s="162">
        <v>1000</v>
      </c>
      <c r="I163" s="21"/>
      <c r="J163" s="21"/>
      <c r="K163" s="876">
        <v>1000</v>
      </c>
      <c r="L163" s="591">
        <v>1000</v>
      </c>
      <c r="M163" s="200">
        <v>1000</v>
      </c>
    </row>
    <row r="164" spans="1:13" ht="15">
      <c r="A164" s="847">
        <v>633006</v>
      </c>
      <c r="B164" s="9">
        <v>19</v>
      </c>
      <c r="C164" s="13">
        <v>111</v>
      </c>
      <c r="D164" s="423" t="s">
        <v>173</v>
      </c>
      <c r="E164" s="385" t="s">
        <v>440</v>
      </c>
      <c r="F164" s="592"/>
      <c r="G164" s="167">
        <v>552</v>
      </c>
      <c r="H164" s="36"/>
      <c r="I164" s="6"/>
      <c r="J164" s="6"/>
      <c r="K164" s="879"/>
      <c r="L164" s="654"/>
      <c r="M164" s="205"/>
    </row>
    <row r="165" spans="1:13" ht="15">
      <c r="A165" s="153">
        <v>633015</v>
      </c>
      <c r="B165" s="9"/>
      <c r="C165" s="13">
        <v>41</v>
      </c>
      <c r="D165" s="423" t="s">
        <v>173</v>
      </c>
      <c r="E165" s="385" t="s">
        <v>432</v>
      </c>
      <c r="F165" s="592">
        <v>19</v>
      </c>
      <c r="G165" s="592"/>
      <c r="H165" s="46"/>
      <c r="I165" s="8"/>
      <c r="J165" s="8"/>
      <c r="K165" s="584"/>
      <c r="L165" s="592"/>
      <c r="M165" s="188"/>
    </row>
    <row r="166" spans="1:13" ht="15">
      <c r="A166" s="153">
        <v>633016</v>
      </c>
      <c r="B166" s="9"/>
      <c r="C166" s="13">
        <v>41</v>
      </c>
      <c r="D166" s="423" t="s">
        <v>173</v>
      </c>
      <c r="E166" s="385" t="s">
        <v>175</v>
      </c>
      <c r="F166" s="154"/>
      <c r="G166" s="154"/>
      <c r="H166" s="46">
        <v>500</v>
      </c>
      <c r="I166" s="8">
        <v>200</v>
      </c>
      <c r="J166" s="188">
        <v>200</v>
      </c>
      <c r="K166" s="879">
        <v>500</v>
      </c>
      <c r="L166" s="592">
        <v>500</v>
      </c>
      <c r="M166" s="188">
        <v>500</v>
      </c>
    </row>
    <row r="167" spans="1:13" ht="15">
      <c r="A167" s="164">
        <v>633010</v>
      </c>
      <c r="B167" s="35"/>
      <c r="C167" s="39">
        <v>111</v>
      </c>
      <c r="D167" s="421" t="s">
        <v>173</v>
      </c>
      <c r="E167" s="386" t="s">
        <v>433</v>
      </c>
      <c r="F167" s="190">
        <v>2823</v>
      </c>
      <c r="G167" s="190">
        <v>2448</v>
      </c>
      <c r="H167" s="50"/>
      <c r="I167" s="36"/>
      <c r="J167" s="36"/>
      <c r="K167" s="584"/>
      <c r="L167" s="646"/>
      <c r="M167" s="167"/>
    </row>
    <row r="168" spans="1:13" ht="15">
      <c r="A168" s="155">
        <v>633010</v>
      </c>
      <c r="B168" s="47"/>
      <c r="C168" s="108">
        <v>41</v>
      </c>
      <c r="D168" s="420" t="s">
        <v>173</v>
      </c>
      <c r="E168" s="426" t="s">
        <v>361</v>
      </c>
      <c r="F168" s="189">
        <v>129</v>
      </c>
      <c r="G168" s="189">
        <v>53</v>
      </c>
      <c r="H168" s="427"/>
      <c r="I168" s="23"/>
      <c r="J168" s="23"/>
      <c r="K168" s="679"/>
      <c r="L168" s="655"/>
      <c r="M168" s="516"/>
    </row>
    <row r="169" spans="1:13" ht="15">
      <c r="A169" s="175">
        <v>634</v>
      </c>
      <c r="B169" s="97"/>
      <c r="C169" s="521"/>
      <c r="D169" s="420"/>
      <c r="E169" s="441" t="s">
        <v>107</v>
      </c>
      <c r="F169" s="147">
        <f>F170+F171+F172</f>
        <v>287</v>
      </c>
      <c r="G169" s="147">
        <f aca="true" t="shared" si="15" ref="G169:M169">G170+G171+G172</f>
        <v>508</v>
      </c>
      <c r="H169" s="5">
        <f t="shared" si="15"/>
        <v>966</v>
      </c>
      <c r="I169" s="5">
        <f t="shared" si="15"/>
        <v>1426</v>
      </c>
      <c r="J169" s="5">
        <f>J170+J171+J172</f>
        <v>1426</v>
      </c>
      <c r="K169" s="875">
        <f t="shared" si="15"/>
        <v>966</v>
      </c>
      <c r="L169" s="651">
        <f t="shared" si="15"/>
        <v>966</v>
      </c>
      <c r="M169" s="150">
        <f t="shared" si="15"/>
        <v>966</v>
      </c>
    </row>
    <row r="170" spans="1:13" ht="15">
      <c r="A170" s="162">
        <v>634001</v>
      </c>
      <c r="B170" s="22">
        <v>1</v>
      </c>
      <c r="C170" s="514">
        <v>41</v>
      </c>
      <c r="D170" s="431" t="s">
        <v>173</v>
      </c>
      <c r="E170" s="428" t="s">
        <v>177</v>
      </c>
      <c r="F170" s="591"/>
      <c r="G170" s="591">
        <v>72</v>
      </c>
      <c r="H170" s="49">
        <v>350</v>
      </c>
      <c r="I170" s="21">
        <v>410</v>
      </c>
      <c r="J170" s="21">
        <v>410</v>
      </c>
      <c r="K170" s="876">
        <v>350</v>
      </c>
      <c r="L170" s="591">
        <v>350</v>
      </c>
      <c r="M170" s="200">
        <v>350</v>
      </c>
    </row>
    <row r="171" spans="1:13" ht="15">
      <c r="A171" s="153">
        <v>634002</v>
      </c>
      <c r="B171" s="9"/>
      <c r="C171" s="13">
        <v>41</v>
      </c>
      <c r="D171" s="423" t="s">
        <v>173</v>
      </c>
      <c r="E171" s="385" t="s">
        <v>178</v>
      </c>
      <c r="F171" s="190">
        <v>165</v>
      </c>
      <c r="G171" s="190">
        <v>436</v>
      </c>
      <c r="H171" s="439">
        <v>500</v>
      </c>
      <c r="I171" s="25">
        <v>900</v>
      </c>
      <c r="J171" s="25">
        <v>900</v>
      </c>
      <c r="K171" s="584">
        <v>500</v>
      </c>
      <c r="L171" s="584">
        <v>500</v>
      </c>
      <c r="M171" s="662">
        <v>500</v>
      </c>
    </row>
    <row r="172" spans="1:13" ht="15">
      <c r="A172" s="155">
        <v>634003</v>
      </c>
      <c r="B172" s="11">
        <v>1</v>
      </c>
      <c r="C172" s="183">
        <v>41</v>
      </c>
      <c r="D172" s="420" t="s">
        <v>173</v>
      </c>
      <c r="E172" s="416" t="s">
        <v>114</v>
      </c>
      <c r="F172" s="189">
        <v>122</v>
      </c>
      <c r="G172" s="189"/>
      <c r="H172" s="77">
        <v>116</v>
      </c>
      <c r="I172" s="10">
        <v>116</v>
      </c>
      <c r="J172" s="10">
        <v>116</v>
      </c>
      <c r="K172" s="679">
        <v>116</v>
      </c>
      <c r="L172" s="584">
        <v>116</v>
      </c>
      <c r="M172" s="516">
        <v>116</v>
      </c>
    </row>
    <row r="173" spans="1:13" ht="13.5" customHeight="1">
      <c r="A173" s="174">
        <v>635</v>
      </c>
      <c r="B173" s="3"/>
      <c r="C173" s="124"/>
      <c r="D173" s="425"/>
      <c r="E173" s="414" t="s">
        <v>117</v>
      </c>
      <c r="F173" s="651"/>
      <c r="G173" s="651"/>
      <c r="H173" s="5">
        <v>1000</v>
      </c>
      <c r="I173" s="4"/>
      <c r="J173" s="4"/>
      <c r="K173" s="875">
        <f>K174</f>
        <v>1000</v>
      </c>
      <c r="L173" s="651">
        <f>L174</f>
        <v>400</v>
      </c>
      <c r="M173" s="150">
        <f>M174</f>
        <v>400</v>
      </c>
    </row>
    <row r="174" spans="1:13" ht="18.75" customHeight="1">
      <c r="A174" s="148">
        <v>635006</v>
      </c>
      <c r="B174" s="72">
        <v>1</v>
      </c>
      <c r="C174" s="106">
        <v>41</v>
      </c>
      <c r="D174" s="425" t="s">
        <v>173</v>
      </c>
      <c r="E174" s="417" t="s">
        <v>179</v>
      </c>
      <c r="F174" s="653"/>
      <c r="G174" s="653"/>
      <c r="H174" s="471">
        <v>1000</v>
      </c>
      <c r="I174" s="107"/>
      <c r="J174" s="107"/>
      <c r="K174" s="877">
        <v>1000</v>
      </c>
      <c r="L174" s="653">
        <v>400</v>
      </c>
      <c r="M174" s="202">
        <v>400</v>
      </c>
    </row>
    <row r="175" spans="1:13" ht="15">
      <c r="A175" s="175">
        <v>637</v>
      </c>
      <c r="B175" s="97"/>
      <c r="C175" s="521"/>
      <c r="D175" s="420"/>
      <c r="E175" s="413" t="s">
        <v>125</v>
      </c>
      <c r="F175" s="195"/>
      <c r="G175" s="195"/>
      <c r="H175" s="70">
        <f>H176</f>
        <v>150</v>
      </c>
      <c r="I175" s="70">
        <v>3450</v>
      </c>
      <c r="J175" s="70">
        <v>3450</v>
      </c>
      <c r="K175" s="874">
        <f>K176</f>
        <v>150</v>
      </c>
      <c r="L175" s="650">
        <f>L176</f>
        <v>150</v>
      </c>
      <c r="M175" s="187">
        <f>M176</f>
        <v>150</v>
      </c>
    </row>
    <row r="176" spans="1:13" ht="21.75" customHeight="1">
      <c r="A176" s="162">
        <v>637002</v>
      </c>
      <c r="B176" s="22"/>
      <c r="C176" s="514">
        <v>41</v>
      </c>
      <c r="D176" s="431" t="s">
        <v>173</v>
      </c>
      <c r="E176" s="428" t="s">
        <v>180</v>
      </c>
      <c r="F176" s="163"/>
      <c r="G176" s="163"/>
      <c r="H176" s="49">
        <v>150</v>
      </c>
      <c r="I176" s="49">
        <v>150</v>
      </c>
      <c r="J176" s="163">
        <v>150</v>
      </c>
      <c r="K176" s="883">
        <v>150</v>
      </c>
      <c r="L176" s="591">
        <v>150</v>
      </c>
      <c r="M176" s="200">
        <v>150</v>
      </c>
    </row>
    <row r="177" spans="1:13" ht="16.5" customHeight="1">
      <c r="A177" s="181">
        <v>637004</v>
      </c>
      <c r="B177" s="94">
        <v>10</v>
      </c>
      <c r="C177" s="525">
        <v>41</v>
      </c>
      <c r="D177" s="449" t="s">
        <v>173</v>
      </c>
      <c r="E177" s="807" t="s">
        <v>508</v>
      </c>
      <c r="F177" s="194"/>
      <c r="G177" s="194"/>
      <c r="H177" s="104"/>
      <c r="I177" s="104">
        <v>3300</v>
      </c>
      <c r="J177" s="194">
        <v>3300</v>
      </c>
      <c r="K177" s="892"/>
      <c r="L177" s="674"/>
      <c r="M177" s="467"/>
    </row>
    <row r="178" spans="1:13" ht="15">
      <c r="A178" s="146">
        <v>642</v>
      </c>
      <c r="B178" s="3"/>
      <c r="C178" s="124"/>
      <c r="D178" s="425" t="s">
        <v>173</v>
      </c>
      <c r="E178" s="414" t="s">
        <v>162</v>
      </c>
      <c r="F178" s="147"/>
      <c r="G178" s="147"/>
      <c r="H178" s="5">
        <v>150</v>
      </c>
      <c r="I178" s="4">
        <v>150</v>
      </c>
      <c r="J178" s="147">
        <v>150</v>
      </c>
      <c r="K178" s="880">
        <v>150</v>
      </c>
      <c r="L178" s="651">
        <v>150</v>
      </c>
      <c r="M178" s="150">
        <v>150</v>
      </c>
    </row>
    <row r="179" spans="1:13" ht="15">
      <c r="A179" s="164">
        <v>642006</v>
      </c>
      <c r="B179" s="72"/>
      <c r="C179" s="106">
        <v>41</v>
      </c>
      <c r="D179" s="425" t="s">
        <v>173</v>
      </c>
      <c r="E179" s="417" t="s">
        <v>331</v>
      </c>
      <c r="F179" s="194"/>
      <c r="G179" s="194"/>
      <c r="H179" s="104">
        <v>150</v>
      </c>
      <c r="I179" s="36">
        <v>150</v>
      </c>
      <c r="J179" s="165">
        <v>150</v>
      </c>
      <c r="K179" s="884">
        <v>150</v>
      </c>
      <c r="L179" s="653">
        <v>150</v>
      </c>
      <c r="M179" s="202">
        <v>150</v>
      </c>
    </row>
    <row r="180" spans="1:13" ht="15.75" thickBot="1">
      <c r="A180" s="177"/>
      <c r="B180" s="27"/>
      <c r="C180" s="524"/>
      <c r="D180" s="446"/>
      <c r="E180" s="468"/>
      <c r="F180" s="273"/>
      <c r="G180" s="273"/>
      <c r="H180" s="96"/>
      <c r="I180" s="89"/>
      <c r="J180" s="203"/>
      <c r="K180" s="893"/>
      <c r="L180" s="675"/>
      <c r="M180" s="667"/>
    </row>
    <row r="181" spans="1:18" ht="15.75" thickBot="1">
      <c r="A181" s="168" t="s">
        <v>319</v>
      </c>
      <c r="B181" s="90"/>
      <c r="C181" s="52"/>
      <c r="D181" s="419"/>
      <c r="E181" s="412" t="s">
        <v>181</v>
      </c>
      <c r="F181" s="18"/>
      <c r="G181" s="18">
        <v>2400</v>
      </c>
      <c r="H181" s="67">
        <v>1000</v>
      </c>
      <c r="I181" s="67">
        <f aca="true" t="shared" si="16" ref="I181:M182">I182</f>
        <v>4000</v>
      </c>
      <c r="J181" s="18">
        <f t="shared" si="16"/>
        <v>4000</v>
      </c>
      <c r="K181" s="894">
        <f t="shared" si="16"/>
        <v>2000</v>
      </c>
      <c r="L181" s="29">
        <f t="shared" si="16"/>
        <v>2000</v>
      </c>
      <c r="M181" s="55">
        <f t="shared" si="16"/>
        <v>2000</v>
      </c>
      <c r="O181" s="170"/>
      <c r="P181" s="170"/>
      <c r="Q181" s="170"/>
      <c r="R181" s="170"/>
    </row>
    <row r="182" spans="1:18" ht="15">
      <c r="A182" s="175">
        <v>63</v>
      </c>
      <c r="B182" s="69"/>
      <c r="C182" s="520"/>
      <c r="D182" s="420"/>
      <c r="E182" s="413" t="s">
        <v>153</v>
      </c>
      <c r="F182" s="195"/>
      <c r="G182" s="195">
        <v>2400</v>
      </c>
      <c r="H182" s="70">
        <v>1000</v>
      </c>
      <c r="I182" s="70">
        <f t="shared" si="16"/>
        <v>4000</v>
      </c>
      <c r="J182" s="195">
        <f t="shared" si="16"/>
        <v>4000</v>
      </c>
      <c r="K182" s="895">
        <f t="shared" si="16"/>
        <v>2000</v>
      </c>
      <c r="L182" s="650">
        <f t="shared" si="16"/>
        <v>2000</v>
      </c>
      <c r="M182" s="187">
        <f t="shared" si="16"/>
        <v>2000</v>
      </c>
      <c r="P182" s="170"/>
      <c r="R182" s="170"/>
    </row>
    <row r="183" spans="1:16" ht="15">
      <c r="A183" s="148">
        <v>637004</v>
      </c>
      <c r="B183" s="72">
        <v>4</v>
      </c>
      <c r="C183" s="106">
        <v>41</v>
      </c>
      <c r="D183" s="425" t="s">
        <v>182</v>
      </c>
      <c r="E183" s="417" t="s">
        <v>183</v>
      </c>
      <c r="F183" s="156"/>
      <c r="G183" s="156">
        <v>2400</v>
      </c>
      <c r="H183" s="74">
        <v>1000</v>
      </c>
      <c r="I183" s="74">
        <v>4000</v>
      </c>
      <c r="J183" s="149">
        <v>4000</v>
      </c>
      <c r="K183" s="704">
        <v>2000</v>
      </c>
      <c r="L183" s="653">
        <v>2000</v>
      </c>
      <c r="M183" s="202">
        <v>2000</v>
      </c>
      <c r="P183" s="170"/>
    </row>
    <row r="184" spans="1:19" ht="15.75" thickBot="1">
      <c r="A184" s="178"/>
      <c r="B184" s="27"/>
      <c r="C184" s="524"/>
      <c r="D184" s="446"/>
      <c r="E184" s="468"/>
      <c r="F184" s="273"/>
      <c r="G184" s="273"/>
      <c r="H184" s="96"/>
      <c r="I184" s="28"/>
      <c r="J184" s="444"/>
      <c r="K184" s="896"/>
      <c r="L184" s="675"/>
      <c r="M184" s="201"/>
      <c r="O184" s="170"/>
      <c r="P184" s="170"/>
      <c r="Q184" s="170"/>
      <c r="R184" s="170"/>
      <c r="S184" s="170"/>
    </row>
    <row r="185" spans="1:19" ht="15.75" thickBot="1">
      <c r="A185" s="66" t="s">
        <v>184</v>
      </c>
      <c r="B185" s="17"/>
      <c r="C185" s="519"/>
      <c r="D185" s="419"/>
      <c r="E185" s="412" t="s">
        <v>185</v>
      </c>
      <c r="F185" s="18">
        <f>F186+F190</f>
        <v>4753</v>
      </c>
      <c r="G185" s="18">
        <f>G186+G190</f>
        <v>52855</v>
      </c>
      <c r="H185" s="589">
        <v>48990</v>
      </c>
      <c r="I185" s="590">
        <v>51490</v>
      </c>
      <c r="J185" s="18">
        <v>51490</v>
      </c>
      <c r="K185" s="894">
        <f>K186+K190</f>
        <v>19440</v>
      </c>
      <c r="L185" s="29">
        <f>L186+L190</f>
        <v>181849</v>
      </c>
      <c r="M185" s="55">
        <f>M186+M190</f>
        <v>192645</v>
      </c>
      <c r="O185" s="170"/>
      <c r="P185" s="170"/>
      <c r="Q185" s="170"/>
      <c r="R185" s="170"/>
      <c r="S185" s="170"/>
    </row>
    <row r="186" spans="1:13" ht="15">
      <c r="A186" s="174">
        <v>633</v>
      </c>
      <c r="B186" s="91"/>
      <c r="C186" s="520"/>
      <c r="D186" s="425"/>
      <c r="E186" s="414" t="s">
        <v>153</v>
      </c>
      <c r="F186" s="147">
        <f>SUM(F188:F189)</f>
        <v>1873</v>
      </c>
      <c r="G186" s="147">
        <f>SUM(G187:G189)</f>
        <v>22794</v>
      </c>
      <c r="H186" s="227">
        <v>19990</v>
      </c>
      <c r="I186" s="93">
        <v>13990</v>
      </c>
      <c r="J186" s="193">
        <v>13990</v>
      </c>
      <c r="K186" s="875">
        <f>SUM(K187:K189)</f>
        <v>13340</v>
      </c>
      <c r="L186" s="687">
        <f>SUM(L187:L189)</f>
        <v>27085</v>
      </c>
      <c r="M186" s="687">
        <f>SUM(M187:M189)</f>
        <v>23587</v>
      </c>
    </row>
    <row r="187" spans="1:13" ht="15">
      <c r="A187" s="162">
        <v>633006</v>
      </c>
      <c r="B187" s="22">
        <v>6</v>
      </c>
      <c r="C187" s="514">
        <v>41</v>
      </c>
      <c r="D187" s="431" t="s">
        <v>132</v>
      </c>
      <c r="E187" s="428" t="s">
        <v>443</v>
      </c>
      <c r="F187" s="163"/>
      <c r="G187" s="163">
        <v>3099</v>
      </c>
      <c r="H187" s="49"/>
      <c r="I187" s="21"/>
      <c r="J187" s="163"/>
      <c r="K187" s="883"/>
      <c r="L187" s="591"/>
      <c r="M187" s="200"/>
    </row>
    <row r="188" spans="1:13" ht="14.25" customHeight="1">
      <c r="A188" s="151">
        <v>633006</v>
      </c>
      <c r="B188" s="7">
        <v>7</v>
      </c>
      <c r="C188" s="522">
        <v>41</v>
      </c>
      <c r="D188" s="432" t="s">
        <v>132</v>
      </c>
      <c r="E188" s="415" t="s">
        <v>186</v>
      </c>
      <c r="F188" s="152">
        <v>95</v>
      </c>
      <c r="G188" s="152">
        <v>17702</v>
      </c>
      <c r="H188" s="85">
        <v>12990</v>
      </c>
      <c r="I188" s="12">
        <v>5990</v>
      </c>
      <c r="J188" s="165">
        <v>5990</v>
      </c>
      <c r="K188" s="884">
        <v>6340</v>
      </c>
      <c r="L188" s="646">
        <v>26885</v>
      </c>
      <c r="M188" s="167">
        <v>23387</v>
      </c>
    </row>
    <row r="189" spans="1:13" ht="15">
      <c r="A189" s="151">
        <v>633006</v>
      </c>
      <c r="B189" s="7">
        <v>8</v>
      </c>
      <c r="C189" s="522">
        <v>41</v>
      </c>
      <c r="D189" s="432" t="s">
        <v>132</v>
      </c>
      <c r="E189" s="415" t="s">
        <v>187</v>
      </c>
      <c r="F189" s="152">
        <v>1778</v>
      </c>
      <c r="G189" s="152">
        <v>1993</v>
      </c>
      <c r="H189" s="46">
        <v>7000</v>
      </c>
      <c r="I189" s="8">
        <v>8000</v>
      </c>
      <c r="J189" s="154">
        <v>8000</v>
      </c>
      <c r="K189" s="671">
        <v>7000</v>
      </c>
      <c r="L189" s="592">
        <v>200</v>
      </c>
      <c r="M189" s="188">
        <v>200</v>
      </c>
    </row>
    <row r="190" spans="1:13" ht="15">
      <c r="A190" s="174">
        <v>635</v>
      </c>
      <c r="B190" s="71"/>
      <c r="C190" s="80"/>
      <c r="D190" s="425"/>
      <c r="E190" s="414" t="s">
        <v>117</v>
      </c>
      <c r="F190" s="147">
        <v>2880</v>
      </c>
      <c r="G190" s="147">
        <v>30061</v>
      </c>
      <c r="H190" s="5">
        <v>29000</v>
      </c>
      <c r="I190" s="4">
        <v>37500</v>
      </c>
      <c r="J190" s="147">
        <v>37500</v>
      </c>
      <c r="K190" s="880">
        <v>6100</v>
      </c>
      <c r="L190" s="651">
        <f>L191+L192</f>
        <v>154764</v>
      </c>
      <c r="M190" s="150">
        <f>M191+M192</f>
        <v>169058</v>
      </c>
    </row>
    <row r="191" spans="1:23" ht="14.25" customHeight="1">
      <c r="A191" s="162">
        <v>635006</v>
      </c>
      <c r="B191" s="45">
        <v>7</v>
      </c>
      <c r="C191" s="530">
        <v>41</v>
      </c>
      <c r="D191" s="431" t="s">
        <v>132</v>
      </c>
      <c r="E191" s="428" t="s">
        <v>469</v>
      </c>
      <c r="F191" s="163">
        <v>2880</v>
      </c>
      <c r="G191" s="163">
        <v>30061</v>
      </c>
      <c r="H191" s="49">
        <v>29000</v>
      </c>
      <c r="I191" s="21">
        <v>37500</v>
      </c>
      <c r="J191" s="163">
        <v>37500</v>
      </c>
      <c r="K191" s="883">
        <v>6100</v>
      </c>
      <c r="L191" s="591">
        <v>154764</v>
      </c>
      <c r="M191" s="200">
        <v>169058</v>
      </c>
      <c r="Q191" s="170"/>
      <c r="R191" s="170"/>
      <c r="S191" s="170"/>
      <c r="T191" s="170"/>
      <c r="U191" s="170"/>
      <c r="V191" s="170"/>
      <c r="W191" s="170"/>
    </row>
    <row r="192" spans="1:13" ht="18" customHeight="1">
      <c r="A192" s="164">
        <v>635006</v>
      </c>
      <c r="B192" s="35">
        <v>8</v>
      </c>
      <c r="C192" s="39">
        <v>41</v>
      </c>
      <c r="D192" s="421" t="s">
        <v>132</v>
      </c>
      <c r="E192" s="415" t="s">
        <v>402</v>
      </c>
      <c r="F192" s="165"/>
      <c r="G192" s="165"/>
      <c r="H192" s="85"/>
      <c r="I192" s="12"/>
      <c r="J192" s="165"/>
      <c r="K192" s="619"/>
      <c r="L192" s="654"/>
      <c r="M192" s="205"/>
    </row>
    <row r="193" spans="1:13" ht="15.75" thickBot="1">
      <c r="A193" s="177"/>
      <c r="B193" s="88"/>
      <c r="C193" s="112"/>
      <c r="D193" s="451"/>
      <c r="E193" s="445"/>
      <c r="F193" s="273"/>
      <c r="G193" s="273"/>
      <c r="H193" s="96"/>
      <c r="I193" s="89"/>
      <c r="J193" s="203"/>
      <c r="K193" s="893"/>
      <c r="L193" s="667"/>
      <c r="M193" s="457"/>
    </row>
    <row r="194" spans="1:13" ht="15.75" thickBot="1">
      <c r="A194" s="264" t="s">
        <v>188</v>
      </c>
      <c r="B194" s="552"/>
      <c r="C194" s="551"/>
      <c r="D194" s="419"/>
      <c r="E194" s="472" t="s">
        <v>189</v>
      </c>
      <c r="F194" s="18">
        <f>SUM(F195+F197+F205+F208)</f>
        <v>72712</v>
      </c>
      <c r="G194" s="18">
        <f>SUM(G195+G197+G205+G208)</f>
        <v>76383</v>
      </c>
      <c r="H194" s="265">
        <f>H197+H205+H208+H195</f>
        <v>80000</v>
      </c>
      <c r="I194" s="128">
        <f>SUM(I195+I197+I205+I208)</f>
        <v>80500</v>
      </c>
      <c r="J194" s="128">
        <f>SUM(J195+J197+J205+J208)</f>
        <v>80500</v>
      </c>
      <c r="K194" s="897">
        <f>K195+K197+K205+K208</f>
        <v>125300</v>
      </c>
      <c r="L194" s="29">
        <f>L195+L197+L205+L208</f>
        <v>120400</v>
      </c>
      <c r="M194" s="676">
        <f>M195+M197+M205+M208</f>
        <v>120370</v>
      </c>
    </row>
    <row r="195" spans="1:13" ht="15">
      <c r="A195" s="175">
        <v>632</v>
      </c>
      <c r="B195" s="109"/>
      <c r="C195" s="531"/>
      <c r="D195" s="473"/>
      <c r="E195" s="469" t="s">
        <v>79</v>
      </c>
      <c r="F195" s="475">
        <v>461</v>
      </c>
      <c r="G195" s="475"/>
      <c r="H195" s="474">
        <v>500</v>
      </c>
      <c r="I195" s="186">
        <v>500</v>
      </c>
      <c r="J195" s="186">
        <v>500</v>
      </c>
      <c r="K195" s="898">
        <f>K196</f>
        <v>1000</v>
      </c>
      <c r="L195" s="678">
        <f>L196</f>
        <v>1000</v>
      </c>
      <c r="M195" s="677">
        <f>M196</f>
        <v>1000</v>
      </c>
    </row>
    <row r="196" spans="1:13" ht="15">
      <c r="A196" s="155">
        <v>632001</v>
      </c>
      <c r="B196" s="110">
        <v>1</v>
      </c>
      <c r="C196" s="532">
        <v>41</v>
      </c>
      <c r="D196" s="470" t="s">
        <v>190</v>
      </c>
      <c r="E196" s="416" t="s">
        <v>81</v>
      </c>
      <c r="F196" s="198">
        <v>461</v>
      </c>
      <c r="G196" s="198"/>
      <c r="H196" s="440">
        <v>500</v>
      </c>
      <c r="I196" s="86">
        <v>500</v>
      </c>
      <c r="J196" s="86">
        <v>500</v>
      </c>
      <c r="K196" s="679">
        <v>1000</v>
      </c>
      <c r="L196" s="653">
        <v>1000</v>
      </c>
      <c r="M196" s="192">
        <v>1000</v>
      </c>
    </row>
    <row r="197" spans="1:16" ht="15">
      <c r="A197" s="175">
        <v>633</v>
      </c>
      <c r="B197" s="97"/>
      <c r="C197" s="521"/>
      <c r="D197" s="420"/>
      <c r="E197" s="413" t="s">
        <v>86</v>
      </c>
      <c r="F197" s="195">
        <f>SUM(F198:F204)</f>
        <v>9235</v>
      </c>
      <c r="G197" s="195">
        <f>SUM(G198:G204)</f>
        <v>11040</v>
      </c>
      <c r="H197" s="70">
        <v>9000</v>
      </c>
      <c r="I197" s="4">
        <v>8720</v>
      </c>
      <c r="J197" s="4">
        <v>8720</v>
      </c>
      <c r="K197" s="874">
        <f>SUM(K199:K204)</f>
        <v>10000</v>
      </c>
      <c r="L197" s="650">
        <f>L199+L201+L202+L204</f>
        <v>5100</v>
      </c>
      <c r="M197" s="187">
        <f>M199+M201+M202+M204</f>
        <v>5070</v>
      </c>
      <c r="O197" s="170"/>
      <c r="P197" s="170"/>
    </row>
    <row r="198" spans="1:13" ht="15">
      <c r="A198" s="162">
        <v>633004</v>
      </c>
      <c r="B198" s="45"/>
      <c r="C198" s="530">
        <v>41</v>
      </c>
      <c r="D198" s="431" t="s">
        <v>190</v>
      </c>
      <c r="E198" s="428" t="s">
        <v>441</v>
      </c>
      <c r="F198" s="200">
        <v>119</v>
      </c>
      <c r="G198" s="200"/>
      <c r="H198" s="49"/>
      <c r="I198" s="49"/>
      <c r="J198" s="49"/>
      <c r="K198" s="876"/>
      <c r="L198" s="591">
        <v>1000</v>
      </c>
      <c r="M198" s="200"/>
    </row>
    <row r="199" spans="1:15" ht="15">
      <c r="A199" s="151">
        <v>633004</v>
      </c>
      <c r="B199" s="48">
        <v>3</v>
      </c>
      <c r="C199" s="81">
        <v>41</v>
      </c>
      <c r="D199" s="432" t="s">
        <v>190</v>
      </c>
      <c r="E199" s="415" t="s">
        <v>191</v>
      </c>
      <c r="F199" s="152">
        <v>1524</v>
      </c>
      <c r="G199" s="152">
        <v>3557</v>
      </c>
      <c r="H199" s="85">
        <v>1000</v>
      </c>
      <c r="I199" s="85">
        <v>500</v>
      </c>
      <c r="J199" s="85">
        <v>500</v>
      </c>
      <c r="K199" s="879">
        <v>1000</v>
      </c>
      <c r="L199" s="654">
        <v>1000</v>
      </c>
      <c r="M199" s="205">
        <v>1000</v>
      </c>
      <c r="O199" s="171"/>
    </row>
    <row r="200" spans="1:13" ht="15">
      <c r="A200" s="151">
        <v>633004</v>
      </c>
      <c r="B200" s="48">
        <v>4</v>
      </c>
      <c r="C200" s="81">
        <v>41</v>
      </c>
      <c r="D200" s="432" t="s">
        <v>190</v>
      </c>
      <c r="E200" s="415" t="s">
        <v>332</v>
      </c>
      <c r="F200" s="152"/>
      <c r="G200" s="152"/>
      <c r="H200" s="85">
        <v>500</v>
      </c>
      <c r="I200" s="85">
        <v>500</v>
      </c>
      <c r="J200" s="85">
        <v>500</v>
      </c>
      <c r="K200" s="879">
        <v>500</v>
      </c>
      <c r="L200" s="654"/>
      <c r="M200" s="205"/>
    </row>
    <row r="201" spans="1:13" ht="15">
      <c r="A201" s="151">
        <v>633006</v>
      </c>
      <c r="B201" s="48">
        <v>7</v>
      </c>
      <c r="C201" s="81">
        <v>41</v>
      </c>
      <c r="D201" s="423" t="s">
        <v>190</v>
      </c>
      <c r="E201" s="415" t="s">
        <v>399</v>
      </c>
      <c r="F201" s="188">
        <v>5249</v>
      </c>
      <c r="G201" s="188">
        <v>830</v>
      </c>
      <c r="H201" s="85">
        <v>5000</v>
      </c>
      <c r="I201" s="85">
        <v>4220</v>
      </c>
      <c r="J201" s="85">
        <v>4220</v>
      </c>
      <c r="K201" s="879">
        <v>5000</v>
      </c>
      <c r="L201" s="654">
        <v>600</v>
      </c>
      <c r="M201" s="205">
        <v>570</v>
      </c>
    </row>
    <row r="202" spans="1:13" ht="15">
      <c r="A202" s="153">
        <v>633004</v>
      </c>
      <c r="B202" s="33">
        <v>5</v>
      </c>
      <c r="C202" s="82">
        <v>41</v>
      </c>
      <c r="D202" s="423" t="s">
        <v>190</v>
      </c>
      <c r="E202" s="385" t="s">
        <v>193</v>
      </c>
      <c r="F202" s="205">
        <v>798</v>
      </c>
      <c r="G202" s="205">
        <v>406</v>
      </c>
      <c r="H202" s="85">
        <v>500</v>
      </c>
      <c r="I202" s="85">
        <v>1500</v>
      </c>
      <c r="J202" s="85">
        <v>1500</v>
      </c>
      <c r="K202" s="879">
        <v>1500</v>
      </c>
      <c r="L202" s="654">
        <v>1500</v>
      </c>
      <c r="M202" s="205">
        <v>1500</v>
      </c>
    </row>
    <row r="203" spans="1:13" ht="15">
      <c r="A203" s="164">
        <v>633006</v>
      </c>
      <c r="B203" s="33">
        <v>2</v>
      </c>
      <c r="C203" s="82">
        <v>111</v>
      </c>
      <c r="D203" s="423" t="s">
        <v>190</v>
      </c>
      <c r="E203" s="385" t="s">
        <v>495</v>
      </c>
      <c r="F203" s="205"/>
      <c r="G203" s="205">
        <v>4258</v>
      </c>
      <c r="H203" s="85"/>
      <c r="I203" s="85"/>
      <c r="J203" s="85"/>
      <c r="K203" s="879"/>
      <c r="L203" s="654"/>
      <c r="M203" s="205"/>
    </row>
    <row r="204" spans="1:13" ht="13.5" customHeight="1">
      <c r="A204" s="161">
        <v>633015</v>
      </c>
      <c r="B204" s="47"/>
      <c r="C204" s="108">
        <v>41</v>
      </c>
      <c r="D204" s="420" t="s">
        <v>122</v>
      </c>
      <c r="E204" s="416" t="s">
        <v>194</v>
      </c>
      <c r="F204" s="205">
        <v>1545</v>
      </c>
      <c r="G204" s="205">
        <v>1989</v>
      </c>
      <c r="H204" s="36">
        <v>2000</v>
      </c>
      <c r="I204" s="23">
        <v>2000</v>
      </c>
      <c r="J204" s="23">
        <v>2000</v>
      </c>
      <c r="K204" s="859">
        <v>2000</v>
      </c>
      <c r="L204" s="655">
        <v>2000</v>
      </c>
      <c r="M204" s="516">
        <v>2000</v>
      </c>
    </row>
    <row r="205" spans="1:13" ht="15" customHeight="1">
      <c r="A205" s="174">
        <v>635</v>
      </c>
      <c r="B205" s="71"/>
      <c r="C205" s="80"/>
      <c r="D205" s="425"/>
      <c r="E205" s="414" t="s">
        <v>117</v>
      </c>
      <c r="F205" s="147">
        <f>SUM(F206:F207)</f>
        <v>390</v>
      </c>
      <c r="G205" s="147">
        <f>SUM(G206:G207)</f>
        <v>5797</v>
      </c>
      <c r="H205" s="5">
        <f aca="true" t="shared" si="17" ref="H205:M205">H206+H207</f>
        <v>2500</v>
      </c>
      <c r="I205" s="4">
        <f t="shared" si="17"/>
        <v>3000</v>
      </c>
      <c r="J205" s="4">
        <f>J206+J207</f>
        <v>3000</v>
      </c>
      <c r="K205" s="875">
        <f t="shared" si="17"/>
        <v>2500</v>
      </c>
      <c r="L205" s="651">
        <f t="shared" si="17"/>
        <v>2500</v>
      </c>
      <c r="M205" s="150">
        <f t="shared" si="17"/>
        <v>2500</v>
      </c>
    </row>
    <row r="206" spans="1:13" ht="17.25" customHeight="1">
      <c r="A206" s="153">
        <v>635006</v>
      </c>
      <c r="B206" s="9">
        <v>6</v>
      </c>
      <c r="C206" s="13">
        <v>41</v>
      </c>
      <c r="D206" s="423" t="s">
        <v>122</v>
      </c>
      <c r="E206" s="385" t="s">
        <v>195</v>
      </c>
      <c r="F206" s="188">
        <v>390</v>
      </c>
      <c r="G206" s="188">
        <v>5797</v>
      </c>
      <c r="H206" s="46">
        <v>500</v>
      </c>
      <c r="I206" s="46">
        <v>1000</v>
      </c>
      <c r="J206" s="46">
        <v>1000</v>
      </c>
      <c r="K206" s="584">
        <v>2500</v>
      </c>
      <c r="L206" s="592">
        <v>2500</v>
      </c>
      <c r="M206" s="188">
        <v>2500</v>
      </c>
    </row>
    <row r="207" spans="1:13" ht="14.25" customHeight="1">
      <c r="A207" s="155">
        <v>635006</v>
      </c>
      <c r="B207" s="11">
        <v>10</v>
      </c>
      <c r="C207" s="183">
        <v>111</v>
      </c>
      <c r="D207" s="420" t="s">
        <v>122</v>
      </c>
      <c r="E207" s="416" t="s">
        <v>444</v>
      </c>
      <c r="F207" s="188"/>
      <c r="G207" s="188"/>
      <c r="H207" s="46">
        <v>2000</v>
      </c>
      <c r="I207" s="46">
        <v>2000</v>
      </c>
      <c r="J207" s="46">
        <v>2000</v>
      </c>
      <c r="K207" s="584"/>
      <c r="L207" s="592"/>
      <c r="M207" s="188"/>
    </row>
    <row r="208" spans="1:13" ht="17.25" customHeight="1">
      <c r="A208" s="146">
        <v>637</v>
      </c>
      <c r="B208" s="3"/>
      <c r="C208" s="124"/>
      <c r="D208" s="425"/>
      <c r="E208" s="414" t="s">
        <v>125</v>
      </c>
      <c r="F208" s="651">
        <f>SUM(F209:F209)</f>
        <v>62626</v>
      </c>
      <c r="G208" s="651">
        <f>SUM(G209:G209)</f>
        <v>59546</v>
      </c>
      <c r="H208" s="5">
        <f>H209</f>
        <v>68000</v>
      </c>
      <c r="I208" s="4">
        <v>68280</v>
      </c>
      <c r="J208" s="4">
        <v>68280</v>
      </c>
      <c r="K208" s="875">
        <f>SUM(K209:K210)</f>
        <v>111800</v>
      </c>
      <c r="L208" s="687">
        <f>SUM(L209:L210)</f>
        <v>111800</v>
      </c>
      <c r="M208" s="687">
        <f>SUM(M209:M210)</f>
        <v>111800</v>
      </c>
    </row>
    <row r="209" spans="1:13" ht="16.5" customHeight="1">
      <c r="A209" s="151">
        <v>637004</v>
      </c>
      <c r="B209" s="7">
        <v>1</v>
      </c>
      <c r="C209" s="522">
        <v>41</v>
      </c>
      <c r="D209" s="432" t="s">
        <v>190</v>
      </c>
      <c r="E209" s="442" t="s">
        <v>196</v>
      </c>
      <c r="F209" s="205">
        <v>62626</v>
      </c>
      <c r="G209" s="654">
        <v>59546</v>
      </c>
      <c r="H209" s="85">
        <v>68000</v>
      </c>
      <c r="I209" s="85">
        <v>68000</v>
      </c>
      <c r="J209" s="85">
        <v>68000</v>
      </c>
      <c r="K209" s="879">
        <v>111500</v>
      </c>
      <c r="L209" s="591">
        <v>111500</v>
      </c>
      <c r="M209" s="205">
        <v>111500</v>
      </c>
    </row>
    <row r="210" spans="1:13" ht="16.5" customHeight="1">
      <c r="A210" s="164">
        <v>637015</v>
      </c>
      <c r="B210" s="15"/>
      <c r="C210" s="185">
        <v>41</v>
      </c>
      <c r="D210" s="421" t="s">
        <v>190</v>
      </c>
      <c r="E210" s="438" t="s">
        <v>509</v>
      </c>
      <c r="F210" s="516"/>
      <c r="G210" s="516"/>
      <c r="H210" s="161"/>
      <c r="I210" s="427">
        <v>280</v>
      </c>
      <c r="J210" s="427">
        <v>280</v>
      </c>
      <c r="K210" s="878">
        <v>300</v>
      </c>
      <c r="L210" s="655">
        <v>300</v>
      </c>
      <c r="M210" s="167">
        <v>300</v>
      </c>
    </row>
    <row r="211" spans="1:13" ht="15.75" customHeight="1" thickBot="1">
      <c r="A211" s="177"/>
      <c r="B211" s="88"/>
      <c r="C211" s="527"/>
      <c r="D211" s="451"/>
      <c r="E211" s="445"/>
      <c r="F211" s="270"/>
      <c r="G211" s="270"/>
      <c r="H211" s="178"/>
      <c r="I211" s="28"/>
      <c r="J211" s="457"/>
      <c r="K211" s="890"/>
      <c r="L211" s="667"/>
      <c r="M211" s="667"/>
    </row>
    <row r="212" spans="1:13" ht="15.75" customHeight="1" thickBot="1">
      <c r="A212" s="66" t="s">
        <v>197</v>
      </c>
      <c r="B212" s="17"/>
      <c r="C212" s="519"/>
      <c r="D212" s="419"/>
      <c r="E212" s="412" t="s">
        <v>198</v>
      </c>
      <c r="F212" s="18">
        <f aca="true" t="shared" si="18" ref="F212:M212">F213</f>
        <v>1602</v>
      </c>
      <c r="G212" s="18">
        <f t="shared" si="18"/>
        <v>355</v>
      </c>
      <c r="H212" s="66">
        <f t="shared" si="18"/>
        <v>1000</v>
      </c>
      <c r="I212" s="67">
        <f t="shared" si="18"/>
        <v>1000</v>
      </c>
      <c r="J212" s="55">
        <f t="shared" si="18"/>
        <v>1000</v>
      </c>
      <c r="K212" s="873">
        <f t="shared" si="18"/>
        <v>500</v>
      </c>
      <c r="L212" s="29">
        <f t="shared" si="18"/>
        <v>500</v>
      </c>
      <c r="M212" s="29">
        <f t="shared" si="18"/>
        <v>500</v>
      </c>
    </row>
    <row r="213" spans="1:13" ht="15.75" customHeight="1">
      <c r="A213" s="146">
        <v>637</v>
      </c>
      <c r="B213" s="3"/>
      <c r="C213" s="124"/>
      <c r="D213" s="425"/>
      <c r="E213" s="441" t="s">
        <v>125</v>
      </c>
      <c r="F213" s="147">
        <f aca="true" t="shared" si="19" ref="F213:M213">SUM(F214:F215)</f>
        <v>1602</v>
      </c>
      <c r="G213" s="147">
        <f t="shared" si="19"/>
        <v>355</v>
      </c>
      <c r="H213" s="146">
        <f t="shared" si="19"/>
        <v>1000</v>
      </c>
      <c r="I213" s="5">
        <f t="shared" si="19"/>
        <v>1000</v>
      </c>
      <c r="J213" s="150">
        <f t="shared" si="19"/>
        <v>1000</v>
      </c>
      <c r="K213" s="899">
        <f t="shared" si="19"/>
        <v>500</v>
      </c>
      <c r="L213" s="147">
        <f t="shared" si="19"/>
        <v>500</v>
      </c>
      <c r="M213" s="651">
        <f t="shared" si="19"/>
        <v>500</v>
      </c>
    </row>
    <row r="214" spans="1:13" ht="12" customHeight="1">
      <c r="A214" s="151">
        <v>637004</v>
      </c>
      <c r="B214" s="7">
        <v>3</v>
      </c>
      <c r="C214" s="522">
        <v>41</v>
      </c>
      <c r="D214" s="432" t="s">
        <v>182</v>
      </c>
      <c r="E214" s="443" t="s">
        <v>199</v>
      </c>
      <c r="F214" s="152">
        <v>1468</v>
      </c>
      <c r="G214" s="152">
        <v>355</v>
      </c>
      <c r="H214" s="151">
        <v>1000</v>
      </c>
      <c r="I214" s="85">
        <v>1000</v>
      </c>
      <c r="J214" s="85">
        <v>1000</v>
      </c>
      <c r="K214" s="879">
        <v>500</v>
      </c>
      <c r="L214" s="654">
        <v>500</v>
      </c>
      <c r="M214" s="205">
        <v>500</v>
      </c>
    </row>
    <row r="215" spans="1:23" ht="16.5" customHeight="1">
      <c r="A215" s="161">
        <v>637004</v>
      </c>
      <c r="B215" s="32">
        <v>9</v>
      </c>
      <c r="C215" s="119">
        <v>41</v>
      </c>
      <c r="D215" s="424" t="s">
        <v>182</v>
      </c>
      <c r="E215" s="453" t="s">
        <v>200</v>
      </c>
      <c r="F215" s="655">
        <v>134</v>
      </c>
      <c r="G215" s="189"/>
      <c r="H215" s="161"/>
      <c r="I215" s="427"/>
      <c r="J215" s="427"/>
      <c r="K215" s="878"/>
      <c r="L215" s="655"/>
      <c r="M215" s="516"/>
      <c r="S215" s="170"/>
      <c r="T215" s="170"/>
      <c r="U215" s="170"/>
      <c r="V215" s="170"/>
      <c r="W215" s="170"/>
    </row>
    <row r="216" spans="1:26" ht="15" customHeight="1" thickBot="1">
      <c r="A216" s="178"/>
      <c r="B216" s="34"/>
      <c r="C216" s="117"/>
      <c r="D216" s="446"/>
      <c r="E216" s="476"/>
      <c r="F216" s="274"/>
      <c r="G216" s="274"/>
      <c r="H216" s="164"/>
      <c r="I216" s="36"/>
      <c r="J216" s="36"/>
      <c r="K216" s="859"/>
      <c r="L216" s="646"/>
      <c r="M216" s="167"/>
      <c r="S216" s="170"/>
      <c r="T216" s="170"/>
      <c r="U216" s="170"/>
      <c r="V216" s="170"/>
      <c r="W216" s="170"/>
      <c r="X216" s="170"/>
      <c r="Y216" s="170"/>
      <c r="Z216" s="170"/>
    </row>
    <row r="217" spans="1:13" ht="15" customHeight="1" thickBot="1">
      <c r="A217" s="16" t="s">
        <v>201</v>
      </c>
      <c r="B217" s="90"/>
      <c r="C217" s="52"/>
      <c r="D217" s="419"/>
      <c r="E217" s="412" t="s">
        <v>202</v>
      </c>
      <c r="F217" s="18">
        <f aca="true" t="shared" si="20" ref="F217:M217">SUM(F218+F221)</f>
        <v>6989</v>
      </c>
      <c r="G217" s="18">
        <f t="shared" si="20"/>
        <v>3927</v>
      </c>
      <c r="H217" s="66">
        <f t="shared" si="20"/>
        <v>4500</v>
      </c>
      <c r="I217" s="67">
        <f t="shared" si="20"/>
        <v>4500</v>
      </c>
      <c r="J217" s="55">
        <f t="shared" si="20"/>
        <v>2258</v>
      </c>
      <c r="K217" s="900">
        <f t="shared" si="20"/>
        <v>3500</v>
      </c>
      <c r="L217" s="18">
        <f t="shared" si="20"/>
        <v>3500</v>
      </c>
      <c r="M217" s="18">
        <f t="shared" si="20"/>
        <v>3500</v>
      </c>
    </row>
    <row r="218" spans="1:13" ht="15">
      <c r="A218" s="179">
        <f>F218+F221</f>
        <v>6989</v>
      </c>
      <c r="B218" s="97"/>
      <c r="C218" s="521"/>
      <c r="D218" s="425"/>
      <c r="E218" s="413" t="s">
        <v>79</v>
      </c>
      <c r="F218" s="147">
        <f>SUM(F219:F220)</f>
        <v>4189</v>
      </c>
      <c r="G218" s="147">
        <f>SUM(G219:G220)</f>
        <v>3927</v>
      </c>
      <c r="H218" s="227">
        <v>4500</v>
      </c>
      <c r="I218" s="100">
        <v>4500</v>
      </c>
      <c r="J218" s="196">
        <v>2258</v>
      </c>
      <c r="K218" s="888">
        <f>SUM(K219:K220)</f>
        <v>3500</v>
      </c>
      <c r="L218" s="665">
        <f>L219+L220</f>
        <v>3500</v>
      </c>
      <c r="M218" s="196">
        <f>M219+M220</f>
        <v>3500</v>
      </c>
    </row>
    <row r="219" spans="1:13" ht="15">
      <c r="A219" s="162">
        <v>632001</v>
      </c>
      <c r="B219" s="45">
        <v>1</v>
      </c>
      <c r="C219" s="530">
        <v>41</v>
      </c>
      <c r="D219" s="431" t="s">
        <v>182</v>
      </c>
      <c r="E219" s="428" t="s">
        <v>81</v>
      </c>
      <c r="F219" s="194">
        <v>1150</v>
      </c>
      <c r="G219" s="194">
        <v>648</v>
      </c>
      <c r="H219" s="104">
        <v>1000</v>
      </c>
      <c r="I219" s="86">
        <v>1000</v>
      </c>
      <c r="J219" s="467"/>
      <c r="K219" s="705"/>
      <c r="L219" s="674"/>
      <c r="M219" s="467"/>
    </row>
    <row r="220" spans="1:13" ht="15">
      <c r="A220" s="161">
        <v>632002</v>
      </c>
      <c r="B220" s="76"/>
      <c r="C220" s="534">
        <v>41</v>
      </c>
      <c r="D220" s="424" t="s">
        <v>182</v>
      </c>
      <c r="E220" s="426" t="s">
        <v>28</v>
      </c>
      <c r="F220" s="189">
        <v>3039</v>
      </c>
      <c r="G220" s="189">
        <v>3279</v>
      </c>
      <c r="H220" s="427">
        <v>3500</v>
      </c>
      <c r="I220" s="23">
        <v>3500</v>
      </c>
      <c r="J220" s="516">
        <v>2258</v>
      </c>
      <c r="K220" s="878">
        <v>3500</v>
      </c>
      <c r="L220" s="655">
        <v>3500</v>
      </c>
      <c r="M220" s="516">
        <v>3500</v>
      </c>
    </row>
    <row r="221" spans="1:23" ht="16.5" customHeight="1">
      <c r="A221" s="179">
        <v>635</v>
      </c>
      <c r="B221" s="69"/>
      <c r="C221" s="520"/>
      <c r="D221" s="420"/>
      <c r="E221" s="413" t="s">
        <v>250</v>
      </c>
      <c r="F221" s="195">
        <v>2800</v>
      </c>
      <c r="G221" s="195"/>
      <c r="H221" s="70"/>
      <c r="I221" s="68"/>
      <c r="J221" s="150"/>
      <c r="K221" s="875"/>
      <c r="L221" s="650"/>
      <c r="M221" s="187"/>
      <c r="S221" s="171"/>
      <c r="T221" s="171"/>
      <c r="U221" s="171"/>
      <c r="V221" s="171"/>
      <c r="W221" s="171"/>
    </row>
    <row r="222" spans="1:13" ht="15">
      <c r="A222" s="164">
        <v>635006</v>
      </c>
      <c r="B222" s="15"/>
      <c r="C222" s="185">
        <v>41</v>
      </c>
      <c r="D222" s="421" t="s">
        <v>182</v>
      </c>
      <c r="E222" s="41" t="s">
        <v>442</v>
      </c>
      <c r="F222" s="165">
        <v>2800</v>
      </c>
      <c r="G222" s="165"/>
      <c r="H222" s="113"/>
      <c r="I222" s="20"/>
      <c r="J222" s="206"/>
      <c r="K222" s="901"/>
      <c r="L222" s="672"/>
      <c r="M222" s="206"/>
    </row>
    <row r="223" spans="1:13" ht="15.75" thickBot="1">
      <c r="A223" s="177"/>
      <c r="B223" s="88"/>
      <c r="C223" s="527"/>
      <c r="D223" s="451"/>
      <c r="E223" s="454"/>
      <c r="F223" s="273"/>
      <c r="G223" s="273"/>
      <c r="H223" s="96"/>
      <c r="I223" s="89"/>
      <c r="J223" s="457"/>
      <c r="K223" s="890"/>
      <c r="L223" s="667"/>
      <c r="M223" s="457"/>
    </row>
    <row r="224" spans="1:13" ht="13.5" customHeight="1" thickBot="1">
      <c r="A224" s="66" t="s">
        <v>203</v>
      </c>
      <c r="B224" s="17"/>
      <c r="C224" s="519"/>
      <c r="D224" s="419"/>
      <c r="E224" s="54" t="s">
        <v>204</v>
      </c>
      <c r="F224" s="18">
        <f>SUM(F225+F231+F233+F238+F236)</f>
        <v>70578</v>
      </c>
      <c r="G224" s="18">
        <f>SUM(G225+G231+G233+G238+G236)</f>
        <v>23819</v>
      </c>
      <c r="H224" s="67">
        <f aca="true" t="shared" si="21" ref="H224:M224">H225+H231+H233+H236+H238</f>
        <v>35695</v>
      </c>
      <c r="I224" s="65">
        <f t="shared" si="21"/>
        <v>117017</v>
      </c>
      <c r="J224" s="65">
        <f t="shared" si="21"/>
        <v>117017</v>
      </c>
      <c r="K224" s="873">
        <f t="shared" si="21"/>
        <v>122704</v>
      </c>
      <c r="L224" s="29">
        <f t="shared" si="21"/>
        <v>265861</v>
      </c>
      <c r="M224" s="55">
        <f t="shared" si="21"/>
        <v>443299</v>
      </c>
    </row>
    <row r="225" spans="1:13" ht="14.25" customHeight="1">
      <c r="A225" s="227">
        <v>62</v>
      </c>
      <c r="B225" s="91"/>
      <c r="C225" s="129"/>
      <c r="D225" s="447"/>
      <c r="E225" s="448" t="s">
        <v>69</v>
      </c>
      <c r="F225" s="193">
        <v>12</v>
      </c>
      <c r="G225" s="193">
        <v>112</v>
      </c>
      <c r="H225" s="100">
        <v>14</v>
      </c>
      <c r="I225" s="100">
        <f>SUM(I226:I230)</f>
        <v>14</v>
      </c>
      <c r="J225" s="100">
        <f>SUM(J226:J230)</f>
        <v>14</v>
      </c>
      <c r="K225" s="888">
        <f>SUM(K227:K230)</f>
        <v>14</v>
      </c>
      <c r="L225" s="665">
        <f>SUM(L227:L230)</f>
        <v>14</v>
      </c>
      <c r="M225" s="196">
        <f>SUM(M227:M230)</f>
        <v>14</v>
      </c>
    </row>
    <row r="226" spans="1:13" ht="18" customHeight="1">
      <c r="A226" s="741">
        <v>623000</v>
      </c>
      <c r="B226" s="22"/>
      <c r="C226" s="514">
        <v>41</v>
      </c>
      <c r="D226" s="431" t="s">
        <v>205</v>
      </c>
      <c r="E226" s="442" t="s">
        <v>71</v>
      </c>
      <c r="F226" s="163"/>
      <c r="G226" s="163">
        <v>30</v>
      </c>
      <c r="H226" s="49"/>
      <c r="I226" s="49"/>
      <c r="J226" s="49"/>
      <c r="K226" s="876"/>
      <c r="L226" s="591"/>
      <c r="M226" s="200"/>
    </row>
    <row r="227" spans="1:13" ht="18" customHeight="1">
      <c r="A227" s="151">
        <v>625002</v>
      </c>
      <c r="B227" s="7"/>
      <c r="C227" s="185"/>
      <c r="D227" s="421" t="s">
        <v>205</v>
      </c>
      <c r="E227" s="443" t="s">
        <v>73</v>
      </c>
      <c r="F227" s="152"/>
      <c r="G227" s="152">
        <v>42</v>
      </c>
      <c r="H227" s="85"/>
      <c r="I227" s="6"/>
      <c r="J227" s="6"/>
      <c r="K227" s="879"/>
      <c r="L227" s="654"/>
      <c r="M227" s="205"/>
    </row>
    <row r="228" spans="1:13" ht="17.25" customHeight="1">
      <c r="A228" s="153">
        <v>625004</v>
      </c>
      <c r="B228" s="9"/>
      <c r="C228" s="13">
        <v>41</v>
      </c>
      <c r="D228" s="423" t="s">
        <v>205</v>
      </c>
      <c r="E228" s="281" t="s">
        <v>75</v>
      </c>
      <c r="F228" s="154"/>
      <c r="G228" s="154">
        <v>9</v>
      </c>
      <c r="H228" s="46"/>
      <c r="I228" s="8"/>
      <c r="J228" s="8"/>
      <c r="K228" s="584"/>
      <c r="L228" s="592"/>
      <c r="M228" s="188"/>
    </row>
    <row r="229" spans="1:13" ht="15" customHeight="1">
      <c r="A229" s="151">
        <v>625003</v>
      </c>
      <c r="B229" s="7"/>
      <c r="C229" s="522">
        <v>41</v>
      </c>
      <c r="D229" s="423" t="s">
        <v>205</v>
      </c>
      <c r="E229" s="415" t="s">
        <v>74</v>
      </c>
      <c r="F229" s="154">
        <v>12</v>
      </c>
      <c r="G229" s="154">
        <v>17</v>
      </c>
      <c r="H229" s="46">
        <v>14</v>
      </c>
      <c r="I229" s="8">
        <v>14</v>
      </c>
      <c r="J229" s="8">
        <v>14</v>
      </c>
      <c r="K229" s="584">
        <v>14</v>
      </c>
      <c r="L229" s="592">
        <v>14</v>
      </c>
      <c r="M229" s="188">
        <v>14</v>
      </c>
    </row>
    <row r="230" spans="1:13" ht="15">
      <c r="A230" s="180">
        <v>625007</v>
      </c>
      <c r="B230" s="87"/>
      <c r="C230" s="275">
        <v>41</v>
      </c>
      <c r="D230" s="422" t="s">
        <v>205</v>
      </c>
      <c r="E230" s="386" t="s">
        <v>77</v>
      </c>
      <c r="F230" s="190"/>
      <c r="G230" s="190">
        <v>14</v>
      </c>
      <c r="H230" s="50"/>
      <c r="I230" s="24"/>
      <c r="J230" s="24"/>
      <c r="K230" s="885"/>
      <c r="L230" s="656"/>
      <c r="M230" s="191"/>
    </row>
    <row r="231" spans="1:13" ht="15">
      <c r="A231" s="146">
        <v>632</v>
      </c>
      <c r="B231" s="3"/>
      <c r="C231" s="124"/>
      <c r="D231" s="425"/>
      <c r="E231" s="414" t="s">
        <v>206</v>
      </c>
      <c r="F231" s="147">
        <v>19534</v>
      </c>
      <c r="G231" s="147">
        <v>17170</v>
      </c>
      <c r="H231" s="5">
        <v>20000</v>
      </c>
      <c r="I231" s="5">
        <v>70000</v>
      </c>
      <c r="J231" s="5">
        <v>70000</v>
      </c>
      <c r="K231" s="875">
        <f>K232</f>
        <v>70000</v>
      </c>
      <c r="L231" s="651">
        <f>L232</f>
        <v>70000</v>
      </c>
      <c r="M231" s="150">
        <f>M232</f>
        <v>70000</v>
      </c>
    </row>
    <row r="232" spans="1:18" ht="15">
      <c r="A232" s="155">
        <v>632001</v>
      </c>
      <c r="B232" s="11">
        <v>1</v>
      </c>
      <c r="C232" s="183">
        <v>41</v>
      </c>
      <c r="D232" s="420" t="s">
        <v>205</v>
      </c>
      <c r="E232" s="416" t="s">
        <v>81</v>
      </c>
      <c r="F232" s="156">
        <v>19534</v>
      </c>
      <c r="G232" s="156">
        <v>17170</v>
      </c>
      <c r="H232" s="77">
        <v>20000</v>
      </c>
      <c r="I232" s="77">
        <v>70000</v>
      </c>
      <c r="J232" s="77">
        <v>70000</v>
      </c>
      <c r="K232" s="679">
        <v>70000</v>
      </c>
      <c r="L232" s="652">
        <v>70000</v>
      </c>
      <c r="M232" s="192">
        <v>70000</v>
      </c>
      <c r="Q232" s="170"/>
      <c r="R232" s="170"/>
    </row>
    <row r="233" spans="1:18" ht="15">
      <c r="A233" s="179">
        <v>633</v>
      </c>
      <c r="B233" s="69"/>
      <c r="C233" s="520"/>
      <c r="D233" s="420"/>
      <c r="E233" s="413" t="s">
        <v>86</v>
      </c>
      <c r="F233" s="195">
        <v>21</v>
      </c>
      <c r="G233" s="195">
        <v>305</v>
      </c>
      <c r="H233" s="70">
        <v>13000</v>
      </c>
      <c r="I233" s="70">
        <v>39930</v>
      </c>
      <c r="J233" s="70">
        <v>39930</v>
      </c>
      <c r="K233" s="874">
        <f>K235</f>
        <v>50000</v>
      </c>
      <c r="L233" s="651">
        <f>L235</f>
        <v>1000</v>
      </c>
      <c r="M233" s="187">
        <f>M235</f>
        <v>1000</v>
      </c>
      <c r="O233" s="170"/>
      <c r="P233" s="170"/>
      <c r="Q233" s="170"/>
      <c r="R233" s="170"/>
    </row>
    <row r="234" spans="1:18" ht="15">
      <c r="A234" s="155">
        <v>633006</v>
      </c>
      <c r="B234" s="11"/>
      <c r="C234" s="183">
        <v>41</v>
      </c>
      <c r="D234" s="420" t="s">
        <v>205</v>
      </c>
      <c r="E234" s="416" t="s">
        <v>510</v>
      </c>
      <c r="F234" s="156"/>
      <c r="G234" s="156"/>
      <c r="H234" s="77"/>
      <c r="I234" s="77">
        <v>3710</v>
      </c>
      <c r="J234" s="77">
        <v>3710</v>
      </c>
      <c r="K234" s="679"/>
      <c r="L234" s="652"/>
      <c r="M234" s="192"/>
      <c r="O234" s="170"/>
      <c r="P234" s="170"/>
      <c r="Q234" s="170"/>
      <c r="R234" s="170"/>
    </row>
    <row r="235" spans="1:13" ht="16.5" customHeight="1">
      <c r="A235" s="155">
        <v>633006</v>
      </c>
      <c r="B235" s="11">
        <v>7</v>
      </c>
      <c r="C235" s="183">
        <v>41</v>
      </c>
      <c r="D235" s="420" t="s">
        <v>205</v>
      </c>
      <c r="E235" s="416" t="s">
        <v>401</v>
      </c>
      <c r="F235" s="156">
        <v>21</v>
      </c>
      <c r="G235" s="156">
        <v>305</v>
      </c>
      <c r="H235" s="77">
        <v>13000</v>
      </c>
      <c r="I235" s="77">
        <v>36220</v>
      </c>
      <c r="J235" s="77">
        <v>36220</v>
      </c>
      <c r="K235" s="679">
        <v>50000</v>
      </c>
      <c r="L235" s="679">
        <v>1000</v>
      </c>
      <c r="M235" s="263">
        <v>1000</v>
      </c>
    </row>
    <row r="236" spans="1:15" ht="17.25" customHeight="1">
      <c r="A236" s="174">
        <v>635</v>
      </c>
      <c r="B236" s="3"/>
      <c r="C236" s="124"/>
      <c r="D236" s="425"/>
      <c r="E236" s="414" t="s">
        <v>117</v>
      </c>
      <c r="F236" s="147">
        <v>49331</v>
      </c>
      <c r="G236" s="147">
        <v>4197</v>
      </c>
      <c r="H236" s="70">
        <v>1000</v>
      </c>
      <c r="I236" s="70">
        <v>5392</v>
      </c>
      <c r="J236" s="70">
        <v>5392</v>
      </c>
      <c r="K236" s="875">
        <f>K237</f>
        <v>1000</v>
      </c>
      <c r="L236" s="650">
        <f>L237</f>
        <v>193157</v>
      </c>
      <c r="M236" s="187">
        <f>M237</f>
        <v>370595</v>
      </c>
      <c r="O236" s="172"/>
    </row>
    <row r="237" spans="1:17" ht="15" customHeight="1">
      <c r="A237" s="155">
        <v>635006</v>
      </c>
      <c r="B237" s="11"/>
      <c r="C237" s="183">
        <v>41</v>
      </c>
      <c r="D237" s="420" t="s">
        <v>205</v>
      </c>
      <c r="E237" s="416" t="s">
        <v>400</v>
      </c>
      <c r="F237" s="156">
        <v>49331</v>
      </c>
      <c r="G237" s="156">
        <v>4197</v>
      </c>
      <c r="H237" s="148">
        <v>1000</v>
      </c>
      <c r="I237" s="77">
        <v>5392</v>
      </c>
      <c r="J237" s="77">
        <v>5392</v>
      </c>
      <c r="K237" s="679">
        <v>1000</v>
      </c>
      <c r="L237" s="652">
        <v>193157</v>
      </c>
      <c r="M237" s="192">
        <v>370595</v>
      </c>
      <c r="N237" s="170"/>
      <c r="O237" s="170"/>
      <c r="P237" s="170"/>
      <c r="Q237" s="170"/>
    </row>
    <row r="238" spans="1:14" ht="15.75" customHeight="1">
      <c r="A238" s="175">
        <v>637</v>
      </c>
      <c r="B238" s="69"/>
      <c r="C238" s="520"/>
      <c r="D238" s="420"/>
      <c r="E238" s="413" t="s">
        <v>125</v>
      </c>
      <c r="F238" s="195">
        <v>1680</v>
      </c>
      <c r="G238" s="195">
        <v>2035</v>
      </c>
      <c r="H238" s="179">
        <f aca="true" t="shared" si="22" ref="H238:M238">H239</f>
        <v>1681</v>
      </c>
      <c r="I238" s="70">
        <f t="shared" si="22"/>
        <v>1681</v>
      </c>
      <c r="J238" s="68">
        <f t="shared" si="22"/>
        <v>1681</v>
      </c>
      <c r="K238" s="874">
        <f t="shared" si="22"/>
        <v>1690</v>
      </c>
      <c r="L238" s="650">
        <f t="shared" si="22"/>
        <v>1690</v>
      </c>
      <c r="M238" s="150">
        <f t="shared" si="22"/>
        <v>1690</v>
      </c>
      <c r="N238" s="170"/>
    </row>
    <row r="239" spans="1:13" ht="17.25" customHeight="1">
      <c r="A239" s="155">
        <v>637027</v>
      </c>
      <c r="B239" s="11"/>
      <c r="C239" s="183">
        <v>41</v>
      </c>
      <c r="D239" s="420" t="s">
        <v>205</v>
      </c>
      <c r="E239" s="416" t="s">
        <v>147</v>
      </c>
      <c r="F239" s="156">
        <v>1680</v>
      </c>
      <c r="G239" s="156">
        <v>2035</v>
      </c>
      <c r="H239" s="155">
        <v>1681</v>
      </c>
      <c r="I239" s="77">
        <v>1681</v>
      </c>
      <c r="J239" s="77">
        <v>1681</v>
      </c>
      <c r="K239" s="679">
        <v>1690</v>
      </c>
      <c r="L239" s="652">
        <v>1690</v>
      </c>
      <c r="M239" s="192">
        <v>1690</v>
      </c>
    </row>
    <row r="240" spans="1:13" ht="15.75" customHeight="1" thickBot="1">
      <c r="A240" s="225"/>
      <c r="B240" s="99"/>
      <c r="C240" s="528"/>
      <c r="D240" s="451"/>
      <c r="E240" s="478"/>
      <c r="F240" s="273"/>
      <c r="G240" s="273"/>
      <c r="H240" s="231"/>
      <c r="I240" s="121"/>
      <c r="J240" s="113"/>
      <c r="K240" s="901"/>
      <c r="L240" s="672"/>
      <c r="M240" s="206"/>
    </row>
    <row r="241" spans="1:13" ht="16.5" customHeight="1" thickBot="1">
      <c r="A241" s="66" t="s">
        <v>207</v>
      </c>
      <c r="B241" s="90"/>
      <c r="C241" s="52"/>
      <c r="D241" s="419"/>
      <c r="E241" s="412" t="s">
        <v>208</v>
      </c>
      <c r="F241" s="18">
        <f>F244+F248+F251+F253+F242</f>
        <v>15972</v>
      </c>
      <c r="G241" s="18">
        <f>G244+G248+G251+G253+G242</f>
        <v>19833</v>
      </c>
      <c r="H241" s="66">
        <f aca="true" t="shared" si="23" ref="H241:M241">H242+H244+H248+H251+H253</f>
        <v>21350</v>
      </c>
      <c r="I241" s="67">
        <f t="shared" si="23"/>
        <v>29120</v>
      </c>
      <c r="J241" s="67">
        <f t="shared" si="23"/>
        <v>29120</v>
      </c>
      <c r="K241" s="873">
        <f t="shared" si="23"/>
        <v>39500</v>
      </c>
      <c r="L241" s="29">
        <f t="shared" si="23"/>
        <v>34900</v>
      </c>
      <c r="M241" s="55">
        <f t="shared" si="23"/>
        <v>34900</v>
      </c>
    </row>
    <row r="242" spans="1:13" ht="15">
      <c r="A242" s="713">
        <v>62</v>
      </c>
      <c r="B242" s="714"/>
      <c r="C242" s="535"/>
      <c r="D242" s="477"/>
      <c r="E242" s="469" t="s">
        <v>69</v>
      </c>
      <c r="F242" s="193">
        <f>SUM(F243:F243)</f>
        <v>6</v>
      </c>
      <c r="G242" s="193">
        <f>SUM(G243:G243)</f>
        <v>9</v>
      </c>
      <c r="H242" s="227">
        <f>SUM(H243:H243)</f>
        <v>15</v>
      </c>
      <c r="I242" s="100">
        <f>SUM(I243:I243)</f>
        <v>15</v>
      </c>
      <c r="J242" s="196">
        <f>SUM(J243:J243)</f>
        <v>15</v>
      </c>
      <c r="K242" s="902"/>
      <c r="L242" s="193"/>
      <c r="M242" s="193"/>
    </row>
    <row r="243" spans="1:13" ht="15">
      <c r="A243" s="151">
        <v>625003</v>
      </c>
      <c r="B243" s="48"/>
      <c r="C243" s="81">
        <v>41</v>
      </c>
      <c r="D243" s="432" t="s">
        <v>209</v>
      </c>
      <c r="E243" s="415" t="s">
        <v>74</v>
      </c>
      <c r="F243" s="152">
        <v>6</v>
      </c>
      <c r="G243" s="152">
        <v>9</v>
      </c>
      <c r="H243" s="153">
        <v>15</v>
      </c>
      <c r="I243" s="46">
        <v>15</v>
      </c>
      <c r="J243" s="46">
        <v>15</v>
      </c>
      <c r="K243" s="584"/>
      <c r="L243" s="592"/>
      <c r="M243" s="188"/>
    </row>
    <row r="244" spans="1:13" ht="15">
      <c r="A244" s="146">
        <v>632</v>
      </c>
      <c r="B244" s="3"/>
      <c r="C244" s="124"/>
      <c r="D244" s="425"/>
      <c r="E244" s="441" t="s">
        <v>206</v>
      </c>
      <c r="F244" s="147">
        <f>SUM(F245:F247)</f>
        <v>8234</v>
      </c>
      <c r="G244" s="147">
        <f>SUM(G245:G247)</f>
        <v>7226</v>
      </c>
      <c r="H244" s="146">
        <f aca="true" t="shared" si="24" ref="H244:M244">H245+H246+H247</f>
        <v>7835</v>
      </c>
      <c r="I244" s="5">
        <f t="shared" si="24"/>
        <v>20105</v>
      </c>
      <c r="J244" s="5">
        <f>J245+J246+J247</f>
        <v>20105</v>
      </c>
      <c r="K244" s="875">
        <f t="shared" si="24"/>
        <v>23800</v>
      </c>
      <c r="L244" s="651">
        <f t="shared" si="24"/>
        <v>23800</v>
      </c>
      <c r="M244" s="150">
        <f t="shared" si="24"/>
        <v>23800</v>
      </c>
    </row>
    <row r="245" spans="1:17" ht="15">
      <c r="A245" s="162">
        <v>632001</v>
      </c>
      <c r="B245" s="22">
        <v>1</v>
      </c>
      <c r="C245" s="522">
        <v>41</v>
      </c>
      <c r="D245" s="432" t="s">
        <v>209</v>
      </c>
      <c r="E245" s="442" t="s">
        <v>210</v>
      </c>
      <c r="F245" s="165">
        <v>617</v>
      </c>
      <c r="G245" s="165">
        <v>661</v>
      </c>
      <c r="H245" s="162">
        <v>835</v>
      </c>
      <c r="I245" s="49">
        <v>835</v>
      </c>
      <c r="J245" s="49">
        <v>835</v>
      </c>
      <c r="K245" s="876">
        <v>1000</v>
      </c>
      <c r="L245" s="591">
        <v>1000</v>
      </c>
      <c r="M245" s="200">
        <v>1000</v>
      </c>
      <c r="N245" s="170"/>
      <c r="O245" s="170"/>
      <c r="P245" s="170"/>
      <c r="Q245" s="170"/>
    </row>
    <row r="246" spans="1:13" ht="15">
      <c r="A246" s="151">
        <v>632001</v>
      </c>
      <c r="B246" s="7">
        <v>2</v>
      </c>
      <c r="C246" s="522">
        <v>41</v>
      </c>
      <c r="D246" s="432" t="s">
        <v>209</v>
      </c>
      <c r="E246" s="465" t="s">
        <v>211</v>
      </c>
      <c r="F246" s="154">
        <v>5127</v>
      </c>
      <c r="G246" s="154">
        <v>4312</v>
      </c>
      <c r="H246" s="180">
        <v>5000</v>
      </c>
      <c r="I246" s="50">
        <v>17670</v>
      </c>
      <c r="J246" s="50">
        <v>17670</v>
      </c>
      <c r="K246" s="885">
        <v>20000</v>
      </c>
      <c r="L246" s="656">
        <v>20000</v>
      </c>
      <c r="M246" s="191">
        <v>20000</v>
      </c>
    </row>
    <row r="247" spans="1:13" ht="15">
      <c r="A247" s="164">
        <v>632002</v>
      </c>
      <c r="B247" s="35"/>
      <c r="C247" s="39">
        <v>41</v>
      </c>
      <c r="D247" s="432" t="s">
        <v>209</v>
      </c>
      <c r="E247" s="453" t="s">
        <v>28</v>
      </c>
      <c r="F247" s="190">
        <v>2490</v>
      </c>
      <c r="G247" s="190">
        <v>2253</v>
      </c>
      <c r="H247" s="161">
        <v>2000</v>
      </c>
      <c r="I247" s="427">
        <v>1600</v>
      </c>
      <c r="J247" s="427">
        <v>1600</v>
      </c>
      <c r="K247" s="878">
        <v>2800</v>
      </c>
      <c r="L247" s="655">
        <v>2800</v>
      </c>
      <c r="M247" s="655">
        <v>2800</v>
      </c>
    </row>
    <row r="248" spans="1:13" ht="15.75" customHeight="1">
      <c r="A248" s="174">
        <v>633</v>
      </c>
      <c r="B248" s="72"/>
      <c r="C248" s="106"/>
      <c r="D248" s="425"/>
      <c r="E248" s="441" t="s">
        <v>86</v>
      </c>
      <c r="F248" s="147">
        <f>SUM(F249:F250)</f>
        <v>292</v>
      </c>
      <c r="G248" s="147">
        <f aca="true" t="shared" si="25" ref="G248:M248">SUM(G249:G250)</f>
        <v>4</v>
      </c>
      <c r="H248" s="146">
        <f t="shared" si="25"/>
        <v>500</v>
      </c>
      <c r="I248" s="5">
        <f t="shared" si="25"/>
        <v>500</v>
      </c>
      <c r="J248" s="150">
        <f>SUM(J249:J250)</f>
        <v>500</v>
      </c>
      <c r="K248" s="899">
        <f t="shared" si="25"/>
        <v>500</v>
      </c>
      <c r="L248" s="147">
        <f t="shared" si="25"/>
        <v>500</v>
      </c>
      <c r="M248" s="147">
        <f t="shared" si="25"/>
        <v>500</v>
      </c>
    </row>
    <row r="249" spans="1:23" ht="15">
      <c r="A249" s="151">
        <v>633004</v>
      </c>
      <c r="B249" s="7">
        <v>2</v>
      </c>
      <c r="C249" s="522">
        <v>41</v>
      </c>
      <c r="D249" s="432" t="s">
        <v>209</v>
      </c>
      <c r="E249" s="443" t="s">
        <v>445</v>
      </c>
      <c r="F249" s="152">
        <v>219</v>
      </c>
      <c r="G249" s="152"/>
      <c r="H249" s="151"/>
      <c r="I249" s="85"/>
      <c r="J249" s="85"/>
      <c r="K249" s="879"/>
      <c r="L249" s="654"/>
      <c r="M249" s="205"/>
      <c r="S249" s="170"/>
      <c r="T249" s="170"/>
      <c r="U249" s="170"/>
      <c r="V249" s="170"/>
      <c r="W249" s="170"/>
    </row>
    <row r="250" spans="1:23" ht="15">
      <c r="A250" s="161">
        <v>633006</v>
      </c>
      <c r="B250" s="11">
        <v>7</v>
      </c>
      <c r="C250" s="185">
        <v>41</v>
      </c>
      <c r="D250" s="432" t="s">
        <v>209</v>
      </c>
      <c r="E250" s="438" t="s">
        <v>86</v>
      </c>
      <c r="F250" s="189">
        <v>73</v>
      </c>
      <c r="G250" s="189">
        <v>4</v>
      </c>
      <c r="H250" s="582">
        <v>500</v>
      </c>
      <c r="I250" s="585">
        <v>500</v>
      </c>
      <c r="J250" s="585">
        <v>500</v>
      </c>
      <c r="K250" s="878">
        <v>500</v>
      </c>
      <c r="L250" s="655">
        <v>500</v>
      </c>
      <c r="M250" s="516">
        <v>500</v>
      </c>
      <c r="S250" s="170"/>
      <c r="T250" s="170"/>
      <c r="U250" s="170"/>
      <c r="V250" s="170"/>
      <c r="W250" s="170"/>
    </row>
    <row r="251" spans="1:13" ht="15">
      <c r="A251" s="146">
        <v>635</v>
      </c>
      <c r="B251" s="72"/>
      <c r="C251" s="106"/>
      <c r="D251" s="425"/>
      <c r="E251" s="441" t="s">
        <v>212</v>
      </c>
      <c r="F251" s="195"/>
      <c r="G251" s="195">
        <v>171</v>
      </c>
      <c r="H251" s="146">
        <f aca="true" t="shared" si="26" ref="H251:M251">H252</f>
        <v>5000</v>
      </c>
      <c r="I251" s="5">
        <f t="shared" si="26"/>
        <v>500</v>
      </c>
      <c r="J251" s="5">
        <f t="shared" si="26"/>
        <v>500</v>
      </c>
      <c r="K251" s="875">
        <f t="shared" si="26"/>
        <v>10000</v>
      </c>
      <c r="L251" s="651">
        <f t="shared" si="26"/>
        <v>5700</v>
      </c>
      <c r="M251" s="150">
        <f t="shared" si="26"/>
        <v>5700</v>
      </c>
    </row>
    <row r="252" spans="1:13" ht="15">
      <c r="A252" s="229">
        <v>635006</v>
      </c>
      <c r="B252" s="22">
        <v>1</v>
      </c>
      <c r="C252" s="522">
        <v>41</v>
      </c>
      <c r="D252" s="432" t="s">
        <v>209</v>
      </c>
      <c r="E252" s="442" t="s">
        <v>213</v>
      </c>
      <c r="F252" s="152"/>
      <c r="G252" s="152">
        <v>171</v>
      </c>
      <c r="H252" s="148">
        <v>5000</v>
      </c>
      <c r="I252" s="49">
        <v>500</v>
      </c>
      <c r="J252" s="49">
        <v>500</v>
      </c>
      <c r="K252" s="876">
        <v>10000</v>
      </c>
      <c r="L252" s="591">
        <v>5700</v>
      </c>
      <c r="M252" s="200">
        <v>5700</v>
      </c>
    </row>
    <row r="253" spans="1:13" ht="15">
      <c r="A253" s="146">
        <v>637</v>
      </c>
      <c r="B253" s="3"/>
      <c r="C253" s="124"/>
      <c r="D253" s="425"/>
      <c r="E253" s="414" t="s">
        <v>125</v>
      </c>
      <c r="F253" s="147">
        <f>SUM(F254:F260)</f>
        <v>7440</v>
      </c>
      <c r="G253" s="147">
        <f>SUM(G254:G260)</f>
        <v>12423</v>
      </c>
      <c r="H253" s="5">
        <f>H255+H258+H260+H257+H254+H259</f>
        <v>8000</v>
      </c>
      <c r="I253" s="4">
        <f>I254+I258+I260+I257+I255+I259</f>
        <v>8000</v>
      </c>
      <c r="J253" s="5">
        <f>J254+J258+J260+J257+J255+J259</f>
        <v>8000</v>
      </c>
      <c r="K253" s="875">
        <f>SUM(K254:K260)</f>
        <v>5200</v>
      </c>
      <c r="L253" s="651">
        <f>L254+L255+L257+L258+L260</f>
        <v>4900</v>
      </c>
      <c r="M253" s="150">
        <f>M254+M255+M257+M258+M260</f>
        <v>4900</v>
      </c>
    </row>
    <row r="254" spans="1:24" ht="15">
      <c r="A254" s="162">
        <v>637004</v>
      </c>
      <c r="B254" s="22"/>
      <c r="C254" s="522">
        <v>41</v>
      </c>
      <c r="D254" s="432" t="s">
        <v>209</v>
      </c>
      <c r="E254" s="428" t="s">
        <v>214</v>
      </c>
      <c r="F254" s="152">
        <v>531</v>
      </c>
      <c r="G254" s="152">
        <v>656</v>
      </c>
      <c r="H254" s="49">
        <v>1200</v>
      </c>
      <c r="I254" s="21">
        <v>1200</v>
      </c>
      <c r="J254" s="49">
        <v>1200</v>
      </c>
      <c r="K254" s="876">
        <v>1200</v>
      </c>
      <c r="L254" s="591">
        <v>1000</v>
      </c>
      <c r="M254" s="467">
        <v>1000</v>
      </c>
      <c r="U254" s="170"/>
      <c r="V254" s="170"/>
      <c r="W254" s="170"/>
      <c r="X254" s="170"/>
    </row>
    <row r="255" spans="1:24" ht="15">
      <c r="A255" s="151">
        <v>637004</v>
      </c>
      <c r="B255" s="15">
        <v>5</v>
      </c>
      <c r="C255" s="13">
        <v>41</v>
      </c>
      <c r="D255" s="423" t="s">
        <v>209</v>
      </c>
      <c r="E255" s="386" t="s">
        <v>176</v>
      </c>
      <c r="F255" s="592">
        <v>531</v>
      </c>
      <c r="G255" s="154">
        <v>731</v>
      </c>
      <c r="H255" s="46">
        <v>400</v>
      </c>
      <c r="I255" s="8">
        <v>750</v>
      </c>
      <c r="J255" s="46">
        <v>750</v>
      </c>
      <c r="K255" s="584">
        <v>800</v>
      </c>
      <c r="L255" s="592">
        <v>800</v>
      </c>
      <c r="M255" s="188">
        <v>800</v>
      </c>
      <c r="U255" s="170"/>
      <c r="V255" s="170"/>
      <c r="W255" s="170"/>
      <c r="X255" s="170"/>
    </row>
    <row r="256" spans="1:13" ht="15">
      <c r="A256" s="151">
        <v>637004</v>
      </c>
      <c r="B256" s="15">
        <v>6</v>
      </c>
      <c r="C256" s="185">
        <v>41</v>
      </c>
      <c r="D256" s="421" t="s">
        <v>209</v>
      </c>
      <c r="E256" s="386" t="s">
        <v>496</v>
      </c>
      <c r="F256" s="165"/>
      <c r="G256" s="165">
        <v>4990</v>
      </c>
      <c r="H256" s="153"/>
      <c r="I256" s="46"/>
      <c r="J256" s="188"/>
      <c r="K256" s="584"/>
      <c r="L256" s="592"/>
      <c r="M256" s="188"/>
    </row>
    <row r="257" spans="1:13" ht="15">
      <c r="A257" s="151">
        <v>637015</v>
      </c>
      <c r="B257" s="9"/>
      <c r="C257" s="13">
        <v>41</v>
      </c>
      <c r="D257" s="423" t="s">
        <v>209</v>
      </c>
      <c r="E257" s="385" t="s">
        <v>215</v>
      </c>
      <c r="F257" s="154">
        <v>163</v>
      </c>
      <c r="G257" s="154">
        <v>163</v>
      </c>
      <c r="H257" s="36">
        <v>200</v>
      </c>
      <c r="I257" s="36">
        <v>200</v>
      </c>
      <c r="J257" s="36">
        <v>200</v>
      </c>
      <c r="K257" s="859"/>
      <c r="L257" s="646"/>
      <c r="M257" s="188"/>
    </row>
    <row r="258" spans="1:19" ht="15">
      <c r="A258" s="153">
        <v>637012</v>
      </c>
      <c r="B258" s="9">
        <v>50</v>
      </c>
      <c r="C258" s="522">
        <v>41</v>
      </c>
      <c r="D258" s="432" t="s">
        <v>209</v>
      </c>
      <c r="E258" s="386" t="s">
        <v>216</v>
      </c>
      <c r="F258" s="154">
        <v>5101</v>
      </c>
      <c r="G258" s="154">
        <v>4773</v>
      </c>
      <c r="H258" s="46">
        <v>5000</v>
      </c>
      <c r="I258" s="8">
        <v>4650</v>
      </c>
      <c r="J258" s="46">
        <v>4650</v>
      </c>
      <c r="K258" s="584">
        <v>2000</v>
      </c>
      <c r="L258" s="592">
        <v>2000</v>
      </c>
      <c r="M258" s="188">
        <v>2000</v>
      </c>
      <c r="O258" s="170"/>
      <c r="P258" s="170"/>
      <c r="Q258" s="170"/>
      <c r="R258" s="170"/>
      <c r="S258" s="170"/>
    </row>
    <row r="259" spans="1:19" ht="15">
      <c r="A259" s="151">
        <v>637012</v>
      </c>
      <c r="B259" s="7">
        <v>1</v>
      </c>
      <c r="C259" s="522">
        <v>46</v>
      </c>
      <c r="D259" s="432" t="s">
        <v>209</v>
      </c>
      <c r="E259" s="386" t="s">
        <v>217</v>
      </c>
      <c r="F259" s="154">
        <v>34</v>
      </c>
      <c r="G259" s="154">
        <v>30</v>
      </c>
      <c r="H259" s="85">
        <v>100</v>
      </c>
      <c r="I259" s="85">
        <v>100</v>
      </c>
      <c r="J259" s="85">
        <v>100</v>
      </c>
      <c r="K259" s="879">
        <v>100</v>
      </c>
      <c r="L259" s="654">
        <v>100</v>
      </c>
      <c r="M259" s="205">
        <v>100</v>
      </c>
      <c r="O259" s="170"/>
      <c r="P259" s="170"/>
      <c r="Q259" s="170"/>
      <c r="R259" s="170"/>
      <c r="S259" s="170"/>
    </row>
    <row r="260" spans="1:13" ht="15">
      <c r="A260" s="161">
        <v>637027</v>
      </c>
      <c r="B260" s="32"/>
      <c r="C260" s="119">
        <v>41</v>
      </c>
      <c r="D260" s="424" t="s">
        <v>209</v>
      </c>
      <c r="E260" s="426" t="s">
        <v>147</v>
      </c>
      <c r="F260" s="189">
        <v>1080</v>
      </c>
      <c r="G260" s="189">
        <v>1080</v>
      </c>
      <c r="H260" s="427">
        <v>1100</v>
      </c>
      <c r="I260" s="427">
        <v>1100</v>
      </c>
      <c r="J260" s="427">
        <v>1100</v>
      </c>
      <c r="K260" s="878">
        <v>1100</v>
      </c>
      <c r="L260" s="655">
        <v>1100</v>
      </c>
      <c r="M260" s="516">
        <v>1100</v>
      </c>
    </row>
    <row r="261" spans="1:13" ht="15.75" thickBot="1">
      <c r="A261" s="228"/>
      <c r="B261" s="15"/>
      <c r="C261" s="15"/>
      <c r="D261" s="546"/>
      <c r="E261" s="41"/>
      <c r="F261" s="274"/>
      <c r="G261" s="274"/>
      <c r="H261" s="28"/>
      <c r="I261" s="36"/>
      <c r="J261" s="36"/>
      <c r="K261" s="859"/>
      <c r="L261" s="646"/>
      <c r="M261" s="167"/>
    </row>
    <row r="262" spans="1:13" ht="15.75" thickBot="1">
      <c r="A262" s="16" t="s">
        <v>218</v>
      </c>
      <c r="B262" s="90"/>
      <c r="C262" s="17"/>
      <c r="D262" s="267"/>
      <c r="E262" s="412" t="s">
        <v>219</v>
      </c>
      <c r="F262" s="18">
        <f>F263+F265+F266</f>
        <v>52950</v>
      </c>
      <c r="G262" s="18">
        <f>G263+G265+G266+G268</f>
        <v>95211</v>
      </c>
      <c r="H262" s="589">
        <f>H263+H266+H268+H265</f>
        <v>30510</v>
      </c>
      <c r="I262" s="590">
        <f>I263+I266+I265+I268</f>
        <v>26010</v>
      </c>
      <c r="J262" s="590">
        <f>J263+J266+J265+J268</f>
        <v>26010</v>
      </c>
      <c r="K262" s="873">
        <f>K263+K266+K265</f>
        <v>18000</v>
      </c>
      <c r="L262" s="29">
        <f>L263+L266+L265</f>
        <v>17000</v>
      </c>
      <c r="M262" s="55">
        <f>M263+M266+M265</f>
        <v>17000</v>
      </c>
    </row>
    <row r="263" spans="1:19" ht="13.5" customHeight="1">
      <c r="A263" s="175">
        <v>642</v>
      </c>
      <c r="B263" s="97"/>
      <c r="C263" s="69"/>
      <c r="D263" s="481"/>
      <c r="E263" s="448" t="s">
        <v>162</v>
      </c>
      <c r="F263" s="195">
        <f>F264</f>
        <v>10000</v>
      </c>
      <c r="G263" s="195">
        <f>G264</f>
        <v>10000</v>
      </c>
      <c r="H263" s="70">
        <f aca="true" t="shared" si="27" ref="H263:M263">SUM(H264:H264)</f>
        <v>10000</v>
      </c>
      <c r="I263" s="93">
        <f t="shared" si="27"/>
        <v>15000</v>
      </c>
      <c r="J263" s="93">
        <f t="shared" si="27"/>
        <v>15000</v>
      </c>
      <c r="K263" s="874">
        <f t="shared" si="27"/>
        <v>15000</v>
      </c>
      <c r="L263" s="650">
        <f t="shared" si="27"/>
        <v>15000</v>
      </c>
      <c r="M263" s="187">
        <f t="shared" si="27"/>
        <v>15000</v>
      </c>
      <c r="O263" s="170"/>
      <c r="P263" s="170"/>
      <c r="Q263" s="170"/>
      <c r="R263" s="170"/>
      <c r="S263" s="170"/>
    </row>
    <row r="264" spans="1:18" ht="15.75" customHeight="1">
      <c r="A264" s="162">
        <v>642002</v>
      </c>
      <c r="B264" s="45">
        <v>1</v>
      </c>
      <c r="C264" s="22">
        <v>41</v>
      </c>
      <c r="D264" s="482" t="s">
        <v>220</v>
      </c>
      <c r="E264" s="442" t="s">
        <v>221</v>
      </c>
      <c r="F264" s="163">
        <v>10000</v>
      </c>
      <c r="G264" s="163">
        <v>10000</v>
      </c>
      <c r="H264" s="49">
        <v>10000</v>
      </c>
      <c r="I264" s="21">
        <v>15000</v>
      </c>
      <c r="J264" s="21">
        <v>15000</v>
      </c>
      <c r="K264" s="876">
        <v>15000</v>
      </c>
      <c r="L264" s="591">
        <v>15000</v>
      </c>
      <c r="M264" s="200">
        <v>15000</v>
      </c>
      <c r="O264" s="170"/>
      <c r="P264" s="170"/>
      <c r="Q264" s="170"/>
      <c r="R264" s="170"/>
    </row>
    <row r="265" spans="1:13" ht="17.25" customHeight="1">
      <c r="A265" s="387">
        <v>633</v>
      </c>
      <c r="B265" s="238"/>
      <c r="C265" s="272"/>
      <c r="D265" s="483"/>
      <c r="E265" s="488" t="s">
        <v>86</v>
      </c>
      <c r="F265" s="239">
        <v>515</v>
      </c>
      <c r="G265" s="239">
        <v>574</v>
      </c>
      <c r="H265" s="486"/>
      <c r="I265" s="68">
        <v>9710</v>
      </c>
      <c r="J265" s="68">
        <v>9710</v>
      </c>
      <c r="K265" s="903">
        <v>1000</v>
      </c>
      <c r="L265" s="680">
        <v>1000</v>
      </c>
      <c r="M265" s="682">
        <v>1000</v>
      </c>
    </row>
    <row r="266" spans="1:13" ht="18" customHeight="1">
      <c r="A266" s="179">
        <v>635</v>
      </c>
      <c r="B266" s="97"/>
      <c r="C266" s="97"/>
      <c r="D266" s="481"/>
      <c r="E266" s="462" t="s">
        <v>223</v>
      </c>
      <c r="F266" s="195">
        <v>42435</v>
      </c>
      <c r="G266" s="195">
        <v>84187</v>
      </c>
      <c r="H266" s="70">
        <f aca="true" t="shared" si="28" ref="H266:M266">H267</f>
        <v>20000</v>
      </c>
      <c r="I266" s="68">
        <f t="shared" si="28"/>
        <v>790</v>
      </c>
      <c r="J266" s="68">
        <f t="shared" si="28"/>
        <v>790</v>
      </c>
      <c r="K266" s="874">
        <f t="shared" si="28"/>
        <v>2000</v>
      </c>
      <c r="L266" s="650">
        <f t="shared" si="28"/>
        <v>1000</v>
      </c>
      <c r="M266" s="187">
        <f t="shared" si="28"/>
        <v>1000</v>
      </c>
    </row>
    <row r="267" spans="1:13" ht="18" customHeight="1">
      <c r="A267" s="148">
        <v>635006</v>
      </c>
      <c r="B267" s="73">
        <v>1</v>
      </c>
      <c r="C267" s="73">
        <v>41</v>
      </c>
      <c r="D267" s="484" t="s">
        <v>222</v>
      </c>
      <c r="E267" s="450" t="s">
        <v>403</v>
      </c>
      <c r="F267" s="149">
        <v>42435</v>
      </c>
      <c r="G267" s="149">
        <v>84187</v>
      </c>
      <c r="H267" s="74">
        <v>20000</v>
      </c>
      <c r="I267" s="75">
        <v>790</v>
      </c>
      <c r="J267" s="75">
        <v>790</v>
      </c>
      <c r="K267" s="877">
        <v>2000</v>
      </c>
      <c r="L267" s="653">
        <v>1000</v>
      </c>
      <c r="M267" s="202">
        <v>1000</v>
      </c>
    </row>
    <row r="268" spans="1:13" ht="18" customHeight="1">
      <c r="A268" s="174">
        <v>637</v>
      </c>
      <c r="B268" s="69"/>
      <c r="C268" s="520"/>
      <c r="D268" s="420"/>
      <c r="E268" s="413" t="s">
        <v>125</v>
      </c>
      <c r="F268" s="147"/>
      <c r="G268" s="147">
        <v>450</v>
      </c>
      <c r="H268" s="5">
        <v>510</v>
      </c>
      <c r="I268" s="4">
        <v>510</v>
      </c>
      <c r="J268" s="4">
        <v>510</v>
      </c>
      <c r="K268" s="875"/>
      <c r="L268" s="651">
        <f>SUM(L269:L270)</f>
        <v>200</v>
      </c>
      <c r="M268" s="651">
        <f>SUM(M269:M270)</f>
        <v>0</v>
      </c>
    </row>
    <row r="269" spans="1:13" ht="15">
      <c r="A269" s="181">
        <v>637004</v>
      </c>
      <c r="B269" s="742">
        <v>5</v>
      </c>
      <c r="C269" s="742">
        <v>41</v>
      </c>
      <c r="D269" s="743" t="s">
        <v>220</v>
      </c>
      <c r="E269" s="452" t="s">
        <v>176</v>
      </c>
      <c r="F269" s="194"/>
      <c r="G269" s="194">
        <v>450</v>
      </c>
      <c r="H269" s="104">
        <v>510</v>
      </c>
      <c r="I269" s="86">
        <v>510</v>
      </c>
      <c r="J269" s="86">
        <v>510</v>
      </c>
      <c r="K269" s="705"/>
      <c r="L269" s="674">
        <v>200</v>
      </c>
      <c r="M269" s="467">
        <v>0</v>
      </c>
    </row>
    <row r="270" spans="1:13" ht="17.25" customHeight="1" thickBot="1">
      <c r="A270" s="225"/>
      <c r="B270" s="99"/>
      <c r="C270" s="99"/>
      <c r="D270" s="485"/>
      <c r="E270" s="463"/>
      <c r="F270" s="273"/>
      <c r="G270" s="273"/>
      <c r="H270" s="388"/>
      <c r="I270" s="122"/>
      <c r="J270" s="122"/>
      <c r="K270" s="904"/>
      <c r="L270" s="681"/>
      <c r="M270" s="683"/>
    </row>
    <row r="271" spans="1:13" ht="15.75" thickBot="1">
      <c r="A271" s="66" t="s">
        <v>224</v>
      </c>
      <c r="B271" s="90"/>
      <c r="C271" s="90"/>
      <c r="D271" s="267"/>
      <c r="E271" s="54" t="s">
        <v>225</v>
      </c>
      <c r="F271" s="18">
        <f>SUM(F272+F280+F284+F291+F293)</f>
        <v>41878</v>
      </c>
      <c r="G271" s="18">
        <f>SUM(G272+G280+G284+G291+G293)</f>
        <v>42924</v>
      </c>
      <c r="H271" s="67">
        <f aca="true" t="shared" si="29" ref="H271:M271">H272+H280+H284+H291+H293</f>
        <v>72745</v>
      </c>
      <c r="I271" s="65">
        <f t="shared" si="29"/>
        <v>105125</v>
      </c>
      <c r="J271" s="65">
        <f t="shared" si="29"/>
        <v>105125</v>
      </c>
      <c r="K271" s="873">
        <f t="shared" si="29"/>
        <v>87950</v>
      </c>
      <c r="L271" s="29">
        <f t="shared" si="29"/>
        <v>90550</v>
      </c>
      <c r="M271" s="55">
        <f t="shared" si="29"/>
        <v>88150</v>
      </c>
    </row>
    <row r="272" spans="1:20" ht="15">
      <c r="A272" s="174">
        <v>62</v>
      </c>
      <c r="B272" s="3"/>
      <c r="C272" s="520"/>
      <c r="D272" s="420"/>
      <c r="E272" s="462" t="s">
        <v>69</v>
      </c>
      <c r="F272" s="213">
        <f>SUM(F273:F279)</f>
        <v>823</v>
      </c>
      <c r="G272" s="213">
        <f aca="true" t="shared" si="30" ref="G272:M272">SUM(G273:G279)</f>
        <v>1602</v>
      </c>
      <c r="H272" s="226">
        <f t="shared" si="30"/>
        <v>3495</v>
      </c>
      <c r="I272" s="738">
        <f t="shared" si="30"/>
        <v>3495</v>
      </c>
      <c r="J272" s="738">
        <f>SUM(J273:J279)</f>
        <v>3495</v>
      </c>
      <c r="K272" s="888">
        <f t="shared" si="30"/>
        <v>1750</v>
      </c>
      <c r="L272" s="739">
        <f t="shared" si="30"/>
        <v>1750</v>
      </c>
      <c r="M272" s="740">
        <f t="shared" si="30"/>
        <v>1750</v>
      </c>
      <c r="P272" s="170"/>
      <c r="Q272" s="170"/>
      <c r="R272" s="170"/>
      <c r="S272" s="170"/>
      <c r="T272" s="170"/>
    </row>
    <row r="273" spans="1:14" ht="15">
      <c r="A273" s="151">
        <v>623000</v>
      </c>
      <c r="B273" s="7"/>
      <c r="C273" s="7">
        <v>41</v>
      </c>
      <c r="D273" s="143" t="s">
        <v>226</v>
      </c>
      <c r="E273" s="443" t="s">
        <v>71</v>
      </c>
      <c r="F273" s="389">
        <v>251</v>
      </c>
      <c r="G273" s="389">
        <v>452</v>
      </c>
      <c r="H273" s="36">
        <v>1000</v>
      </c>
      <c r="I273" s="12">
        <v>1000</v>
      </c>
      <c r="J273" s="12">
        <v>1000</v>
      </c>
      <c r="K273" s="859">
        <v>500</v>
      </c>
      <c r="L273" s="646">
        <v>500</v>
      </c>
      <c r="M273" s="167">
        <v>500</v>
      </c>
      <c r="N273" s="170"/>
    </row>
    <row r="274" spans="1:20" ht="15">
      <c r="A274" s="153">
        <v>625001</v>
      </c>
      <c r="B274" s="9"/>
      <c r="C274" s="275">
        <v>41</v>
      </c>
      <c r="D274" s="422" t="s">
        <v>226</v>
      </c>
      <c r="E274" s="281" t="s">
        <v>72</v>
      </c>
      <c r="F274" s="158">
        <v>32</v>
      </c>
      <c r="G274" s="158">
        <v>36</v>
      </c>
      <c r="H274" s="50">
        <v>140</v>
      </c>
      <c r="I274" s="24">
        <v>140</v>
      </c>
      <c r="J274" s="24">
        <v>140</v>
      </c>
      <c r="K274" s="885">
        <v>70</v>
      </c>
      <c r="L274" s="656">
        <v>70</v>
      </c>
      <c r="M274" s="656">
        <v>70</v>
      </c>
      <c r="N274" s="170"/>
      <c r="O274" s="170"/>
      <c r="P274" s="170"/>
      <c r="Q274" s="170"/>
      <c r="R274" s="170"/>
      <c r="S274" s="170"/>
      <c r="T274" s="170"/>
    </row>
    <row r="275" spans="1:20" ht="15">
      <c r="A275" s="153">
        <v>625002</v>
      </c>
      <c r="B275" s="9"/>
      <c r="C275" s="13">
        <v>41</v>
      </c>
      <c r="D275" s="423" t="s">
        <v>226</v>
      </c>
      <c r="E275" s="281" t="s">
        <v>73</v>
      </c>
      <c r="F275" s="158">
        <v>321</v>
      </c>
      <c r="G275" s="158">
        <v>633</v>
      </c>
      <c r="H275" s="46">
        <v>1400</v>
      </c>
      <c r="I275" s="8">
        <v>1400</v>
      </c>
      <c r="J275" s="8">
        <v>1400</v>
      </c>
      <c r="K275" s="584">
        <v>700</v>
      </c>
      <c r="L275" s="592">
        <v>700</v>
      </c>
      <c r="M275" s="592">
        <v>700</v>
      </c>
      <c r="P275" s="170"/>
      <c r="Q275" s="170"/>
      <c r="R275" s="170"/>
      <c r="S275" s="170"/>
      <c r="T275" s="170"/>
    </row>
    <row r="276" spans="1:19" ht="15">
      <c r="A276" s="153">
        <v>625003</v>
      </c>
      <c r="B276" s="9"/>
      <c r="C276" s="82">
        <v>41</v>
      </c>
      <c r="D276" s="423" t="s">
        <v>226</v>
      </c>
      <c r="E276" s="281" t="s">
        <v>74</v>
      </c>
      <c r="F276" s="389">
        <v>18</v>
      </c>
      <c r="G276" s="389">
        <v>103</v>
      </c>
      <c r="H276" s="46">
        <v>80</v>
      </c>
      <c r="I276" s="8">
        <v>80</v>
      </c>
      <c r="J276" s="8">
        <v>80</v>
      </c>
      <c r="K276" s="584">
        <v>40</v>
      </c>
      <c r="L276" s="592">
        <v>40</v>
      </c>
      <c r="M276" s="592">
        <v>40</v>
      </c>
      <c r="O276" s="170"/>
      <c r="P276" s="170"/>
      <c r="Q276" s="170"/>
      <c r="R276" s="170"/>
      <c r="S276" s="170"/>
    </row>
    <row r="277" spans="1:13" ht="15">
      <c r="A277" s="153">
        <v>625004</v>
      </c>
      <c r="B277" s="9"/>
      <c r="C277" s="82">
        <v>41</v>
      </c>
      <c r="D277" s="423" t="s">
        <v>226</v>
      </c>
      <c r="E277" s="281" t="s">
        <v>75</v>
      </c>
      <c r="F277" s="154">
        <v>69</v>
      </c>
      <c r="G277" s="154">
        <v>135</v>
      </c>
      <c r="H277" s="46">
        <v>300</v>
      </c>
      <c r="I277" s="8">
        <v>300</v>
      </c>
      <c r="J277" s="8">
        <v>300</v>
      </c>
      <c r="K277" s="584">
        <v>150</v>
      </c>
      <c r="L277" s="592">
        <v>150</v>
      </c>
      <c r="M277" s="592">
        <v>150</v>
      </c>
    </row>
    <row r="278" spans="1:13" ht="15">
      <c r="A278" s="164">
        <v>625005</v>
      </c>
      <c r="B278" s="9"/>
      <c r="C278" s="13">
        <v>41</v>
      </c>
      <c r="D278" s="423" t="s">
        <v>226</v>
      </c>
      <c r="E278" s="465" t="s">
        <v>76</v>
      </c>
      <c r="F278" s="165">
        <v>23</v>
      </c>
      <c r="G278" s="165">
        <v>27</v>
      </c>
      <c r="H278" s="46">
        <v>100</v>
      </c>
      <c r="I278" s="8">
        <v>100</v>
      </c>
      <c r="J278" s="8">
        <v>100</v>
      </c>
      <c r="K278" s="584">
        <v>50</v>
      </c>
      <c r="L278" s="592">
        <v>50</v>
      </c>
      <c r="M278" s="188">
        <v>50</v>
      </c>
    </row>
    <row r="279" spans="1:13" ht="15">
      <c r="A279" s="161">
        <v>625007</v>
      </c>
      <c r="B279" s="11"/>
      <c r="C279" s="183">
        <v>41</v>
      </c>
      <c r="D279" s="420" t="s">
        <v>226</v>
      </c>
      <c r="E279" s="453" t="s">
        <v>77</v>
      </c>
      <c r="F279" s="466">
        <v>109</v>
      </c>
      <c r="G279" s="466">
        <v>216</v>
      </c>
      <c r="H279" s="36">
        <v>475</v>
      </c>
      <c r="I279" s="12">
        <v>475</v>
      </c>
      <c r="J279" s="12">
        <v>475</v>
      </c>
      <c r="K279" s="859">
        <v>240</v>
      </c>
      <c r="L279" s="646">
        <v>240</v>
      </c>
      <c r="M279" s="167">
        <v>240</v>
      </c>
    </row>
    <row r="280" spans="1:13" ht="15">
      <c r="A280" s="174">
        <v>632</v>
      </c>
      <c r="B280" s="3"/>
      <c r="C280" s="124"/>
      <c r="D280" s="425"/>
      <c r="E280" s="441" t="s">
        <v>79</v>
      </c>
      <c r="F280" s="147">
        <f>SUM(F281:F283)</f>
        <v>22604</v>
      </c>
      <c r="G280" s="147">
        <f aca="true" t="shared" si="31" ref="G280:M280">SUM(G281:G283)</f>
        <v>19849</v>
      </c>
      <c r="H280" s="5">
        <f t="shared" si="31"/>
        <v>32000</v>
      </c>
      <c r="I280" s="4">
        <f t="shared" si="31"/>
        <v>62000</v>
      </c>
      <c r="J280" s="4">
        <f>SUM(J281:J283)</f>
        <v>62000</v>
      </c>
      <c r="K280" s="875">
        <f t="shared" si="31"/>
        <v>57000</v>
      </c>
      <c r="L280" s="651">
        <f t="shared" si="31"/>
        <v>57000</v>
      </c>
      <c r="M280" s="150">
        <f t="shared" si="31"/>
        <v>57000</v>
      </c>
    </row>
    <row r="281" spans="1:13" ht="15">
      <c r="A281" s="151">
        <v>632001</v>
      </c>
      <c r="B281" s="7">
        <v>1</v>
      </c>
      <c r="C281" s="522">
        <v>41</v>
      </c>
      <c r="D281" s="432" t="s">
        <v>226</v>
      </c>
      <c r="E281" s="443" t="s">
        <v>81</v>
      </c>
      <c r="F281" s="152">
        <v>9552</v>
      </c>
      <c r="G281" s="152">
        <v>5958</v>
      </c>
      <c r="H281" s="85">
        <v>10000</v>
      </c>
      <c r="I281" s="6">
        <v>10000</v>
      </c>
      <c r="J281" s="6">
        <v>10000</v>
      </c>
      <c r="K281" s="879">
        <v>10000</v>
      </c>
      <c r="L281" s="654">
        <v>10000</v>
      </c>
      <c r="M281" s="205">
        <v>10000</v>
      </c>
    </row>
    <row r="282" spans="1:13" ht="15">
      <c r="A282" s="153">
        <v>632001</v>
      </c>
      <c r="B282" s="7">
        <v>2</v>
      </c>
      <c r="C282" s="185">
        <v>41</v>
      </c>
      <c r="D282" s="422" t="s">
        <v>226</v>
      </c>
      <c r="E282" s="281" t="s">
        <v>82</v>
      </c>
      <c r="F282" s="152">
        <v>12551</v>
      </c>
      <c r="G282" s="152">
        <v>13389</v>
      </c>
      <c r="H282" s="46">
        <v>20000</v>
      </c>
      <c r="I282" s="8">
        <v>50000</v>
      </c>
      <c r="J282" s="8">
        <v>50000</v>
      </c>
      <c r="K282" s="584">
        <v>45000</v>
      </c>
      <c r="L282" s="592">
        <v>45000</v>
      </c>
      <c r="M282" s="188">
        <v>45000</v>
      </c>
    </row>
    <row r="283" spans="1:13" ht="15">
      <c r="A283" s="153">
        <v>632002</v>
      </c>
      <c r="B283" s="9"/>
      <c r="C283" s="13">
        <v>41</v>
      </c>
      <c r="D283" s="423" t="s">
        <v>226</v>
      </c>
      <c r="E283" s="281" t="s">
        <v>28</v>
      </c>
      <c r="F283" s="154">
        <v>501</v>
      </c>
      <c r="G283" s="154">
        <v>502</v>
      </c>
      <c r="H283" s="46">
        <v>2000</v>
      </c>
      <c r="I283" s="8">
        <v>2000</v>
      </c>
      <c r="J283" s="8">
        <v>2000</v>
      </c>
      <c r="K283" s="584">
        <v>2000</v>
      </c>
      <c r="L283" s="592">
        <v>2000</v>
      </c>
      <c r="M283" s="188">
        <v>2000</v>
      </c>
    </row>
    <row r="284" spans="1:13" ht="15">
      <c r="A284" s="174">
        <v>633</v>
      </c>
      <c r="B284" s="3"/>
      <c r="C284" s="124"/>
      <c r="D284" s="425"/>
      <c r="E284" s="441" t="s">
        <v>86</v>
      </c>
      <c r="F284" s="147">
        <f aca="true" t="shared" si="32" ref="F284:K284">SUM(F285:F290)</f>
        <v>5731</v>
      </c>
      <c r="G284" s="147">
        <f t="shared" si="32"/>
        <v>2786</v>
      </c>
      <c r="H284" s="5">
        <f t="shared" si="32"/>
        <v>12700</v>
      </c>
      <c r="I284" s="4">
        <f t="shared" si="32"/>
        <v>14980</v>
      </c>
      <c r="J284" s="4">
        <f t="shared" si="32"/>
        <v>14980</v>
      </c>
      <c r="K284" s="875">
        <f t="shared" si="32"/>
        <v>10000</v>
      </c>
      <c r="L284" s="651">
        <f>SUM(L286:L290)</f>
        <v>10200</v>
      </c>
      <c r="M284" s="150">
        <f>SUM(M286:M290)</f>
        <v>10200</v>
      </c>
    </row>
    <row r="285" spans="1:13" ht="15">
      <c r="A285" s="162">
        <v>633001</v>
      </c>
      <c r="B285" s="22"/>
      <c r="C285" s="514">
        <v>41</v>
      </c>
      <c r="D285" s="431" t="s">
        <v>226</v>
      </c>
      <c r="E285" s="442" t="s">
        <v>254</v>
      </c>
      <c r="F285" s="163"/>
      <c r="G285" s="163">
        <v>694</v>
      </c>
      <c r="H285" s="49">
        <v>3000</v>
      </c>
      <c r="I285" s="21">
        <v>2480</v>
      </c>
      <c r="J285" s="21">
        <v>2480</v>
      </c>
      <c r="K285" s="876"/>
      <c r="L285" s="591"/>
      <c r="M285" s="200"/>
    </row>
    <row r="286" spans="1:13" ht="15">
      <c r="A286" s="151">
        <v>633006</v>
      </c>
      <c r="B286" s="7"/>
      <c r="C286" s="522">
        <v>41</v>
      </c>
      <c r="D286" s="432" t="s">
        <v>226</v>
      </c>
      <c r="E286" s="443" t="s">
        <v>192</v>
      </c>
      <c r="F286" s="152">
        <v>2425</v>
      </c>
      <c r="G286" s="152">
        <v>552</v>
      </c>
      <c r="H286" s="85">
        <v>1500</v>
      </c>
      <c r="I286" s="6">
        <v>4000</v>
      </c>
      <c r="J286" s="6">
        <v>4000</v>
      </c>
      <c r="K286" s="879">
        <v>1500</v>
      </c>
      <c r="L286" s="654">
        <v>1500</v>
      </c>
      <c r="M286" s="205">
        <v>1500</v>
      </c>
    </row>
    <row r="287" spans="1:13" ht="15">
      <c r="A287" s="151">
        <v>633006</v>
      </c>
      <c r="B287" s="7">
        <v>3</v>
      </c>
      <c r="C287" s="522">
        <v>41</v>
      </c>
      <c r="D287" s="423" t="s">
        <v>226</v>
      </c>
      <c r="E287" s="385" t="s">
        <v>93</v>
      </c>
      <c r="F287" s="154">
        <v>160</v>
      </c>
      <c r="G287" s="154">
        <v>106</v>
      </c>
      <c r="H287" s="46">
        <v>200</v>
      </c>
      <c r="I287" s="8">
        <v>500</v>
      </c>
      <c r="J287" s="8">
        <v>500</v>
      </c>
      <c r="K287" s="584">
        <v>500</v>
      </c>
      <c r="L287" s="592">
        <v>500</v>
      </c>
      <c r="M287" s="188">
        <v>500</v>
      </c>
    </row>
    <row r="288" spans="1:13" ht="15">
      <c r="A288" s="151">
        <v>633006</v>
      </c>
      <c r="B288" s="7">
        <v>12</v>
      </c>
      <c r="C288" s="13">
        <v>41</v>
      </c>
      <c r="D288" s="423" t="s">
        <v>226</v>
      </c>
      <c r="E288" s="385" t="s">
        <v>227</v>
      </c>
      <c r="F288" s="152"/>
      <c r="G288" s="152"/>
      <c r="H288" s="85">
        <v>3000</v>
      </c>
      <c r="I288" s="6">
        <v>3000</v>
      </c>
      <c r="J288" s="6">
        <v>3000</v>
      </c>
      <c r="K288" s="879">
        <v>3000</v>
      </c>
      <c r="L288" s="654">
        <v>3200</v>
      </c>
      <c r="M288" s="205">
        <v>3200</v>
      </c>
    </row>
    <row r="289" spans="1:13" ht="15">
      <c r="A289" s="164">
        <v>633015</v>
      </c>
      <c r="B289" s="15"/>
      <c r="C289" s="522">
        <v>41</v>
      </c>
      <c r="D289" s="432" t="s">
        <v>226</v>
      </c>
      <c r="E289" s="415" t="s">
        <v>356</v>
      </c>
      <c r="F289" s="152">
        <v>253</v>
      </c>
      <c r="G289" s="152"/>
      <c r="H289" s="85"/>
      <c r="I289" s="85"/>
      <c r="J289" s="85"/>
      <c r="K289" s="879"/>
      <c r="L289" s="654"/>
      <c r="M289" s="205"/>
    </row>
    <row r="290" spans="1:13" ht="15" customHeight="1">
      <c r="A290" s="161">
        <v>633016</v>
      </c>
      <c r="B290" s="32"/>
      <c r="C290" s="183">
        <v>41</v>
      </c>
      <c r="D290" s="420" t="s">
        <v>228</v>
      </c>
      <c r="E290" s="416" t="s">
        <v>229</v>
      </c>
      <c r="F290" s="156">
        <v>2893</v>
      </c>
      <c r="G290" s="156">
        <v>1434</v>
      </c>
      <c r="H290" s="77">
        <v>5000</v>
      </c>
      <c r="I290" s="77">
        <v>5000</v>
      </c>
      <c r="J290" s="77">
        <v>5000</v>
      </c>
      <c r="K290" s="679">
        <v>5000</v>
      </c>
      <c r="L290" s="652">
        <v>5000</v>
      </c>
      <c r="M290" s="192">
        <v>5000</v>
      </c>
    </row>
    <row r="291" spans="1:13" ht="15">
      <c r="A291" s="174">
        <v>635</v>
      </c>
      <c r="B291" s="3"/>
      <c r="C291" s="124"/>
      <c r="D291" s="425"/>
      <c r="E291" s="414" t="s">
        <v>117</v>
      </c>
      <c r="F291" s="147">
        <f>SUM(F292:F292)</f>
        <v>2545</v>
      </c>
      <c r="G291" s="147">
        <f>SUM(G292:G292)</f>
        <v>4595</v>
      </c>
      <c r="H291" s="5">
        <f aca="true" t="shared" si="33" ref="H291:M291">H292</f>
        <v>5000</v>
      </c>
      <c r="I291" s="4">
        <f t="shared" si="33"/>
        <v>3900</v>
      </c>
      <c r="J291" s="4">
        <f t="shared" si="33"/>
        <v>3900</v>
      </c>
      <c r="K291" s="875">
        <f t="shared" si="33"/>
        <v>5000</v>
      </c>
      <c r="L291" s="651">
        <f t="shared" si="33"/>
        <v>5000</v>
      </c>
      <c r="M291" s="150">
        <f t="shared" si="33"/>
        <v>5000</v>
      </c>
    </row>
    <row r="292" spans="1:13" ht="14.25" customHeight="1">
      <c r="A292" s="151">
        <v>635006</v>
      </c>
      <c r="B292" s="72">
        <v>1</v>
      </c>
      <c r="C292" s="106">
        <v>41</v>
      </c>
      <c r="D292" s="425" t="s">
        <v>226</v>
      </c>
      <c r="E292" s="417" t="s">
        <v>404</v>
      </c>
      <c r="F292" s="152">
        <v>2545</v>
      </c>
      <c r="G292" s="152">
        <v>4595</v>
      </c>
      <c r="H292" s="85">
        <v>5000</v>
      </c>
      <c r="I292" s="85">
        <v>3900</v>
      </c>
      <c r="J292" s="85">
        <v>3900</v>
      </c>
      <c r="K292" s="879">
        <v>5000</v>
      </c>
      <c r="L292" s="654">
        <v>5000</v>
      </c>
      <c r="M292" s="205">
        <v>5000</v>
      </c>
    </row>
    <row r="293" spans="1:13" ht="15" customHeight="1">
      <c r="A293" s="174">
        <v>637</v>
      </c>
      <c r="B293" s="69"/>
      <c r="C293" s="520"/>
      <c r="D293" s="420"/>
      <c r="E293" s="413" t="s">
        <v>125</v>
      </c>
      <c r="F293" s="147">
        <f>SUM(F294:F300)</f>
        <v>10175</v>
      </c>
      <c r="G293" s="147">
        <f>SUM(G294:G300)</f>
        <v>14092</v>
      </c>
      <c r="H293" s="5">
        <f aca="true" t="shared" si="34" ref="H293:M293">SUM(H294:H300)</f>
        <v>19550</v>
      </c>
      <c r="I293" s="4">
        <f t="shared" si="34"/>
        <v>20750</v>
      </c>
      <c r="J293" s="4">
        <f>SUM(J294:J300)</f>
        <v>20750</v>
      </c>
      <c r="K293" s="875">
        <f t="shared" si="34"/>
        <v>14200</v>
      </c>
      <c r="L293" s="651">
        <f t="shared" si="34"/>
        <v>16600</v>
      </c>
      <c r="M293" s="150">
        <f t="shared" si="34"/>
        <v>14200</v>
      </c>
    </row>
    <row r="294" spans="1:23" ht="16.5" customHeight="1">
      <c r="A294" s="151">
        <v>637002</v>
      </c>
      <c r="B294" s="7">
        <v>1</v>
      </c>
      <c r="C294" s="522">
        <v>41</v>
      </c>
      <c r="D294" s="432" t="s">
        <v>226</v>
      </c>
      <c r="E294" s="415" t="s">
        <v>232</v>
      </c>
      <c r="F294" s="152"/>
      <c r="G294" s="152"/>
      <c r="H294" s="85">
        <v>1000</v>
      </c>
      <c r="I294" s="6">
        <v>1000</v>
      </c>
      <c r="J294" s="6">
        <v>1000</v>
      </c>
      <c r="K294" s="879">
        <v>1000</v>
      </c>
      <c r="L294" s="654">
        <v>1000</v>
      </c>
      <c r="M294" s="205">
        <v>1000</v>
      </c>
      <c r="P294" s="170"/>
      <c r="Q294" s="170"/>
      <c r="R294" s="170"/>
      <c r="S294" s="171"/>
      <c r="T294" s="171"/>
      <c r="U294" s="171"/>
      <c r="V294" s="171"/>
      <c r="W294" s="171"/>
    </row>
    <row r="295" spans="1:19" ht="15">
      <c r="A295" s="151">
        <v>637002</v>
      </c>
      <c r="B295" s="7">
        <v>2</v>
      </c>
      <c r="C295" s="522">
        <v>41</v>
      </c>
      <c r="D295" s="432" t="s">
        <v>226</v>
      </c>
      <c r="E295" s="415" t="s">
        <v>362</v>
      </c>
      <c r="F295" s="152">
        <v>1771</v>
      </c>
      <c r="G295" s="152">
        <v>240</v>
      </c>
      <c r="H295" s="85">
        <v>6000</v>
      </c>
      <c r="I295" s="6">
        <v>6600</v>
      </c>
      <c r="J295" s="6">
        <v>6600</v>
      </c>
      <c r="K295" s="879">
        <v>6000</v>
      </c>
      <c r="L295" s="654">
        <v>6000</v>
      </c>
      <c r="M295" s="205">
        <v>6000</v>
      </c>
      <c r="P295" s="170"/>
      <c r="Q295" s="170"/>
      <c r="R295" s="170"/>
      <c r="S295" s="170"/>
    </row>
    <row r="296" spans="1:13" ht="15">
      <c r="A296" s="151">
        <v>637004</v>
      </c>
      <c r="B296" s="7"/>
      <c r="C296" s="522">
        <v>41</v>
      </c>
      <c r="D296" s="432" t="s">
        <v>226</v>
      </c>
      <c r="E296" s="415" t="s">
        <v>233</v>
      </c>
      <c r="F296" s="152">
        <v>112</v>
      </c>
      <c r="G296" s="152">
        <v>117</v>
      </c>
      <c r="H296" s="46">
        <v>200</v>
      </c>
      <c r="I296" s="8">
        <v>300</v>
      </c>
      <c r="J296" s="8">
        <v>300</v>
      </c>
      <c r="K296" s="584">
        <v>300</v>
      </c>
      <c r="L296" s="592">
        <v>300</v>
      </c>
      <c r="M296" s="188">
        <v>300</v>
      </c>
    </row>
    <row r="297" spans="1:13" ht="15">
      <c r="A297" s="153">
        <v>637004</v>
      </c>
      <c r="B297" s="9">
        <v>5</v>
      </c>
      <c r="C297" s="13">
        <v>41</v>
      </c>
      <c r="D297" s="423" t="s">
        <v>226</v>
      </c>
      <c r="E297" s="385" t="s">
        <v>129</v>
      </c>
      <c r="F297" s="152">
        <v>4991</v>
      </c>
      <c r="G297" s="152">
        <v>799</v>
      </c>
      <c r="H297" s="46">
        <v>1500</v>
      </c>
      <c r="I297" s="8">
        <v>1500</v>
      </c>
      <c r="J297" s="8">
        <v>1500</v>
      </c>
      <c r="K297" s="584">
        <v>750</v>
      </c>
      <c r="L297" s="592">
        <v>3150</v>
      </c>
      <c r="M297" s="188">
        <v>750</v>
      </c>
    </row>
    <row r="298" spans="1:13" ht="13.5" customHeight="1">
      <c r="A298" s="151">
        <v>637013</v>
      </c>
      <c r="B298" s="7"/>
      <c r="C298" s="522">
        <v>41</v>
      </c>
      <c r="D298" s="423" t="s">
        <v>228</v>
      </c>
      <c r="E298" s="385" t="s">
        <v>234</v>
      </c>
      <c r="F298" s="154"/>
      <c r="G298" s="154"/>
      <c r="H298" s="85">
        <v>350</v>
      </c>
      <c r="I298" s="6">
        <v>350</v>
      </c>
      <c r="J298" s="6">
        <v>350</v>
      </c>
      <c r="K298" s="584">
        <v>350</v>
      </c>
      <c r="L298" s="592">
        <v>350</v>
      </c>
      <c r="M298" s="205">
        <v>350</v>
      </c>
    </row>
    <row r="299" spans="1:16" ht="15" customHeight="1">
      <c r="A299" s="153">
        <v>637015</v>
      </c>
      <c r="B299" s="9"/>
      <c r="C299" s="13">
        <v>41</v>
      </c>
      <c r="D299" s="423" t="s">
        <v>67</v>
      </c>
      <c r="E299" s="385" t="s">
        <v>142</v>
      </c>
      <c r="F299" s="154">
        <v>791</v>
      </c>
      <c r="G299" s="154">
        <v>925</v>
      </c>
      <c r="H299" s="85">
        <v>500</v>
      </c>
      <c r="I299" s="6">
        <v>1000</v>
      </c>
      <c r="J299" s="6">
        <v>1000</v>
      </c>
      <c r="K299" s="879">
        <v>800</v>
      </c>
      <c r="L299" s="654">
        <v>800</v>
      </c>
      <c r="M299" s="205">
        <v>800</v>
      </c>
      <c r="P299" s="170"/>
    </row>
    <row r="300" spans="1:13" ht="15">
      <c r="A300" s="161">
        <v>637027</v>
      </c>
      <c r="B300" s="32"/>
      <c r="C300" s="119">
        <v>41</v>
      </c>
      <c r="D300" s="424" t="s">
        <v>226</v>
      </c>
      <c r="E300" s="426" t="s">
        <v>147</v>
      </c>
      <c r="F300" s="156">
        <v>2510</v>
      </c>
      <c r="G300" s="156">
        <v>12011</v>
      </c>
      <c r="H300" s="77">
        <v>10000</v>
      </c>
      <c r="I300" s="10">
        <v>10000</v>
      </c>
      <c r="J300" s="10">
        <v>10000</v>
      </c>
      <c r="K300" s="679">
        <v>5000</v>
      </c>
      <c r="L300" s="652">
        <v>5000</v>
      </c>
      <c r="M300" s="192">
        <v>5000</v>
      </c>
    </row>
    <row r="301" spans="1:19" ht="15.75" thickBot="1">
      <c r="A301" s="178"/>
      <c r="B301" s="27"/>
      <c r="C301" s="524"/>
      <c r="D301" s="446"/>
      <c r="E301" s="468"/>
      <c r="F301" s="273"/>
      <c r="G301" s="273"/>
      <c r="H301" s="96"/>
      <c r="I301" s="89"/>
      <c r="J301" s="89"/>
      <c r="K301" s="890"/>
      <c r="L301" s="667"/>
      <c r="M301" s="457"/>
      <c r="N301" s="170"/>
      <c r="S301" s="170"/>
    </row>
    <row r="302" spans="1:13" ht="15.75" thickBot="1">
      <c r="A302" s="168" t="s">
        <v>320</v>
      </c>
      <c r="B302" s="17"/>
      <c r="C302" s="519"/>
      <c r="D302" s="419"/>
      <c r="E302" s="412" t="s">
        <v>235</v>
      </c>
      <c r="F302" s="18">
        <f>SUM(F303+F311+F315)</f>
        <v>1334</v>
      </c>
      <c r="G302" s="18">
        <f>SUM(G303+G311+G315)</f>
        <v>1456</v>
      </c>
      <c r="H302" s="67">
        <f aca="true" t="shared" si="35" ref="H302:M302">H303+H311+H315</f>
        <v>1665</v>
      </c>
      <c r="I302" s="65">
        <f t="shared" si="35"/>
        <v>1685</v>
      </c>
      <c r="J302" s="65">
        <f>J303+J311+J315</f>
        <v>1685</v>
      </c>
      <c r="K302" s="873">
        <f t="shared" si="35"/>
        <v>1685</v>
      </c>
      <c r="L302" s="29">
        <f t="shared" si="35"/>
        <v>1685</v>
      </c>
      <c r="M302" s="55">
        <f t="shared" si="35"/>
        <v>1685</v>
      </c>
    </row>
    <row r="303" spans="1:13" ht="14.25" customHeight="1">
      <c r="A303" s="146">
        <v>62</v>
      </c>
      <c r="B303" s="3"/>
      <c r="C303" s="130"/>
      <c r="D303" s="449"/>
      <c r="E303" s="441" t="s">
        <v>69</v>
      </c>
      <c r="F303" s="208">
        <f>SUM(F304:F310)</f>
        <v>345</v>
      </c>
      <c r="G303" s="208">
        <f aca="true" t="shared" si="36" ref="G303:M303">SUM(G304:G310)</f>
        <v>377</v>
      </c>
      <c r="H303" s="491">
        <f t="shared" si="36"/>
        <v>395</v>
      </c>
      <c r="I303" s="118">
        <f t="shared" si="36"/>
        <v>395</v>
      </c>
      <c r="J303" s="118">
        <f>SUM(J304:J310)</f>
        <v>395</v>
      </c>
      <c r="K303" s="874">
        <f t="shared" si="36"/>
        <v>395</v>
      </c>
      <c r="L303" s="761">
        <f t="shared" si="36"/>
        <v>395</v>
      </c>
      <c r="M303" s="762">
        <f t="shared" si="36"/>
        <v>395</v>
      </c>
    </row>
    <row r="304" spans="1:13" ht="15">
      <c r="A304" s="162">
        <v>621000</v>
      </c>
      <c r="B304" s="22">
        <v>1</v>
      </c>
      <c r="C304" s="514">
        <v>41</v>
      </c>
      <c r="D304" s="431" t="s">
        <v>226</v>
      </c>
      <c r="E304" s="442" t="s">
        <v>236</v>
      </c>
      <c r="F304" s="197">
        <v>99</v>
      </c>
      <c r="G304" s="197">
        <v>108</v>
      </c>
      <c r="H304" s="460">
        <v>110</v>
      </c>
      <c r="I304" s="101">
        <v>110</v>
      </c>
      <c r="J304" s="101">
        <v>110</v>
      </c>
      <c r="K304" s="876">
        <v>110</v>
      </c>
      <c r="L304" s="668">
        <v>110</v>
      </c>
      <c r="M304" s="670">
        <v>110</v>
      </c>
    </row>
    <row r="305" spans="1:13" ht="15">
      <c r="A305" s="153">
        <v>625001</v>
      </c>
      <c r="B305" s="9">
        <v>1</v>
      </c>
      <c r="C305" s="185">
        <v>41</v>
      </c>
      <c r="D305" s="421" t="s">
        <v>226</v>
      </c>
      <c r="E305" s="493" t="s">
        <v>72</v>
      </c>
      <c r="F305" s="158">
        <v>13</v>
      </c>
      <c r="G305" s="158">
        <v>15</v>
      </c>
      <c r="H305" s="434">
        <v>16</v>
      </c>
      <c r="I305" s="51">
        <v>16</v>
      </c>
      <c r="J305" s="51">
        <v>16</v>
      </c>
      <c r="K305" s="584">
        <v>16</v>
      </c>
      <c r="L305" s="657">
        <v>16</v>
      </c>
      <c r="M305" s="660">
        <v>16</v>
      </c>
    </row>
    <row r="306" spans="1:13" ht="15">
      <c r="A306" s="151">
        <v>625002</v>
      </c>
      <c r="B306" s="7">
        <v>1</v>
      </c>
      <c r="C306" s="13">
        <v>41</v>
      </c>
      <c r="D306" s="423" t="s">
        <v>226</v>
      </c>
      <c r="E306" s="281" t="s">
        <v>73</v>
      </c>
      <c r="F306" s="158">
        <v>139</v>
      </c>
      <c r="G306" s="158">
        <v>151</v>
      </c>
      <c r="H306" s="434">
        <v>160</v>
      </c>
      <c r="I306" s="51">
        <v>160</v>
      </c>
      <c r="J306" s="51">
        <v>160</v>
      </c>
      <c r="K306" s="584">
        <v>160</v>
      </c>
      <c r="L306" s="657">
        <v>160</v>
      </c>
      <c r="M306" s="660">
        <v>160</v>
      </c>
    </row>
    <row r="307" spans="1:13" ht="15">
      <c r="A307" s="153">
        <v>625003</v>
      </c>
      <c r="B307" s="9">
        <v>1</v>
      </c>
      <c r="C307" s="13">
        <v>41</v>
      </c>
      <c r="D307" s="423" t="s">
        <v>226</v>
      </c>
      <c r="E307" s="281" t="s">
        <v>74</v>
      </c>
      <c r="F307" s="158">
        <v>8</v>
      </c>
      <c r="G307" s="158">
        <v>9</v>
      </c>
      <c r="H307" s="434">
        <v>10</v>
      </c>
      <c r="I307" s="51">
        <v>10</v>
      </c>
      <c r="J307" s="51">
        <v>10</v>
      </c>
      <c r="K307" s="584">
        <v>10</v>
      </c>
      <c r="L307" s="657">
        <v>10</v>
      </c>
      <c r="M307" s="660">
        <v>10</v>
      </c>
    </row>
    <row r="308" spans="1:13" ht="15">
      <c r="A308" s="153">
        <v>625004</v>
      </c>
      <c r="B308" s="33">
        <v>1</v>
      </c>
      <c r="C308" s="82">
        <v>41</v>
      </c>
      <c r="D308" s="423" t="s">
        <v>226</v>
      </c>
      <c r="E308" s="281" t="s">
        <v>75</v>
      </c>
      <c r="F308" s="154">
        <v>30</v>
      </c>
      <c r="G308" s="154">
        <v>32</v>
      </c>
      <c r="H308" s="46">
        <v>35</v>
      </c>
      <c r="I308" s="8">
        <v>35</v>
      </c>
      <c r="J308" s="8">
        <v>35</v>
      </c>
      <c r="K308" s="584">
        <v>35</v>
      </c>
      <c r="L308" s="592">
        <v>35</v>
      </c>
      <c r="M308" s="188">
        <v>35</v>
      </c>
    </row>
    <row r="309" spans="1:13" ht="15">
      <c r="A309" s="153">
        <v>625005</v>
      </c>
      <c r="B309" s="33">
        <v>1</v>
      </c>
      <c r="C309" s="82">
        <v>41</v>
      </c>
      <c r="D309" s="423" t="s">
        <v>226</v>
      </c>
      <c r="E309" s="281" t="s">
        <v>76</v>
      </c>
      <c r="F309" s="154">
        <v>10</v>
      </c>
      <c r="G309" s="154">
        <v>11</v>
      </c>
      <c r="H309" s="46">
        <v>11</v>
      </c>
      <c r="I309" s="8">
        <v>11</v>
      </c>
      <c r="J309" s="8">
        <v>11</v>
      </c>
      <c r="K309" s="584">
        <v>11</v>
      </c>
      <c r="L309" s="592">
        <v>11</v>
      </c>
      <c r="M309" s="188">
        <v>11</v>
      </c>
    </row>
    <row r="310" spans="1:13" ht="15">
      <c r="A310" s="155">
        <v>625007</v>
      </c>
      <c r="B310" s="11">
        <v>1</v>
      </c>
      <c r="C310" s="183">
        <v>41</v>
      </c>
      <c r="D310" s="424" t="s">
        <v>226</v>
      </c>
      <c r="E310" s="438" t="s">
        <v>237</v>
      </c>
      <c r="F310" s="198">
        <v>46</v>
      </c>
      <c r="G310" s="198">
        <v>51</v>
      </c>
      <c r="H310" s="440">
        <v>53</v>
      </c>
      <c r="I310" s="83">
        <v>53</v>
      </c>
      <c r="J310" s="83">
        <v>53</v>
      </c>
      <c r="K310" s="679">
        <v>53</v>
      </c>
      <c r="L310" s="669">
        <v>53</v>
      </c>
      <c r="M310" s="663">
        <v>53</v>
      </c>
    </row>
    <row r="311" spans="1:13" ht="15">
      <c r="A311" s="146">
        <v>633</v>
      </c>
      <c r="B311" s="71"/>
      <c r="C311" s="80"/>
      <c r="D311" s="425"/>
      <c r="E311" s="441" t="s">
        <v>86</v>
      </c>
      <c r="F311" s="147"/>
      <c r="G311" s="147"/>
      <c r="H311" s="5">
        <v>170</v>
      </c>
      <c r="I311" s="4">
        <f>SUM(I312:I314)</f>
        <v>190</v>
      </c>
      <c r="J311" s="4">
        <f>SUM(J312:J314)</f>
        <v>190</v>
      </c>
      <c r="K311" s="875">
        <f>SUM(K312:K314)</f>
        <v>190</v>
      </c>
      <c r="L311" s="651">
        <f>SUM(L312:L314)</f>
        <v>190</v>
      </c>
      <c r="M311" s="150">
        <f>SUM(M312:M314)</f>
        <v>190</v>
      </c>
    </row>
    <row r="312" spans="1:13" ht="15">
      <c r="A312" s="151">
        <v>633009</v>
      </c>
      <c r="B312" s="48">
        <v>1</v>
      </c>
      <c r="C312" s="81">
        <v>41</v>
      </c>
      <c r="D312" s="432" t="s">
        <v>226</v>
      </c>
      <c r="E312" s="443" t="s">
        <v>158</v>
      </c>
      <c r="F312" s="152"/>
      <c r="G312" s="152"/>
      <c r="H312" s="85">
        <v>150</v>
      </c>
      <c r="I312" s="6">
        <v>150</v>
      </c>
      <c r="J312" s="6">
        <v>150</v>
      </c>
      <c r="K312" s="879">
        <v>150</v>
      </c>
      <c r="L312" s="654">
        <v>150</v>
      </c>
      <c r="M312" s="205">
        <v>150</v>
      </c>
    </row>
    <row r="313" spans="1:13" ht="14.25" customHeight="1">
      <c r="A313" s="153">
        <v>633006</v>
      </c>
      <c r="B313" s="9">
        <v>1</v>
      </c>
      <c r="C313" s="13"/>
      <c r="D313" s="423" t="s">
        <v>226</v>
      </c>
      <c r="E313" s="281" t="s">
        <v>91</v>
      </c>
      <c r="F313" s="154"/>
      <c r="G313" s="154"/>
      <c r="H313" s="46">
        <v>20</v>
      </c>
      <c r="I313" s="8">
        <v>20</v>
      </c>
      <c r="J313" s="8">
        <v>20</v>
      </c>
      <c r="K313" s="584">
        <v>20</v>
      </c>
      <c r="L313" s="592">
        <v>20</v>
      </c>
      <c r="M313" s="188">
        <v>20</v>
      </c>
    </row>
    <row r="314" spans="1:13" ht="15.75" customHeight="1">
      <c r="A314" s="161">
        <v>633006</v>
      </c>
      <c r="B314" s="32">
        <v>4</v>
      </c>
      <c r="C314" s="183">
        <v>41</v>
      </c>
      <c r="D314" s="420" t="s">
        <v>226</v>
      </c>
      <c r="E314" s="453" t="s">
        <v>94</v>
      </c>
      <c r="F314" s="189"/>
      <c r="G314" s="189"/>
      <c r="H314" s="427">
        <v>20</v>
      </c>
      <c r="I314" s="23">
        <v>20</v>
      </c>
      <c r="J314" s="23">
        <v>20</v>
      </c>
      <c r="K314" s="878">
        <v>20</v>
      </c>
      <c r="L314" s="655">
        <v>20</v>
      </c>
      <c r="M314" s="516">
        <v>20</v>
      </c>
    </row>
    <row r="315" spans="1:13" ht="16.5" customHeight="1">
      <c r="A315" s="179">
        <v>637</v>
      </c>
      <c r="B315" s="69"/>
      <c r="C315" s="520"/>
      <c r="D315" s="425"/>
      <c r="E315" s="441" t="s">
        <v>125</v>
      </c>
      <c r="F315" s="147">
        <f>SUM(F316:F316)</f>
        <v>989</v>
      </c>
      <c r="G315" s="147">
        <f>SUM(G316:G316)</f>
        <v>1079</v>
      </c>
      <c r="H315" s="70">
        <f aca="true" t="shared" si="37" ref="H315:M315">H316</f>
        <v>1100</v>
      </c>
      <c r="I315" s="68">
        <f t="shared" si="37"/>
        <v>1100</v>
      </c>
      <c r="J315" s="68">
        <f t="shared" si="37"/>
        <v>1100</v>
      </c>
      <c r="K315" s="874">
        <f t="shared" si="37"/>
        <v>1100</v>
      </c>
      <c r="L315" s="650">
        <f t="shared" si="37"/>
        <v>1100</v>
      </c>
      <c r="M315" s="187">
        <f t="shared" si="37"/>
        <v>1100</v>
      </c>
    </row>
    <row r="316" spans="1:20" ht="16.5" customHeight="1">
      <c r="A316" s="161">
        <v>637027</v>
      </c>
      <c r="B316" s="119">
        <v>1</v>
      </c>
      <c r="C316" s="119">
        <v>41</v>
      </c>
      <c r="D316" s="424" t="s">
        <v>226</v>
      </c>
      <c r="E316" s="453" t="s">
        <v>147</v>
      </c>
      <c r="F316" s="189">
        <v>989</v>
      </c>
      <c r="G316" s="189">
        <v>1079</v>
      </c>
      <c r="H316" s="427">
        <v>1100</v>
      </c>
      <c r="I316" s="23">
        <v>1100</v>
      </c>
      <c r="J316" s="23">
        <v>1100</v>
      </c>
      <c r="K316" s="878">
        <v>1100</v>
      </c>
      <c r="L316" s="655">
        <v>1100</v>
      </c>
      <c r="M316" s="516">
        <v>1100</v>
      </c>
      <c r="Q316" s="170"/>
      <c r="R316" s="170"/>
      <c r="S316" s="170"/>
      <c r="T316" s="170"/>
    </row>
    <row r="317" spans="1:20" ht="18" customHeight="1" thickBot="1">
      <c r="A317" s="164"/>
      <c r="B317" s="185"/>
      <c r="C317" s="185"/>
      <c r="D317" s="421"/>
      <c r="E317" s="465"/>
      <c r="F317" s="165"/>
      <c r="G317" s="165"/>
      <c r="H317" s="36"/>
      <c r="I317" s="12"/>
      <c r="J317" s="12"/>
      <c r="K317" s="859"/>
      <c r="L317" s="646"/>
      <c r="M317" s="167"/>
      <c r="Q317" s="170"/>
      <c r="R317" s="170"/>
      <c r="S317" s="170"/>
      <c r="T317" s="170"/>
    </row>
    <row r="318" spans="1:13" ht="18.75" customHeight="1" thickBot="1">
      <c r="A318" s="66" t="s">
        <v>238</v>
      </c>
      <c r="B318" s="17"/>
      <c r="C318" s="519"/>
      <c r="D318" s="419"/>
      <c r="E318" s="54" t="s">
        <v>239</v>
      </c>
      <c r="F318" s="18">
        <f>SUM(F319+F321+F324+F328+F330+F334)</f>
        <v>6198</v>
      </c>
      <c r="G318" s="18">
        <f>SUM(G319+G321+G324+G328+G330+G334)</f>
        <v>5240</v>
      </c>
      <c r="H318" s="67">
        <f aca="true" t="shared" si="38" ref="H318:M318">H319+H321+H324+H328+H330+H334</f>
        <v>37035</v>
      </c>
      <c r="I318" s="65">
        <f t="shared" si="38"/>
        <v>22845</v>
      </c>
      <c r="J318" s="65">
        <f t="shared" si="38"/>
        <v>22845</v>
      </c>
      <c r="K318" s="873">
        <f t="shared" si="38"/>
        <v>19714</v>
      </c>
      <c r="L318" s="29">
        <f t="shared" si="38"/>
        <v>13530</v>
      </c>
      <c r="M318" s="55">
        <f t="shared" si="38"/>
        <v>13530</v>
      </c>
    </row>
    <row r="319" spans="1:16" ht="15.75" customHeight="1">
      <c r="A319" s="227">
        <v>62</v>
      </c>
      <c r="B319" s="91"/>
      <c r="C319" s="129"/>
      <c r="D319" s="447"/>
      <c r="E319" s="448" t="s">
        <v>69</v>
      </c>
      <c r="F319" s="100">
        <f aca="true" t="shared" si="39" ref="F319:M319">SUM(F320:F320)</f>
        <v>14</v>
      </c>
      <c r="G319" s="100">
        <f t="shared" si="39"/>
        <v>16</v>
      </c>
      <c r="H319" s="100">
        <f t="shared" si="39"/>
        <v>20</v>
      </c>
      <c r="I319" s="93">
        <f t="shared" si="39"/>
        <v>20</v>
      </c>
      <c r="J319" s="93">
        <f t="shared" si="39"/>
        <v>20</v>
      </c>
      <c r="K319" s="888">
        <f t="shared" si="39"/>
        <v>20</v>
      </c>
      <c r="L319" s="665">
        <f t="shared" si="39"/>
        <v>20</v>
      </c>
      <c r="M319" s="196">
        <f t="shared" si="39"/>
        <v>20</v>
      </c>
      <c r="P319" s="170"/>
    </row>
    <row r="320" spans="1:13" ht="15">
      <c r="A320" s="151">
        <v>625003</v>
      </c>
      <c r="B320" s="7"/>
      <c r="C320" s="522">
        <v>41</v>
      </c>
      <c r="D320" s="423" t="s">
        <v>240</v>
      </c>
      <c r="E320" s="443" t="s">
        <v>74</v>
      </c>
      <c r="F320" s="152">
        <v>14</v>
      </c>
      <c r="G320" s="152">
        <v>16</v>
      </c>
      <c r="H320" s="46">
        <v>20</v>
      </c>
      <c r="I320" s="8">
        <v>20</v>
      </c>
      <c r="J320" s="8">
        <v>20</v>
      </c>
      <c r="K320" s="584">
        <v>20</v>
      </c>
      <c r="L320" s="592">
        <v>20</v>
      </c>
      <c r="M320" s="188">
        <v>20</v>
      </c>
    </row>
    <row r="321" spans="1:13" ht="15">
      <c r="A321" s="146">
        <v>632</v>
      </c>
      <c r="B321" s="3"/>
      <c r="C321" s="124"/>
      <c r="D321" s="425"/>
      <c r="E321" s="441" t="s">
        <v>79</v>
      </c>
      <c r="F321" s="147">
        <f>SUM(F322:F323)</f>
        <v>2207</v>
      </c>
      <c r="G321" s="147">
        <f>SUM(G322:G323)</f>
        <v>1318</v>
      </c>
      <c r="H321" s="5">
        <f aca="true" t="shared" si="40" ref="H321:M321">H322+H323</f>
        <v>2500</v>
      </c>
      <c r="I321" s="4">
        <f t="shared" si="40"/>
        <v>8310</v>
      </c>
      <c r="J321" s="4">
        <f>J322+J323</f>
        <v>8310</v>
      </c>
      <c r="K321" s="875">
        <f t="shared" si="40"/>
        <v>4500</v>
      </c>
      <c r="L321" s="651">
        <f t="shared" si="40"/>
        <v>4500</v>
      </c>
      <c r="M321" s="150">
        <f t="shared" si="40"/>
        <v>4500</v>
      </c>
    </row>
    <row r="322" spans="1:13" ht="15">
      <c r="A322" s="151">
        <v>632001</v>
      </c>
      <c r="B322" s="7">
        <v>1</v>
      </c>
      <c r="C322" s="522">
        <v>41</v>
      </c>
      <c r="D322" s="431" t="s">
        <v>240</v>
      </c>
      <c r="E322" s="442" t="s">
        <v>241</v>
      </c>
      <c r="F322" s="163">
        <v>1195</v>
      </c>
      <c r="G322" s="163">
        <v>406</v>
      </c>
      <c r="H322" s="85">
        <v>1000</v>
      </c>
      <c r="I322" s="6">
        <v>1000</v>
      </c>
      <c r="J322" s="6">
        <v>1000</v>
      </c>
      <c r="K322" s="879">
        <v>1500</v>
      </c>
      <c r="L322" s="654">
        <v>1500</v>
      </c>
      <c r="M322" s="205">
        <v>1500</v>
      </c>
    </row>
    <row r="323" spans="1:13" ht="15">
      <c r="A323" s="155">
        <v>632001</v>
      </c>
      <c r="B323" s="11">
        <v>2</v>
      </c>
      <c r="C323" s="185">
        <v>41</v>
      </c>
      <c r="D323" s="432" t="s">
        <v>240</v>
      </c>
      <c r="E323" s="438" t="s">
        <v>82</v>
      </c>
      <c r="F323" s="152">
        <v>1012</v>
      </c>
      <c r="G323" s="152">
        <v>912</v>
      </c>
      <c r="H323" s="85">
        <v>1500</v>
      </c>
      <c r="I323" s="6">
        <v>7310</v>
      </c>
      <c r="J323" s="6">
        <v>7310</v>
      </c>
      <c r="K323" s="879">
        <v>3000</v>
      </c>
      <c r="L323" s="654">
        <v>3000</v>
      </c>
      <c r="M323" s="205">
        <v>3000</v>
      </c>
    </row>
    <row r="324" spans="1:14" ht="15.75" customHeight="1">
      <c r="A324" s="174">
        <v>633</v>
      </c>
      <c r="B324" s="3"/>
      <c r="C324" s="124"/>
      <c r="D324" s="425"/>
      <c r="E324" s="441" t="s">
        <v>86</v>
      </c>
      <c r="F324" s="147">
        <f>SUM(F325:F327)</f>
        <v>614</v>
      </c>
      <c r="G324" s="147">
        <f aca="true" t="shared" si="41" ref="G324:M324">SUM(G325:G327)</f>
        <v>438</v>
      </c>
      <c r="H324" s="5">
        <f t="shared" si="41"/>
        <v>5535</v>
      </c>
      <c r="I324" s="5">
        <f t="shared" si="41"/>
        <v>5495</v>
      </c>
      <c r="J324" s="5">
        <f>SUM(J325:J327)</f>
        <v>5495</v>
      </c>
      <c r="K324" s="875">
        <f t="shared" si="41"/>
        <v>5050</v>
      </c>
      <c r="L324" s="651">
        <f t="shared" si="41"/>
        <v>5050</v>
      </c>
      <c r="M324" s="150">
        <f t="shared" si="41"/>
        <v>5050</v>
      </c>
      <c r="N324" s="170"/>
    </row>
    <row r="325" spans="1:14" ht="15">
      <c r="A325" s="230">
        <v>633006</v>
      </c>
      <c r="B325" s="7"/>
      <c r="C325" s="522">
        <v>111</v>
      </c>
      <c r="D325" s="432" t="s">
        <v>240</v>
      </c>
      <c r="E325" s="493" t="s">
        <v>355</v>
      </c>
      <c r="F325" s="190"/>
      <c r="G325" s="190">
        <v>394</v>
      </c>
      <c r="H325" s="240"/>
      <c r="I325" s="276"/>
      <c r="J325" s="276"/>
      <c r="K325" s="584"/>
      <c r="L325" s="592"/>
      <c r="M325" s="167"/>
      <c r="N325" s="170"/>
    </row>
    <row r="326" spans="1:14" ht="15">
      <c r="A326" s="153">
        <v>633006</v>
      </c>
      <c r="B326" s="9">
        <v>7</v>
      </c>
      <c r="C326" s="522">
        <v>41</v>
      </c>
      <c r="D326" s="432" t="s">
        <v>240</v>
      </c>
      <c r="E326" s="281" t="s">
        <v>192</v>
      </c>
      <c r="F326" s="154">
        <v>534</v>
      </c>
      <c r="G326" s="154">
        <v>22</v>
      </c>
      <c r="H326" s="492">
        <v>5500</v>
      </c>
      <c r="I326" s="120">
        <v>5440</v>
      </c>
      <c r="J326" s="120">
        <v>5440</v>
      </c>
      <c r="K326" s="584">
        <v>5000</v>
      </c>
      <c r="L326" s="592">
        <v>5000</v>
      </c>
      <c r="M326" s="188">
        <v>5000</v>
      </c>
      <c r="N326" s="170"/>
    </row>
    <row r="327" spans="1:13" ht="15">
      <c r="A327" s="151">
        <v>633006</v>
      </c>
      <c r="B327" s="7">
        <v>3</v>
      </c>
      <c r="C327" s="522">
        <v>41</v>
      </c>
      <c r="D327" s="432" t="s">
        <v>240</v>
      </c>
      <c r="E327" s="443" t="s">
        <v>93</v>
      </c>
      <c r="F327" s="152">
        <v>80</v>
      </c>
      <c r="G327" s="152">
        <v>22</v>
      </c>
      <c r="H327" s="85">
        <v>35</v>
      </c>
      <c r="I327" s="6">
        <v>55</v>
      </c>
      <c r="J327" s="6">
        <v>55</v>
      </c>
      <c r="K327" s="879">
        <v>50</v>
      </c>
      <c r="L327" s="654">
        <v>50</v>
      </c>
      <c r="M327" s="205">
        <v>50</v>
      </c>
    </row>
    <row r="328" spans="1:13" ht="15">
      <c r="A328" s="174">
        <v>635</v>
      </c>
      <c r="B328" s="3"/>
      <c r="C328" s="124"/>
      <c r="D328" s="425"/>
      <c r="E328" s="441" t="s">
        <v>242</v>
      </c>
      <c r="F328" s="147">
        <v>220</v>
      </c>
      <c r="G328" s="147"/>
      <c r="H328" s="5">
        <v>25000</v>
      </c>
      <c r="I328" s="4">
        <v>4530</v>
      </c>
      <c r="J328" s="4">
        <v>4530</v>
      </c>
      <c r="K328" s="875">
        <f>K329</f>
        <v>5604</v>
      </c>
      <c r="L328" s="651">
        <f>L329</f>
        <v>50</v>
      </c>
      <c r="M328" s="150">
        <f>M329</f>
        <v>50</v>
      </c>
    </row>
    <row r="329" spans="1:13" ht="15">
      <c r="A329" s="148">
        <v>635006</v>
      </c>
      <c r="B329" s="72">
        <v>4</v>
      </c>
      <c r="C329" s="106">
        <v>41</v>
      </c>
      <c r="D329" s="425" t="s">
        <v>240</v>
      </c>
      <c r="E329" s="450" t="s">
        <v>243</v>
      </c>
      <c r="F329" s="149">
        <v>220</v>
      </c>
      <c r="G329" s="149"/>
      <c r="H329" s="74">
        <v>25000</v>
      </c>
      <c r="I329" s="75">
        <v>4530</v>
      </c>
      <c r="J329" s="75">
        <v>4530</v>
      </c>
      <c r="K329" s="877">
        <v>5604</v>
      </c>
      <c r="L329" s="653">
        <v>50</v>
      </c>
      <c r="M329" s="202">
        <v>50</v>
      </c>
    </row>
    <row r="330" spans="1:13" ht="15">
      <c r="A330" s="146">
        <v>637</v>
      </c>
      <c r="B330" s="3"/>
      <c r="C330" s="124"/>
      <c r="D330" s="425"/>
      <c r="E330" s="441" t="s">
        <v>147</v>
      </c>
      <c r="F330" s="147">
        <f>SUM(F331:F333)</f>
        <v>2034</v>
      </c>
      <c r="G330" s="147">
        <f>SUM(G331:G333)</f>
        <v>2333</v>
      </c>
      <c r="H330" s="5">
        <v>2070</v>
      </c>
      <c r="I330" s="4">
        <v>2080</v>
      </c>
      <c r="J330" s="4">
        <v>2080</v>
      </c>
      <c r="K330" s="875">
        <f>SUM(K331:K333)</f>
        <v>2530</v>
      </c>
      <c r="L330" s="651">
        <f>L331</f>
        <v>1900</v>
      </c>
      <c r="M330" s="150">
        <f>M331</f>
        <v>1900</v>
      </c>
    </row>
    <row r="331" spans="1:15" ht="15">
      <c r="A331" s="161">
        <v>637027</v>
      </c>
      <c r="B331" s="119"/>
      <c r="C331" s="119">
        <v>41</v>
      </c>
      <c r="D331" s="424" t="s">
        <v>240</v>
      </c>
      <c r="E331" s="453" t="s">
        <v>147</v>
      </c>
      <c r="F331" s="189">
        <v>1815</v>
      </c>
      <c r="G331" s="189">
        <v>2204</v>
      </c>
      <c r="H331" s="427">
        <v>1900</v>
      </c>
      <c r="I331" s="23">
        <v>1900</v>
      </c>
      <c r="J331" s="23">
        <v>1900</v>
      </c>
      <c r="K331" s="878">
        <v>1900</v>
      </c>
      <c r="L331" s="655">
        <v>1900</v>
      </c>
      <c r="M331" s="516">
        <v>1900</v>
      </c>
      <c r="O331" s="170"/>
    </row>
    <row r="332" spans="1:15" ht="15">
      <c r="A332" s="148">
        <v>637004</v>
      </c>
      <c r="B332" s="72">
        <v>5</v>
      </c>
      <c r="C332" s="106">
        <v>41</v>
      </c>
      <c r="D332" s="425" t="s">
        <v>240</v>
      </c>
      <c r="E332" s="450" t="s">
        <v>176</v>
      </c>
      <c r="F332" s="194">
        <v>90</v>
      </c>
      <c r="G332" s="194"/>
      <c r="H332" s="49">
        <v>50</v>
      </c>
      <c r="I332" s="36">
        <v>50</v>
      </c>
      <c r="J332" s="36">
        <v>50</v>
      </c>
      <c r="K332" s="877">
        <v>510</v>
      </c>
      <c r="L332" s="200">
        <v>510</v>
      </c>
      <c r="M332" s="200">
        <v>650</v>
      </c>
      <c r="O332" s="170"/>
    </row>
    <row r="333" spans="1:15" ht="15">
      <c r="A333" s="148">
        <v>637015</v>
      </c>
      <c r="B333" s="72"/>
      <c r="C333" s="106"/>
      <c r="D333" s="425" t="s">
        <v>67</v>
      </c>
      <c r="E333" s="450" t="s">
        <v>142</v>
      </c>
      <c r="F333" s="149">
        <v>129</v>
      </c>
      <c r="G333" s="149">
        <v>129</v>
      </c>
      <c r="H333" s="74">
        <v>120</v>
      </c>
      <c r="I333" s="75">
        <v>130</v>
      </c>
      <c r="J333" s="75">
        <v>130</v>
      </c>
      <c r="K333" s="877">
        <v>120</v>
      </c>
      <c r="L333" s="653">
        <v>120</v>
      </c>
      <c r="M333" s="202">
        <v>120</v>
      </c>
      <c r="O333" s="170"/>
    </row>
    <row r="334" spans="1:13" ht="15">
      <c r="A334" s="146">
        <v>642</v>
      </c>
      <c r="B334" s="3"/>
      <c r="C334" s="124"/>
      <c r="D334" s="425"/>
      <c r="E334" s="441" t="s">
        <v>244</v>
      </c>
      <c r="F334" s="147">
        <f aca="true" t="shared" si="42" ref="F334:M334">SUM(F335:F337)</f>
        <v>1109</v>
      </c>
      <c r="G334" s="147">
        <f t="shared" si="42"/>
        <v>1135</v>
      </c>
      <c r="H334" s="5">
        <f t="shared" si="42"/>
        <v>1910</v>
      </c>
      <c r="I334" s="4">
        <f t="shared" si="42"/>
        <v>2410</v>
      </c>
      <c r="J334" s="4">
        <f t="shared" si="42"/>
        <v>2410</v>
      </c>
      <c r="K334" s="875">
        <f t="shared" si="42"/>
        <v>2010</v>
      </c>
      <c r="L334" s="651">
        <f t="shared" si="42"/>
        <v>2010</v>
      </c>
      <c r="M334" s="150">
        <f t="shared" si="42"/>
        <v>2010</v>
      </c>
    </row>
    <row r="335" spans="1:13" ht="15">
      <c r="A335" s="162">
        <v>642002</v>
      </c>
      <c r="B335" s="22">
        <v>3</v>
      </c>
      <c r="C335" s="514">
        <v>41</v>
      </c>
      <c r="D335" s="431" t="s">
        <v>161</v>
      </c>
      <c r="E335" s="428" t="s">
        <v>245</v>
      </c>
      <c r="F335" s="165">
        <v>829</v>
      </c>
      <c r="G335" s="165">
        <v>855</v>
      </c>
      <c r="H335" s="36">
        <v>800</v>
      </c>
      <c r="I335" s="36">
        <v>1300</v>
      </c>
      <c r="J335" s="36">
        <v>1300</v>
      </c>
      <c r="K335" s="859">
        <v>1200</v>
      </c>
      <c r="L335" s="646">
        <v>1200</v>
      </c>
      <c r="M335" s="167">
        <v>1200</v>
      </c>
    </row>
    <row r="336" spans="1:13" ht="15">
      <c r="A336" s="153">
        <v>642006</v>
      </c>
      <c r="B336" s="9"/>
      <c r="C336" s="522">
        <v>41</v>
      </c>
      <c r="D336" s="432" t="s">
        <v>161</v>
      </c>
      <c r="E336" s="281" t="s">
        <v>246</v>
      </c>
      <c r="F336" s="154"/>
      <c r="G336" s="154"/>
      <c r="H336" s="46">
        <v>650</v>
      </c>
      <c r="I336" s="8">
        <v>650</v>
      </c>
      <c r="J336" s="8">
        <v>650</v>
      </c>
      <c r="K336" s="584">
        <v>810</v>
      </c>
      <c r="L336" s="592">
        <v>810</v>
      </c>
      <c r="M336" s="188">
        <v>810</v>
      </c>
    </row>
    <row r="337" spans="1:13" ht="15">
      <c r="A337" s="153">
        <v>642011</v>
      </c>
      <c r="B337" s="9"/>
      <c r="C337" s="522">
        <v>41</v>
      </c>
      <c r="D337" s="432" t="s">
        <v>161</v>
      </c>
      <c r="E337" s="281" t="s">
        <v>247</v>
      </c>
      <c r="F337" s="154">
        <v>280</v>
      </c>
      <c r="G337" s="154">
        <v>280</v>
      </c>
      <c r="H337" s="46">
        <v>460</v>
      </c>
      <c r="I337" s="8">
        <v>460</v>
      </c>
      <c r="J337" s="8">
        <v>460</v>
      </c>
      <c r="K337" s="584"/>
      <c r="L337" s="592"/>
      <c r="M337" s="188"/>
    </row>
    <row r="338" spans="1:13" ht="15.75" thickBot="1">
      <c r="A338" s="225"/>
      <c r="B338" s="98"/>
      <c r="C338" s="538"/>
      <c r="D338" s="451"/>
      <c r="E338" s="463"/>
      <c r="F338" s="273"/>
      <c r="G338" s="273"/>
      <c r="H338" s="388"/>
      <c r="I338" s="121"/>
      <c r="J338" s="207"/>
      <c r="K338" s="891"/>
      <c r="L338" s="673"/>
      <c r="M338" s="209"/>
    </row>
    <row r="339" spans="1:13" ht="15.75" thickBot="1">
      <c r="A339" s="66" t="s">
        <v>248</v>
      </c>
      <c r="B339" s="17"/>
      <c r="C339" s="519"/>
      <c r="D339" s="419"/>
      <c r="E339" s="54" t="s">
        <v>249</v>
      </c>
      <c r="F339" s="18">
        <f>SUM(F340+F342+F343)</f>
        <v>271</v>
      </c>
      <c r="G339" s="18">
        <f>SUM(G340+G342+G343)</f>
        <v>636</v>
      </c>
      <c r="H339" s="67">
        <f>H340+H342+H343</f>
        <v>800</v>
      </c>
      <c r="I339" s="65">
        <f>I340+I342+I343</f>
        <v>800</v>
      </c>
      <c r="J339" s="65">
        <f>J340+J342+J343</f>
        <v>800</v>
      </c>
      <c r="K339" s="873">
        <f>K340+K343</f>
        <v>825</v>
      </c>
      <c r="L339" s="29">
        <f>L340+L343</f>
        <v>825</v>
      </c>
      <c r="M339" s="55">
        <f>M340+M343</f>
        <v>825</v>
      </c>
    </row>
    <row r="340" spans="1:17" ht="15">
      <c r="A340" s="227">
        <v>632</v>
      </c>
      <c r="B340" s="91"/>
      <c r="C340" s="129"/>
      <c r="D340" s="447"/>
      <c r="E340" s="448" t="s">
        <v>206</v>
      </c>
      <c r="F340" s="193">
        <v>271</v>
      </c>
      <c r="G340" s="193">
        <v>636</v>
      </c>
      <c r="H340" s="100">
        <v>725</v>
      </c>
      <c r="I340" s="93">
        <v>725</v>
      </c>
      <c r="J340" s="93">
        <v>725</v>
      </c>
      <c r="K340" s="888">
        <v>750</v>
      </c>
      <c r="L340" s="665">
        <v>750</v>
      </c>
      <c r="M340" s="196">
        <v>750</v>
      </c>
      <c r="Q340" s="170"/>
    </row>
    <row r="341" spans="1:13" ht="15" customHeight="1">
      <c r="A341" s="155">
        <v>632001</v>
      </c>
      <c r="B341" s="11">
        <v>1</v>
      </c>
      <c r="C341" s="183">
        <v>41</v>
      </c>
      <c r="D341" s="425" t="s">
        <v>240</v>
      </c>
      <c r="E341" s="438" t="s">
        <v>81</v>
      </c>
      <c r="F341" s="156">
        <v>271</v>
      </c>
      <c r="G341" s="156">
        <v>636</v>
      </c>
      <c r="H341" s="77">
        <v>725</v>
      </c>
      <c r="I341" s="10">
        <v>725</v>
      </c>
      <c r="J341" s="10">
        <v>725</v>
      </c>
      <c r="K341" s="679">
        <v>750</v>
      </c>
      <c r="L341" s="652">
        <v>750</v>
      </c>
      <c r="M341" s="192">
        <v>750</v>
      </c>
    </row>
    <row r="342" spans="1:13" ht="17.25" customHeight="1">
      <c r="A342" s="146">
        <v>635</v>
      </c>
      <c r="B342" s="3"/>
      <c r="C342" s="124"/>
      <c r="D342" s="425"/>
      <c r="E342" s="441" t="s">
        <v>250</v>
      </c>
      <c r="F342" s="147"/>
      <c r="G342" s="147"/>
      <c r="H342" s="5"/>
      <c r="I342" s="4"/>
      <c r="J342" s="4"/>
      <c r="K342" s="875"/>
      <c r="L342" s="651"/>
      <c r="M342" s="150"/>
    </row>
    <row r="343" spans="1:13" ht="17.25" customHeight="1">
      <c r="A343" s="174">
        <v>633</v>
      </c>
      <c r="B343" s="3"/>
      <c r="C343" s="124"/>
      <c r="D343" s="425"/>
      <c r="E343" s="441" t="s">
        <v>86</v>
      </c>
      <c r="F343" s="147"/>
      <c r="G343" s="147"/>
      <c r="H343" s="5">
        <v>75</v>
      </c>
      <c r="I343" s="5">
        <v>75</v>
      </c>
      <c r="J343" s="5">
        <v>75</v>
      </c>
      <c r="K343" s="875">
        <f>K344</f>
        <v>75</v>
      </c>
      <c r="L343" s="651">
        <f>L344</f>
        <v>75</v>
      </c>
      <c r="M343" s="150">
        <v>75</v>
      </c>
    </row>
    <row r="344" spans="1:13" ht="15">
      <c r="A344" s="148">
        <v>633006</v>
      </c>
      <c r="B344" s="73">
        <v>7</v>
      </c>
      <c r="C344" s="72">
        <v>41</v>
      </c>
      <c r="D344" s="425" t="s">
        <v>240</v>
      </c>
      <c r="E344" s="450" t="s">
        <v>192</v>
      </c>
      <c r="F344" s="149"/>
      <c r="G344" s="149"/>
      <c r="H344" s="148">
        <v>75</v>
      </c>
      <c r="I344" s="74">
        <v>75</v>
      </c>
      <c r="J344" s="74">
        <v>75</v>
      </c>
      <c r="K344" s="877">
        <v>75</v>
      </c>
      <c r="L344" s="653">
        <v>75</v>
      </c>
      <c r="M344" s="202">
        <v>75</v>
      </c>
    </row>
    <row r="345" spans="1:13" ht="14.25" customHeight="1" thickBot="1">
      <c r="A345" s="231"/>
      <c r="B345" s="98"/>
      <c r="C345" s="538"/>
      <c r="D345" s="451"/>
      <c r="E345" s="463"/>
      <c r="F345" s="273"/>
      <c r="G345" s="273"/>
      <c r="H345" s="388"/>
      <c r="I345" s="122"/>
      <c r="J345" s="122"/>
      <c r="K345" s="904"/>
      <c r="L345" s="681"/>
      <c r="M345" s="683"/>
    </row>
    <row r="346" spans="1:20" ht="15.75" thickBot="1">
      <c r="A346" s="168" t="s">
        <v>352</v>
      </c>
      <c r="B346" s="90"/>
      <c r="C346" s="529"/>
      <c r="D346" s="446"/>
      <c r="E346" s="464" t="s">
        <v>307</v>
      </c>
      <c r="F346" s="204">
        <f>F347+F349+F371+F377+F402+F404+F417+F400+F369</f>
        <v>251145</v>
      </c>
      <c r="G346" s="204">
        <f>G347+G349+G371+G377+G402+G404+G417+G400+G369+G348</f>
        <v>259793</v>
      </c>
      <c r="H346" s="684">
        <f>H347+H349+H371+H377+H400+H402+H404+H417+H369+H360+H361</f>
        <v>294000</v>
      </c>
      <c r="I346" s="685">
        <f>I347+I349+I371+I377+I400+I402+I404+I417+I369+I360+I361</f>
        <v>301356</v>
      </c>
      <c r="J346" s="685">
        <f>J347+J349+J371+J377+J400+J402+J404+J417+J369+J360+J361</f>
        <v>301356</v>
      </c>
      <c r="K346" s="873">
        <f>K347+K349+K371+K369+K377+K400+K402+K404+K417+K360+K361</f>
        <v>347000</v>
      </c>
      <c r="L346" s="686">
        <f>L347+L349+L371+L377+L400+L402+L404+L417</f>
        <v>343880</v>
      </c>
      <c r="M346" s="676">
        <f>M347+M349+M371+M377+M400+M402+M404+M417</f>
        <v>343720</v>
      </c>
      <c r="Q346" s="271"/>
      <c r="R346" s="271"/>
      <c r="S346" s="271"/>
      <c r="T346" s="271"/>
    </row>
    <row r="347" spans="1:13" ht="15">
      <c r="A347" s="227">
        <v>611000</v>
      </c>
      <c r="B347" s="91"/>
      <c r="C347" s="794">
        <v>41</v>
      </c>
      <c r="D347" s="547">
        <v>44568</v>
      </c>
      <c r="E347" s="448" t="s">
        <v>68</v>
      </c>
      <c r="F347" s="193">
        <v>160148</v>
      </c>
      <c r="G347" s="193">
        <v>158754</v>
      </c>
      <c r="H347" s="100">
        <v>170000</v>
      </c>
      <c r="I347" s="93">
        <v>170000</v>
      </c>
      <c r="J347" s="93">
        <v>170000</v>
      </c>
      <c r="K347" s="888">
        <v>210400</v>
      </c>
      <c r="L347" s="665">
        <v>210400</v>
      </c>
      <c r="M347" s="196">
        <v>210400</v>
      </c>
    </row>
    <row r="348" spans="1:13" ht="15">
      <c r="A348" s="179">
        <v>611000</v>
      </c>
      <c r="B348" s="69"/>
      <c r="C348" s="133" t="s">
        <v>463</v>
      </c>
      <c r="D348" s="793">
        <v>44568</v>
      </c>
      <c r="E348" s="839" t="s">
        <v>497</v>
      </c>
      <c r="F348" s="195"/>
      <c r="G348" s="195">
        <v>2502</v>
      </c>
      <c r="H348" s="70"/>
      <c r="I348" s="70"/>
      <c r="J348" s="70"/>
      <c r="K348" s="874"/>
      <c r="L348" s="650"/>
      <c r="M348" s="187"/>
    </row>
    <row r="349" spans="1:13" ht="15">
      <c r="A349" s="179">
        <v>62</v>
      </c>
      <c r="B349" s="69"/>
      <c r="C349" s="80"/>
      <c r="D349" s="425"/>
      <c r="E349" s="441" t="s">
        <v>69</v>
      </c>
      <c r="F349" s="187">
        <f aca="true" t="shared" si="43" ref="F349:M349">SUM(F350:F359)</f>
        <v>52785</v>
      </c>
      <c r="G349" s="195">
        <f t="shared" si="43"/>
        <v>56405</v>
      </c>
      <c r="H349" s="70">
        <f t="shared" si="43"/>
        <v>59460</v>
      </c>
      <c r="I349" s="70">
        <f t="shared" si="43"/>
        <v>59460</v>
      </c>
      <c r="J349" s="70">
        <f t="shared" si="43"/>
        <v>59460</v>
      </c>
      <c r="K349" s="874">
        <f t="shared" si="43"/>
        <v>73740</v>
      </c>
      <c r="L349" s="650">
        <f t="shared" si="43"/>
        <v>73740</v>
      </c>
      <c r="M349" s="187">
        <f t="shared" si="43"/>
        <v>73740</v>
      </c>
    </row>
    <row r="350" spans="1:13" ht="15">
      <c r="A350" s="162">
        <v>621000</v>
      </c>
      <c r="B350" s="22"/>
      <c r="C350" s="514">
        <v>41</v>
      </c>
      <c r="D350" s="431" t="s">
        <v>251</v>
      </c>
      <c r="E350" s="442" t="s">
        <v>70</v>
      </c>
      <c r="F350" s="200">
        <v>3956</v>
      </c>
      <c r="G350" s="163">
        <v>3177</v>
      </c>
      <c r="H350" s="49">
        <v>6700</v>
      </c>
      <c r="I350" s="21">
        <v>6700</v>
      </c>
      <c r="J350" s="21">
        <v>6700</v>
      </c>
      <c r="K350" s="876">
        <v>10520</v>
      </c>
      <c r="L350" s="591">
        <v>10520</v>
      </c>
      <c r="M350" s="200">
        <v>10520</v>
      </c>
    </row>
    <row r="351" spans="1:13" ht="15">
      <c r="A351" s="151">
        <v>623000</v>
      </c>
      <c r="B351" s="48"/>
      <c r="C351" s="81">
        <v>41</v>
      </c>
      <c r="D351" s="432" t="s">
        <v>251</v>
      </c>
      <c r="E351" s="443" t="s">
        <v>71</v>
      </c>
      <c r="F351" s="154">
        <v>11868</v>
      </c>
      <c r="G351" s="154">
        <v>12388</v>
      </c>
      <c r="H351" s="46">
        <v>10300</v>
      </c>
      <c r="I351" s="8">
        <v>10300</v>
      </c>
      <c r="J351" s="8">
        <v>10300</v>
      </c>
      <c r="K351" s="584">
        <v>10520</v>
      </c>
      <c r="L351" s="592">
        <v>10520</v>
      </c>
      <c r="M351" s="188">
        <v>10520</v>
      </c>
    </row>
    <row r="352" spans="1:23" ht="15">
      <c r="A352" s="151">
        <v>623000</v>
      </c>
      <c r="B352" s="48"/>
      <c r="C352" s="81" t="s">
        <v>467</v>
      </c>
      <c r="D352" s="432" t="s">
        <v>251</v>
      </c>
      <c r="E352" s="443" t="s">
        <v>498</v>
      </c>
      <c r="F352" s="154"/>
      <c r="G352" s="154">
        <v>313</v>
      </c>
      <c r="H352" s="153"/>
      <c r="I352" s="8"/>
      <c r="J352" s="8"/>
      <c r="K352" s="584"/>
      <c r="L352" s="592"/>
      <c r="M352" s="188"/>
      <c r="S352" s="170"/>
      <c r="T352" s="170"/>
      <c r="U352" s="170"/>
      <c r="V352" s="170"/>
      <c r="W352" s="170"/>
    </row>
    <row r="353" spans="1:13" ht="15">
      <c r="A353" s="153">
        <v>625001</v>
      </c>
      <c r="B353" s="9"/>
      <c r="C353" s="13">
        <v>41</v>
      </c>
      <c r="D353" s="423" t="s">
        <v>251</v>
      </c>
      <c r="E353" s="281" t="s">
        <v>72</v>
      </c>
      <c r="F353" s="154">
        <v>2080</v>
      </c>
      <c r="G353" s="154">
        <v>2276</v>
      </c>
      <c r="H353" s="36">
        <v>2400</v>
      </c>
      <c r="I353" s="12">
        <v>2400</v>
      </c>
      <c r="J353" s="12">
        <v>2400</v>
      </c>
      <c r="K353" s="859">
        <v>2950</v>
      </c>
      <c r="L353" s="646">
        <v>2950</v>
      </c>
      <c r="M353" s="167">
        <v>2950</v>
      </c>
    </row>
    <row r="354" spans="1:13" ht="15">
      <c r="A354" s="153">
        <v>625001</v>
      </c>
      <c r="B354" s="9"/>
      <c r="C354" s="13" t="s">
        <v>468</v>
      </c>
      <c r="D354" s="423" t="s">
        <v>251</v>
      </c>
      <c r="E354" s="281" t="s">
        <v>499</v>
      </c>
      <c r="F354" s="152"/>
      <c r="G354" s="152">
        <v>113</v>
      </c>
      <c r="H354" s="85"/>
      <c r="I354" s="6"/>
      <c r="J354" s="6"/>
      <c r="K354" s="879"/>
      <c r="L354" s="654"/>
      <c r="M354" s="205"/>
    </row>
    <row r="355" spans="1:13" ht="15">
      <c r="A355" s="153">
        <v>625002</v>
      </c>
      <c r="B355" s="9"/>
      <c r="C355" s="13">
        <v>41</v>
      </c>
      <c r="D355" s="432" t="s">
        <v>251</v>
      </c>
      <c r="E355" s="443" t="s">
        <v>73</v>
      </c>
      <c r="F355" s="165">
        <v>20809</v>
      </c>
      <c r="G355" s="165">
        <v>22764</v>
      </c>
      <c r="H355" s="36">
        <v>23800</v>
      </c>
      <c r="I355" s="12">
        <v>23800</v>
      </c>
      <c r="J355" s="12">
        <v>23800</v>
      </c>
      <c r="K355" s="859">
        <v>29500</v>
      </c>
      <c r="L355" s="646">
        <v>29500</v>
      </c>
      <c r="M355" s="167">
        <v>29500</v>
      </c>
    </row>
    <row r="356" spans="1:13" ht="15">
      <c r="A356" s="153">
        <v>625003</v>
      </c>
      <c r="B356" s="9"/>
      <c r="C356" s="13">
        <v>41</v>
      </c>
      <c r="D356" s="423" t="s">
        <v>251</v>
      </c>
      <c r="E356" s="281" t="s">
        <v>74</v>
      </c>
      <c r="F356" s="154">
        <v>1188</v>
      </c>
      <c r="G356" s="154">
        <v>1302</v>
      </c>
      <c r="H356" s="50">
        <v>1360</v>
      </c>
      <c r="I356" s="24">
        <v>1360</v>
      </c>
      <c r="J356" s="24">
        <v>1360</v>
      </c>
      <c r="K356" s="885">
        <v>1700</v>
      </c>
      <c r="L356" s="656">
        <v>1700</v>
      </c>
      <c r="M356" s="191">
        <v>1700</v>
      </c>
    </row>
    <row r="357" spans="1:13" ht="15">
      <c r="A357" s="153">
        <v>625004</v>
      </c>
      <c r="B357" s="9"/>
      <c r="C357" s="13">
        <v>41</v>
      </c>
      <c r="D357" s="423" t="s">
        <v>251</v>
      </c>
      <c r="E357" s="281" t="s">
        <v>75</v>
      </c>
      <c r="F357" s="154">
        <v>4368</v>
      </c>
      <c r="G357" s="154">
        <v>4762</v>
      </c>
      <c r="H357" s="50">
        <v>5100</v>
      </c>
      <c r="I357" s="24">
        <v>5100</v>
      </c>
      <c r="J357" s="24">
        <v>5100</v>
      </c>
      <c r="K357" s="885">
        <v>6400</v>
      </c>
      <c r="L357" s="656">
        <v>6400</v>
      </c>
      <c r="M357" s="191">
        <v>6400</v>
      </c>
    </row>
    <row r="358" spans="1:13" ht="15">
      <c r="A358" s="153">
        <v>625005</v>
      </c>
      <c r="B358" s="9"/>
      <c r="C358" s="13">
        <v>41</v>
      </c>
      <c r="D358" s="423" t="s">
        <v>251</v>
      </c>
      <c r="E358" s="281" t="s">
        <v>76</v>
      </c>
      <c r="F358" s="154">
        <v>1456</v>
      </c>
      <c r="G358" s="154">
        <v>1587</v>
      </c>
      <c r="H358" s="46">
        <v>1700</v>
      </c>
      <c r="I358" s="8">
        <v>1700</v>
      </c>
      <c r="J358" s="8">
        <v>1700</v>
      </c>
      <c r="K358" s="584">
        <v>2150</v>
      </c>
      <c r="L358" s="592">
        <v>2150</v>
      </c>
      <c r="M358" s="188">
        <v>2150</v>
      </c>
    </row>
    <row r="359" spans="1:13" ht="15.75" thickBot="1">
      <c r="A359" s="161">
        <v>625007</v>
      </c>
      <c r="B359" s="11"/>
      <c r="C359" s="183">
        <v>41</v>
      </c>
      <c r="D359" s="424" t="s">
        <v>251</v>
      </c>
      <c r="E359" s="438" t="s">
        <v>77</v>
      </c>
      <c r="F359" s="165">
        <v>7060</v>
      </c>
      <c r="G359" s="165">
        <v>7723</v>
      </c>
      <c r="H359" s="36">
        <v>8100</v>
      </c>
      <c r="I359" s="12">
        <v>8100</v>
      </c>
      <c r="J359" s="12">
        <v>8100</v>
      </c>
      <c r="K359" s="859">
        <v>10000</v>
      </c>
      <c r="L359" s="646">
        <v>10000</v>
      </c>
      <c r="M359" s="167">
        <v>10000</v>
      </c>
    </row>
    <row r="360" spans="1:13" ht="15">
      <c r="A360" s="227">
        <v>611000</v>
      </c>
      <c r="B360" s="129"/>
      <c r="C360" s="129" t="s">
        <v>463</v>
      </c>
      <c r="D360" s="547">
        <v>44203</v>
      </c>
      <c r="E360" s="448" t="s">
        <v>464</v>
      </c>
      <c r="F360" s="193"/>
      <c r="G360" s="193"/>
      <c r="H360" s="100">
        <v>13000</v>
      </c>
      <c r="I360" s="93">
        <v>13000</v>
      </c>
      <c r="J360" s="93">
        <v>13000</v>
      </c>
      <c r="K360" s="888">
        <v>7500</v>
      </c>
      <c r="L360" s="665"/>
      <c r="M360" s="196"/>
    </row>
    <row r="361" spans="1:13" ht="15">
      <c r="A361" s="179">
        <v>62</v>
      </c>
      <c r="B361" s="97"/>
      <c r="C361" s="124"/>
      <c r="D361" s="425"/>
      <c r="E361" s="462" t="s">
        <v>465</v>
      </c>
      <c r="F361" s="195"/>
      <c r="G361" s="195"/>
      <c r="H361" s="70">
        <v>4660</v>
      </c>
      <c r="I361" s="70">
        <v>4660</v>
      </c>
      <c r="J361" s="70">
        <v>4660</v>
      </c>
      <c r="K361" s="874">
        <f>SUM(K362:K368)</f>
        <v>2630</v>
      </c>
      <c r="L361" s="650"/>
      <c r="M361" s="187"/>
    </row>
    <row r="362" spans="1:13" ht="15">
      <c r="A362" s="151">
        <v>623000</v>
      </c>
      <c r="B362" s="48"/>
      <c r="C362" s="81" t="s">
        <v>466</v>
      </c>
      <c r="D362" s="432" t="s">
        <v>251</v>
      </c>
      <c r="E362" s="443" t="s">
        <v>71</v>
      </c>
      <c r="F362" s="787"/>
      <c r="G362" s="795"/>
      <c r="H362" s="49">
        <v>1300</v>
      </c>
      <c r="I362" s="49">
        <v>1300</v>
      </c>
      <c r="J362" s="49">
        <v>1300</v>
      </c>
      <c r="K362" s="876">
        <v>750</v>
      </c>
      <c r="L362" s="787"/>
      <c r="M362" s="789"/>
    </row>
    <row r="363" spans="1:13" ht="15">
      <c r="A363" s="153">
        <v>625001</v>
      </c>
      <c r="B363" s="9"/>
      <c r="C363" s="13" t="s">
        <v>466</v>
      </c>
      <c r="D363" s="423" t="s">
        <v>251</v>
      </c>
      <c r="E363" s="281" t="s">
        <v>72</v>
      </c>
      <c r="F363" s="790"/>
      <c r="G363" s="796"/>
      <c r="H363" s="46">
        <v>190</v>
      </c>
      <c r="I363" s="46">
        <v>190</v>
      </c>
      <c r="J363" s="46">
        <v>190</v>
      </c>
      <c r="K363" s="584">
        <v>105</v>
      </c>
      <c r="L363" s="790"/>
      <c r="M363" s="792"/>
    </row>
    <row r="364" spans="1:13" ht="15">
      <c r="A364" s="153">
        <v>625002</v>
      </c>
      <c r="B364" s="9"/>
      <c r="C364" s="13" t="s">
        <v>467</v>
      </c>
      <c r="D364" s="423" t="s">
        <v>251</v>
      </c>
      <c r="E364" s="281" t="s">
        <v>73</v>
      </c>
      <c r="F364" s="790"/>
      <c r="G364" s="796"/>
      <c r="H364" s="46">
        <v>1900</v>
      </c>
      <c r="I364" s="46">
        <v>1900</v>
      </c>
      <c r="J364" s="46">
        <v>1900</v>
      </c>
      <c r="K364" s="584">
        <v>1050</v>
      </c>
      <c r="L364" s="790"/>
      <c r="M364" s="792"/>
    </row>
    <row r="365" spans="1:13" ht="15">
      <c r="A365" s="153">
        <v>625003</v>
      </c>
      <c r="B365" s="9"/>
      <c r="C365" s="13" t="s">
        <v>467</v>
      </c>
      <c r="D365" s="423" t="s">
        <v>251</v>
      </c>
      <c r="E365" s="281" t="s">
        <v>74</v>
      </c>
      <c r="F365" s="790"/>
      <c r="G365" s="796"/>
      <c r="H365" s="46">
        <v>110</v>
      </c>
      <c r="I365" s="46">
        <v>110</v>
      </c>
      <c r="J365" s="46">
        <v>110</v>
      </c>
      <c r="K365" s="584">
        <v>60</v>
      </c>
      <c r="L365" s="790"/>
      <c r="M365" s="792"/>
    </row>
    <row r="366" spans="1:13" ht="15">
      <c r="A366" s="153">
        <v>625004</v>
      </c>
      <c r="B366" s="9"/>
      <c r="C366" s="13" t="s">
        <v>467</v>
      </c>
      <c r="D366" s="423" t="s">
        <v>251</v>
      </c>
      <c r="E366" s="281" t="s">
        <v>75</v>
      </c>
      <c r="F366" s="790"/>
      <c r="G366" s="796"/>
      <c r="H366" s="46">
        <v>400</v>
      </c>
      <c r="I366" s="46">
        <v>400</v>
      </c>
      <c r="J366" s="46">
        <v>400</v>
      </c>
      <c r="K366" s="584">
        <v>230</v>
      </c>
      <c r="L366" s="790"/>
      <c r="M366" s="792"/>
    </row>
    <row r="367" spans="1:13" ht="12.75" customHeight="1">
      <c r="A367" s="153">
        <v>625005</v>
      </c>
      <c r="B367" s="9"/>
      <c r="C367" s="13" t="s">
        <v>468</v>
      </c>
      <c r="D367" s="423" t="s">
        <v>251</v>
      </c>
      <c r="E367" s="281" t="s">
        <v>76</v>
      </c>
      <c r="F367" s="790"/>
      <c r="G367" s="796"/>
      <c r="H367" s="46">
        <v>140</v>
      </c>
      <c r="I367" s="46">
        <v>140</v>
      </c>
      <c r="J367" s="46">
        <v>140</v>
      </c>
      <c r="K367" s="584">
        <v>75</v>
      </c>
      <c r="L367" s="790"/>
      <c r="M367" s="792"/>
    </row>
    <row r="368" spans="1:19" ht="12" customHeight="1">
      <c r="A368" s="161">
        <v>625007</v>
      </c>
      <c r="B368" s="11"/>
      <c r="C368" s="183" t="s">
        <v>468</v>
      </c>
      <c r="D368" s="424" t="s">
        <v>251</v>
      </c>
      <c r="E368" s="438" t="s">
        <v>77</v>
      </c>
      <c r="F368" s="165"/>
      <c r="G368" s="165"/>
      <c r="H368" s="36">
        <v>620</v>
      </c>
      <c r="I368" s="12">
        <v>620</v>
      </c>
      <c r="J368" s="12">
        <v>620</v>
      </c>
      <c r="K368" s="859">
        <v>360</v>
      </c>
      <c r="L368" s="646"/>
      <c r="M368" s="167"/>
      <c r="S368" s="586"/>
    </row>
    <row r="369" spans="1:13" ht="14.25" customHeight="1">
      <c r="A369" s="174">
        <v>631</v>
      </c>
      <c r="B369" s="71"/>
      <c r="C369" s="521"/>
      <c r="D369" s="420"/>
      <c r="E369" s="441" t="s">
        <v>315</v>
      </c>
      <c r="F369" s="147"/>
      <c r="G369" s="147"/>
      <c r="H369" s="5">
        <v>50</v>
      </c>
      <c r="I369" s="4">
        <v>50</v>
      </c>
      <c r="J369" s="4">
        <v>50</v>
      </c>
      <c r="K369" s="875">
        <f>K370</f>
        <v>50</v>
      </c>
      <c r="L369" s="651">
        <f>L370</f>
        <v>50</v>
      </c>
      <c r="M369" s="150">
        <f>M370</f>
        <v>50</v>
      </c>
    </row>
    <row r="370" spans="1:16" ht="16.5" customHeight="1">
      <c r="A370" s="148">
        <v>631001</v>
      </c>
      <c r="B370" s="73"/>
      <c r="C370" s="108">
        <v>41</v>
      </c>
      <c r="D370" s="420" t="s">
        <v>251</v>
      </c>
      <c r="E370" s="450" t="s">
        <v>316</v>
      </c>
      <c r="F370" s="149"/>
      <c r="G370" s="149"/>
      <c r="H370" s="74">
        <v>50</v>
      </c>
      <c r="I370" s="75">
        <v>50</v>
      </c>
      <c r="J370" s="75">
        <v>50</v>
      </c>
      <c r="K370" s="877">
        <v>50</v>
      </c>
      <c r="L370" s="653">
        <v>50</v>
      </c>
      <c r="M370" s="202">
        <v>50</v>
      </c>
      <c r="P370" s="170"/>
    </row>
    <row r="371" spans="1:16" ht="15">
      <c r="A371" s="174">
        <v>632</v>
      </c>
      <c r="B371" s="71"/>
      <c r="C371" s="80"/>
      <c r="D371" s="425"/>
      <c r="E371" s="441" t="s">
        <v>79</v>
      </c>
      <c r="F371" s="147">
        <f>SUM(F372:F376)</f>
        <v>22456</v>
      </c>
      <c r="G371" s="147">
        <f aca="true" t="shared" si="44" ref="G371:M371">SUM(G372:G376)</f>
        <v>22031</v>
      </c>
      <c r="H371" s="5">
        <f t="shared" si="44"/>
        <v>30020</v>
      </c>
      <c r="I371" s="4">
        <f t="shared" si="44"/>
        <v>30020</v>
      </c>
      <c r="J371" s="4">
        <f>SUM(J372:J376)</f>
        <v>30020</v>
      </c>
      <c r="K371" s="875">
        <f t="shared" si="44"/>
        <v>30020</v>
      </c>
      <c r="L371" s="651">
        <f t="shared" si="44"/>
        <v>30020</v>
      </c>
      <c r="M371" s="150">
        <f t="shared" si="44"/>
        <v>30020</v>
      </c>
      <c r="P371" s="170"/>
    </row>
    <row r="372" spans="1:16" ht="15">
      <c r="A372" s="162">
        <v>632001</v>
      </c>
      <c r="B372" s="22">
        <v>1</v>
      </c>
      <c r="C372" s="514">
        <v>41</v>
      </c>
      <c r="D372" s="432" t="s">
        <v>251</v>
      </c>
      <c r="E372" s="442" t="s">
        <v>81</v>
      </c>
      <c r="F372" s="163">
        <v>2569</v>
      </c>
      <c r="G372" s="163">
        <v>4637</v>
      </c>
      <c r="H372" s="104">
        <v>7500</v>
      </c>
      <c r="I372" s="86">
        <v>7500</v>
      </c>
      <c r="J372" s="86">
        <v>7500</v>
      </c>
      <c r="K372" s="705">
        <v>7500</v>
      </c>
      <c r="L372" s="591">
        <v>7500</v>
      </c>
      <c r="M372" s="467">
        <v>7500</v>
      </c>
      <c r="P372" s="170"/>
    </row>
    <row r="373" spans="1:16" ht="13.5" customHeight="1">
      <c r="A373" s="153">
        <v>632001</v>
      </c>
      <c r="B373" s="9">
        <v>3</v>
      </c>
      <c r="C373" s="81">
        <v>41</v>
      </c>
      <c r="D373" s="423" t="s">
        <v>251</v>
      </c>
      <c r="E373" s="281" t="s">
        <v>174</v>
      </c>
      <c r="F373" s="154">
        <v>17843</v>
      </c>
      <c r="G373" s="154">
        <v>15370</v>
      </c>
      <c r="H373" s="50">
        <v>20000</v>
      </c>
      <c r="I373" s="24">
        <v>20000</v>
      </c>
      <c r="J373" s="24">
        <v>20000</v>
      </c>
      <c r="K373" s="584">
        <v>20000</v>
      </c>
      <c r="L373" s="656">
        <v>20000</v>
      </c>
      <c r="M373" s="191">
        <v>20000</v>
      </c>
      <c r="P373" s="170"/>
    </row>
    <row r="374" spans="1:13" ht="16.5" customHeight="1">
      <c r="A374" s="153">
        <v>632002</v>
      </c>
      <c r="B374" s="9"/>
      <c r="C374" s="13">
        <v>41</v>
      </c>
      <c r="D374" s="423" t="s">
        <v>251</v>
      </c>
      <c r="E374" s="281" t="s">
        <v>252</v>
      </c>
      <c r="F374" s="152">
        <v>1860</v>
      </c>
      <c r="G374" s="152">
        <v>1910</v>
      </c>
      <c r="H374" s="46">
        <v>2000</v>
      </c>
      <c r="I374" s="8">
        <v>2000</v>
      </c>
      <c r="J374" s="8">
        <v>2000</v>
      </c>
      <c r="K374" s="584">
        <v>2000</v>
      </c>
      <c r="L374" s="592">
        <v>2000</v>
      </c>
      <c r="M374" s="188">
        <v>2000</v>
      </c>
    </row>
    <row r="375" spans="1:16" ht="15">
      <c r="A375" s="153">
        <v>632003</v>
      </c>
      <c r="B375" s="9">
        <v>2</v>
      </c>
      <c r="C375" s="13">
        <v>41</v>
      </c>
      <c r="D375" s="421" t="s">
        <v>251</v>
      </c>
      <c r="E375" s="281" t="s">
        <v>253</v>
      </c>
      <c r="F375" s="154"/>
      <c r="G375" s="154">
        <v>4</v>
      </c>
      <c r="H375" s="46">
        <v>20</v>
      </c>
      <c r="I375" s="8">
        <v>20</v>
      </c>
      <c r="J375" s="8">
        <v>20</v>
      </c>
      <c r="K375" s="584">
        <v>20</v>
      </c>
      <c r="L375" s="592">
        <v>20</v>
      </c>
      <c r="M375" s="188">
        <v>20</v>
      </c>
      <c r="P375" s="170"/>
    </row>
    <row r="376" spans="1:13" ht="15">
      <c r="A376" s="155">
        <v>632003</v>
      </c>
      <c r="B376" s="47">
        <v>1</v>
      </c>
      <c r="C376" s="119">
        <v>41</v>
      </c>
      <c r="D376" s="424" t="s">
        <v>251</v>
      </c>
      <c r="E376" s="453" t="s">
        <v>83</v>
      </c>
      <c r="F376" s="198">
        <v>184</v>
      </c>
      <c r="G376" s="198">
        <v>110</v>
      </c>
      <c r="H376" s="77">
        <v>500</v>
      </c>
      <c r="I376" s="77">
        <v>500</v>
      </c>
      <c r="J376" s="77">
        <v>500</v>
      </c>
      <c r="K376" s="679">
        <v>500</v>
      </c>
      <c r="L376" s="652">
        <v>500</v>
      </c>
      <c r="M376" s="192">
        <v>500</v>
      </c>
    </row>
    <row r="377" spans="1:13" ht="15">
      <c r="A377" s="174">
        <v>633</v>
      </c>
      <c r="B377" s="71"/>
      <c r="C377" s="522"/>
      <c r="D377" s="421"/>
      <c r="E377" s="462" t="s">
        <v>86</v>
      </c>
      <c r="F377" s="199">
        <f aca="true" t="shared" si="45" ref="F377:M377">SUM(F378:F399)</f>
        <v>8807</v>
      </c>
      <c r="G377" s="199">
        <f t="shared" si="45"/>
        <v>12656</v>
      </c>
      <c r="H377" s="5">
        <f t="shared" si="45"/>
        <v>5790</v>
      </c>
      <c r="I377" s="4">
        <f t="shared" si="45"/>
        <v>14896</v>
      </c>
      <c r="J377" s="4">
        <f t="shared" si="45"/>
        <v>14896</v>
      </c>
      <c r="K377" s="875">
        <f t="shared" si="45"/>
        <v>11180</v>
      </c>
      <c r="L377" s="651">
        <f t="shared" si="45"/>
        <v>11640</v>
      </c>
      <c r="M377" s="150">
        <f t="shared" si="45"/>
        <v>11480</v>
      </c>
    </row>
    <row r="378" spans="1:16" ht="15">
      <c r="A378" s="162">
        <v>633001</v>
      </c>
      <c r="B378" s="22">
        <v>16</v>
      </c>
      <c r="C378" s="514">
        <v>41</v>
      </c>
      <c r="D378" s="431" t="s">
        <v>251</v>
      </c>
      <c r="E378" s="442" t="s">
        <v>254</v>
      </c>
      <c r="F378" s="163"/>
      <c r="G378" s="163">
        <v>813</v>
      </c>
      <c r="H378" s="49"/>
      <c r="I378" s="21"/>
      <c r="J378" s="21"/>
      <c r="K378" s="876"/>
      <c r="L378" s="591"/>
      <c r="M378" s="200"/>
      <c r="P378" s="170"/>
    </row>
    <row r="379" spans="1:16" ht="15">
      <c r="A379" s="151">
        <v>633002</v>
      </c>
      <c r="B379" s="7"/>
      <c r="C379" s="185">
        <v>41</v>
      </c>
      <c r="D379" s="421" t="s">
        <v>251</v>
      </c>
      <c r="E379" s="465" t="s">
        <v>386</v>
      </c>
      <c r="F379" s="152">
        <v>1410</v>
      </c>
      <c r="G379" s="152">
        <v>931</v>
      </c>
      <c r="H379" s="85"/>
      <c r="I379" s="6"/>
      <c r="J379" s="6"/>
      <c r="K379" s="879"/>
      <c r="L379" s="654"/>
      <c r="M379" s="205"/>
      <c r="P379" s="170"/>
    </row>
    <row r="380" spans="1:16" ht="15">
      <c r="A380" s="151">
        <v>633004</v>
      </c>
      <c r="B380" s="7">
        <v>2</v>
      </c>
      <c r="C380" s="13">
        <v>41</v>
      </c>
      <c r="D380" s="423" t="s">
        <v>251</v>
      </c>
      <c r="E380" s="281" t="s">
        <v>255</v>
      </c>
      <c r="F380" s="154">
        <v>895</v>
      </c>
      <c r="G380" s="154">
        <v>193</v>
      </c>
      <c r="H380" s="46">
        <v>200</v>
      </c>
      <c r="I380" s="8">
        <v>200</v>
      </c>
      <c r="J380" s="8">
        <v>200</v>
      </c>
      <c r="K380" s="584">
        <v>200</v>
      </c>
      <c r="L380" s="592">
        <v>200</v>
      </c>
      <c r="M380" s="188">
        <v>200</v>
      </c>
      <c r="P380" s="170"/>
    </row>
    <row r="381" spans="1:13" ht="15">
      <c r="A381" s="151">
        <v>633004</v>
      </c>
      <c r="B381" s="7">
        <v>3</v>
      </c>
      <c r="C381" s="81">
        <v>41</v>
      </c>
      <c r="D381" s="423" t="s">
        <v>251</v>
      </c>
      <c r="E381" s="281" t="s">
        <v>256</v>
      </c>
      <c r="F381" s="154"/>
      <c r="G381" s="154"/>
      <c r="H381" s="46">
        <v>150</v>
      </c>
      <c r="I381" s="8">
        <v>650</v>
      </c>
      <c r="J381" s="8">
        <v>650</v>
      </c>
      <c r="K381" s="584">
        <v>150</v>
      </c>
      <c r="L381" s="592">
        <v>150</v>
      </c>
      <c r="M381" s="188">
        <v>100</v>
      </c>
    </row>
    <row r="382" spans="1:13" ht="15">
      <c r="A382" s="153">
        <v>633006</v>
      </c>
      <c r="B382" s="9">
        <v>1</v>
      </c>
      <c r="C382" s="13">
        <v>41</v>
      </c>
      <c r="D382" s="423" t="s">
        <v>251</v>
      </c>
      <c r="E382" s="281" t="s">
        <v>257</v>
      </c>
      <c r="F382" s="154">
        <v>495</v>
      </c>
      <c r="G382" s="154">
        <v>964</v>
      </c>
      <c r="H382" s="46">
        <v>500</v>
      </c>
      <c r="I382" s="8">
        <v>1250</v>
      </c>
      <c r="J382" s="8">
        <v>1250</v>
      </c>
      <c r="K382" s="584">
        <v>500</v>
      </c>
      <c r="L382" s="592">
        <v>500</v>
      </c>
      <c r="M382" s="188">
        <v>500</v>
      </c>
    </row>
    <row r="383" spans="1:13" ht="15">
      <c r="A383" s="153">
        <v>633006</v>
      </c>
      <c r="B383" s="9">
        <v>2</v>
      </c>
      <c r="C383" s="13">
        <v>41</v>
      </c>
      <c r="D383" s="423" t="s">
        <v>251</v>
      </c>
      <c r="E383" s="281" t="s">
        <v>92</v>
      </c>
      <c r="F383" s="154"/>
      <c r="G383" s="154"/>
      <c r="H383" s="46">
        <v>30</v>
      </c>
      <c r="I383" s="8">
        <v>30</v>
      </c>
      <c r="J383" s="8">
        <v>30</v>
      </c>
      <c r="K383" s="584">
        <v>30</v>
      </c>
      <c r="L383" s="592">
        <v>30</v>
      </c>
      <c r="M383" s="188">
        <v>30</v>
      </c>
    </row>
    <row r="384" spans="1:13" ht="15">
      <c r="A384" s="153">
        <v>633006</v>
      </c>
      <c r="B384" s="9">
        <v>3</v>
      </c>
      <c r="C384" s="13">
        <v>41</v>
      </c>
      <c r="D384" s="423" t="s">
        <v>251</v>
      </c>
      <c r="E384" s="281" t="s">
        <v>333</v>
      </c>
      <c r="F384" s="154">
        <v>1053</v>
      </c>
      <c r="G384" s="154">
        <v>833</v>
      </c>
      <c r="H384" s="46">
        <v>500</v>
      </c>
      <c r="I384" s="8">
        <v>1000</v>
      </c>
      <c r="J384" s="8">
        <v>1000</v>
      </c>
      <c r="K384" s="584">
        <v>500</v>
      </c>
      <c r="L384" s="592">
        <v>500</v>
      </c>
      <c r="M384" s="188">
        <v>500</v>
      </c>
    </row>
    <row r="385" spans="1:15" ht="15">
      <c r="A385" s="153">
        <v>633006</v>
      </c>
      <c r="B385" s="9">
        <v>4</v>
      </c>
      <c r="C385" s="13">
        <v>41</v>
      </c>
      <c r="D385" s="423" t="s">
        <v>251</v>
      </c>
      <c r="E385" s="281" t="s">
        <v>94</v>
      </c>
      <c r="F385" s="154">
        <v>93</v>
      </c>
      <c r="G385" s="154">
        <v>68</v>
      </c>
      <c r="H385" s="46">
        <v>100</v>
      </c>
      <c r="I385" s="8">
        <v>600</v>
      </c>
      <c r="J385" s="8">
        <v>600</v>
      </c>
      <c r="K385" s="584">
        <v>100</v>
      </c>
      <c r="L385" s="592">
        <v>100</v>
      </c>
      <c r="M385" s="188">
        <v>100</v>
      </c>
      <c r="N385" s="170"/>
      <c r="O385" s="170"/>
    </row>
    <row r="386" spans="1:13" ht="15">
      <c r="A386" s="153">
        <v>633006</v>
      </c>
      <c r="B386" s="9">
        <v>5</v>
      </c>
      <c r="C386" s="13">
        <v>41</v>
      </c>
      <c r="D386" s="423" t="s">
        <v>251</v>
      </c>
      <c r="E386" s="281" t="s">
        <v>95</v>
      </c>
      <c r="F386" s="158"/>
      <c r="G386" s="158">
        <v>52</v>
      </c>
      <c r="H386" s="434">
        <v>50</v>
      </c>
      <c r="I386" s="51">
        <v>220</v>
      </c>
      <c r="J386" s="51">
        <v>220</v>
      </c>
      <c r="K386" s="584">
        <v>50</v>
      </c>
      <c r="L386" s="657">
        <v>50</v>
      </c>
      <c r="M386" s="210">
        <v>50</v>
      </c>
    </row>
    <row r="387" spans="1:19" ht="15">
      <c r="A387" s="153">
        <v>633006</v>
      </c>
      <c r="B387" s="9">
        <v>7</v>
      </c>
      <c r="C387" s="13">
        <v>41</v>
      </c>
      <c r="D387" s="423" t="s">
        <v>251</v>
      </c>
      <c r="E387" s="281" t="s">
        <v>259</v>
      </c>
      <c r="F387" s="154">
        <v>654</v>
      </c>
      <c r="G387" s="154">
        <v>268</v>
      </c>
      <c r="H387" s="434">
        <v>500</v>
      </c>
      <c r="I387" s="51">
        <v>900</v>
      </c>
      <c r="J387" s="51">
        <v>900</v>
      </c>
      <c r="K387" s="584">
        <v>500</v>
      </c>
      <c r="L387" s="660">
        <v>500</v>
      </c>
      <c r="M387" s="660">
        <v>500</v>
      </c>
      <c r="O387" s="170"/>
      <c r="P387" s="170"/>
      <c r="Q387" s="170"/>
      <c r="R387" s="170"/>
      <c r="S387" s="170"/>
    </row>
    <row r="388" spans="1:18" ht="15">
      <c r="A388" s="153">
        <v>633006</v>
      </c>
      <c r="B388" s="9">
        <v>8</v>
      </c>
      <c r="C388" s="13">
        <v>41</v>
      </c>
      <c r="D388" s="423" t="s">
        <v>251</v>
      </c>
      <c r="E388" s="281" t="s">
        <v>327</v>
      </c>
      <c r="F388" s="154">
        <v>422</v>
      </c>
      <c r="G388" s="154">
        <v>360</v>
      </c>
      <c r="H388" s="434">
        <v>500</v>
      </c>
      <c r="I388" s="51">
        <v>500</v>
      </c>
      <c r="J388" s="51">
        <v>500</v>
      </c>
      <c r="K388" s="584">
        <v>500</v>
      </c>
      <c r="L388" s="660">
        <v>500</v>
      </c>
      <c r="M388" s="660">
        <v>500</v>
      </c>
      <c r="O388" s="170"/>
      <c r="P388" s="170"/>
      <c r="Q388" s="170"/>
      <c r="R388" s="170"/>
    </row>
    <row r="389" spans="1:18" ht="15">
      <c r="A389" s="153">
        <v>633006</v>
      </c>
      <c r="B389" s="9">
        <v>9</v>
      </c>
      <c r="C389" s="13">
        <v>41</v>
      </c>
      <c r="D389" s="423" t="s">
        <v>251</v>
      </c>
      <c r="E389" s="281" t="s">
        <v>511</v>
      </c>
      <c r="F389" s="154"/>
      <c r="G389" s="154"/>
      <c r="H389" s="434"/>
      <c r="I389" s="51">
        <v>2200</v>
      </c>
      <c r="J389" s="51">
        <v>2200</v>
      </c>
      <c r="K389" s="584"/>
      <c r="L389" s="660"/>
      <c r="M389" s="660"/>
      <c r="O389" s="170"/>
      <c r="P389" s="170"/>
      <c r="Q389" s="170"/>
      <c r="R389" s="170"/>
    </row>
    <row r="390" spans="1:18" ht="15">
      <c r="A390" s="153">
        <v>633006</v>
      </c>
      <c r="B390" s="9">
        <v>10</v>
      </c>
      <c r="C390" s="13">
        <v>41</v>
      </c>
      <c r="D390" s="423" t="s">
        <v>251</v>
      </c>
      <c r="E390" s="281" t="s">
        <v>334</v>
      </c>
      <c r="F390" s="154">
        <v>129</v>
      </c>
      <c r="G390" s="154">
        <v>448</v>
      </c>
      <c r="H390" s="434">
        <v>500</v>
      </c>
      <c r="I390" s="51">
        <v>500</v>
      </c>
      <c r="J390" s="51">
        <v>500</v>
      </c>
      <c r="K390" s="584">
        <v>500</v>
      </c>
      <c r="L390" s="660">
        <v>500</v>
      </c>
      <c r="M390" s="660">
        <v>500</v>
      </c>
      <c r="O390" s="170"/>
      <c r="P390" s="170"/>
      <c r="Q390" s="170"/>
      <c r="R390" s="170"/>
    </row>
    <row r="391" spans="1:18" ht="15">
      <c r="A391" s="153">
        <v>633006</v>
      </c>
      <c r="B391" s="9">
        <v>11</v>
      </c>
      <c r="C391" s="13">
        <v>111</v>
      </c>
      <c r="D391" s="423" t="s">
        <v>251</v>
      </c>
      <c r="E391" s="281" t="s">
        <v>500</v>
      </c>
      <c r="F391" s="154"/>
      <c r="G391" s="154">
        <v>604</v>
      </c>
      <c r="H391" s="434"/>
      <c r="I391" s="51"/>
      <c r="J391" s="51"/>
      <c r="K391" s="584"/>
      <c r="L391" s="660"/>
      <c r="M391" s="660"/>
      <c r="O391" s="170"/>
      <c r="P391" s="170"/>
      <c r="Q391" s="170"/>
      <c r="R391" s="170"/>
    </row>
    <row r="392" spans="1:13" ht="15">
      <c r="A392" s="153">
        <v>633006</v>
      </c>
      <c r="B392" s="9"/>
      <c r="C392" s="13" t="s">
        <v>466</v>
      </c>
      <c r="D392" s="423" t="s">
        <v>251</v>
      </c>
      <c r="E392" s="281" t="s">
        <v>501</v>
      </c>
      <c r="F392" s="154"/>
      <c r="G392" s="154">
        <v>322</v>
      </c>
      <c r="H392" s="434"/>
      <c r="I392" s="51"/>
      <c r="J392" s="51"/>
      <c r="K392" s="584"/>
      <c r="L392" s="660"/>
      <c r="M392" s="660"/>
    </row>
    <row r="393" spans="1:13" ht="15">
      <c r="A393" s="153">
        <v>633009</v>
      </c>
      <c r="B393" s="9">
        <v>1</v>
      </c>
      <c r="C393" s="13">
        <v>111</v>
      </c>
      <c r="D393" s="423" t="s">
        <v>251</v>
      </c>
      <c r="E393" s="281" t="s">
        <v>260</v>
      </c>
      <c r="F393" s="154"/>
      <c r="G393" s="154">
        <v>151</v>
      </c>
      <c r="H393" s="46">
        <v>180</v>
      </c>
      <c r="I393" s="8">
        <v>400</v>
      </c>
      <c r="J393" s="8">
        <v>400</v>
      </c>
      <c r="K393" s="584">
        <v>180</v>
      </c>
      <c r="L393" s="188">
        <v>180</v>
      </c>
      <c r="M393" s="188">
        <v>180</v>
      </c>
    </row>
    <row r="394" spans="1:13" ht="15">
      <c r="A394" s="153">
        <v>633009</v>
      </c>
      <c r="B394" s="9">
        <v>16</v>
      </c>
      <c r="C394" s="13">
        <v>111</v>
      </c>
      <c r="D394" s="423" t="s">
        <v>251</v>
      </c>
      <c r="E394" s="281" t="s">
        <v>261</v>
      </c>
      <c r="F394" s="154">
        <v>3389</v>
      </c>
      <c r="G394" s="154">
        <v>5708</v>
      </c>
      <c r="H394" s="46">
        <v>1600</v>
      </c>
      <c r="I394" s="8">
        <v>5466</v>
      </c>
      <c r="J394" s="8">
        <v>5466</v>
      </c>
      <c r="K394" s="584">
        <v>7000</v>
      </c>
      <c r="L394" s="188">
        <v>7000</v>
      </c>
      <c r="M394" s="188">
        <v>7000</v>
      </c>
    </row>
    <row r="395" spans="1:13" ht="15">
      <c r="A395" s="180">
        <v>633009</v>
      </c>
      <c r="B395" s="87">
        <v>16</v>
      </c>
      <c r="C395" s="760" t="s">
        <v>423</v>
      </c>
      <c r="D395" s="422" t="s">
        <v>251</v>
      </c>
      <c r="E395" s="281" t="s">
        <v>261</v>
      </c>
      <c r="F395" s="154"/>
      <c r="G395" s="154">
        <v>31</v>
      </c>
      <c r="H395" s="50">
        <v>400</v>
      </c>
      <c r="I395" s="24">
        <v>400</v>
      </c>
      <c r="J395" s="24">
        <v>400</v>
      </c>
      <c r="K395" s="885">
        <v>390</v>
      </c>
      <c r="L395" s="191">
        <v>850</v>
      </c>
      <c r="M395" s="191">
        <v>390</v>
      </c>
    </row>
    <row r="396" spans="1:14" ht="15">
      <c r="A396" s="180">
        <v>633010</v>
      </c>
      <c r="B396" s="87">
        <v>16</v>
      </c>
      <c r="C396" s="275">
        <v>111</v>
      </c>
      <c r="D396" s="422" t="s">
        <v>251</v>
      </c>
      <c r="E396" s="493" t="s">
        <v>262</v>
      </c>
      <c r="F396" s="154"/>
      <c r="G396" s="154">
        <v>374</v>
      </c>
      <c r="H396" s="50">
        <v>300</v>
      </c>
      <c r="I396" s="24">
        <v>300</v>
      </c>
      <c r="J396" s="24">
        <v>300</v>
      </c>
      <c r="K396" s="885">
        <v>300</v>
      </c>
      <c r="L396" s="191">
        <v>300</v>
      </c>
      <c r="M396" s="191">
        <v>650</v>
      </c>
      <c r="N396" s="170"/>
    </row>
    <row r="397" spans="1:13" ht="15">
      <c r="A397" s="180">
        <v>633010</v>
      </c>
      <c r="B397" s="78"/>
      <c r="C397" s="536">
        <v>111</v>
      </c>
      <c r="D397" s="422" t="s">
        <v>251</v>
      </c>
      <c r="E397" s="493" t="s">
        <v>405</v>
      </c>
      <c r="F397" s="154">
        <v>249</v>
      </c>
      <c r="G397" s="154">
        <v>343</v>
      </c>
      <c r="H397" s="50"/>
      <c r="I397" s="24"/>
      <c r="J397" s="24"/>
      <c r="K397" s="885"/>
      <c r="L397" s="191"/>
      <c r="M397" s="191"/>
    </row>
    <row r="398" spans="1:20" ht="15">
      <c r="A398" s="153">
        <v>633011</v>
      </c>
      <c r="B398" s="33"/>
      <c r="C398" s="82" t="s">
        <v>423</v>
      </c>
      <c r="D398" s="423" t="s">
        <v>251</v>
      </c>
      <c r="E398" s="281" t="s">
        <v>263</v>
      </c>
      <c r="F398" s="154"/>
      <c r="G398" s="154">
        <v>193</v>
      </c>
      <c r="H398" s="46">
        <v>200</v>
      </c>
      <c r="I398" s="8">
        <v>200</v>
      </c>
      <c r="J398" s="8">
        <v>200</v>
      </c>
      <c r="K398" s="584">
        <v>200</v>
      </c>
      <c r="L398" s="188">
        <v>200</v>
      </c>
      <c r="M398" s="629">
        <v>200</v>
      </c>
      <c r="Q398" s="170"/>
      <c r="R398" s="170"/>
      <c r="S398" s="170"/>
      <c r="T398" s="170"/>
    </row>
    <row r="399" spans="1:16" ht="15">
      <c r="A399" s="153">
        <v>633015</v>
      </c>
      <c r="B399" s="33"/>
      <c r="C399" s="119">
        <v>41</v>
      </c>
      <c r="D399" s="424" t="s">
        <v>251</v>
      </c>
      <c r="E399" s="281" t="s">
        <v>264</v>
      </c>
      <c r="F399" s="154">
        <v>18</v>
      </c>
      <c r="G399" s="154"/>
      <c r="H399" s="46">
        <v>80</v>
      </c>
      <c r="I399" s="8">
        <v>80</v>
      </c>
      <c r="J399" s="8">
        <v>80</v>
      </c>
      <c r="K399" s="878">
        <v>80</v>
      </c>
      <c r="L399" s="188">
        <v>80</v>
      </c>
      <c r="M399" s="188">
        <v>80</v>
      </c>
      <c r="P399" s="170"/>
    </row>
    <row r="400" spans="1:13" ht="15">
      <c r="A400" s="174">
        <v>634</v>
      </c>
      <c r="B400" s="3"/>
      <c r="C400" s="520"/>
      <c r="D400" s="420"/>
      <c r="E400" s="441" t="s">
        <v>265</v>
      </c>
      <c r="F400" s="147"/>
      <c r="G400" s="147"/>
      <c r="H400" s="5">
        <v>10</v>
      </c>
      <c r="I400" s="4">
        <v>10</v>
      </c>
      <c r="J400" s="4">
        <v>10</v>
      </c>
      <c r="K400" s="875">
        <f>K401</f>
        <v>10</v>
      </c>
      <c r="L400" s="651">
        <f>L401</f>
        <v>10</v>
      </c>
      <c r="M400" s="150">
        <f>M401</f>
        <v>10</v>
      </c>
    </row>
    <row r="401" spans="1:13" ht="15">
      <c r="A401" s="148">
        <v>634005</v>
      </c>
      <c r="B401" s="72">
        <v>16</v>
      </c>
      <c r="C401" s="106">
        <v>111</v>
      </c>
      <c r="D401" s="425" t="s">
        <v>251</v>
      </c>
      <c r="E401" s="450" t="s">
        <v>266</v>
      </c>
      <c r="F401" s="149"/>
      <c r="G401" s="149"/>
      <c r="H401" s="74">
        <v>10</v>
      </c>
      <c r="I401" s="74">
        <v>10</v>
      </c>
      <c r="J401" s="74">
        <v>10</v>
      </c>
      <c r="K401" s="877">
        <v>10</v>
      </c>
      <c r="L401" s="653">
        <v>10</v>
      </c>
      <c r="M401" s="202">
        <v>10</v>
      </c>
    </row>
    <row r="402" spans="1:13" ht="15">
      <c r="A402" s="174">
        <v>635</v>
      </c>
      <c r="B402" s="3"/>
      <c r="C402" s="124"/>
      <c r="D402" s="425"/>
      <c r="E402" s="441" t="s">
        <v>117</v>
      </c>
      <c r="F402" s="147">
        <f aca="true" t="shared" si="46" ref="F402:L402">SUM(F403:F403)</f>
        <v>786</v>
      </c>
      <c r="G402" s="147">
        <f t="shared" si="46"/>
        <v>2266</v>
      </c>
      <c r="H402" s="5">
        <f t="shared" si="46"/>
        <v>3000</v>
      </c>
      <c r="I402" s="5">
        <f t="shared" si="46"/>
        <v>380</v>
      </c>
      <c r="J402" s="5">
        <f t="shared" si="46"/>
        <v>380</v>
      </c>
      <c r="K402" s="875">
        <f t="shared" si="46"/>
        <v>3000</v>
      </c>
      <c r="L402" s="651">
        <f t="shared" si="46"/>
        <v>10300</v>
      </c>
      <c r="M402" s="150">
        <f>M403</f>
        <v>10300</v>
      </c>
    </row>
    <row r="403" spans="1:13" ht="15">
      <c r="A403" s="155">
        <v>635006</v>
      </c>
      <c r="B403" s="11">
        <v>3</v>
      </c>
      <c r="C403" s="183">
        <v>41</v>
      </c>
      <c r="D403" s="420" t="s">
        <v>251</v>
      </c>
      <c r="E403" s="438" t="s">
        <v>267</v>
      </c>
      <c r="F403" s="156">
        <v>786</v>
      </c>
      <c r="G403" s="156">
        <v>2266</v>
      </c>
      <c r="H403" s="77">
        <v>3000</v>
      </c>
      <c r="I403" s="10">
        <v>380</v>
      </c>
      <c r="J403" s="10">
        <v>380</v>
      </c>
      <c r="K403" s="679">
        <v>3000</v>
      </c>
      <c r="L403" s="652">
        <v>10300</v>
      </c>
      <c r="M403" s="205">
        <v>10300</v>
      </c>
    </row>
    <row r="404" spans="1:13" ht="15">
      <c r="A404" s="174">
        <v>637</v>
      </c>
      <c r="B404" s="3"/>
      <c r="C404" s="130"/>
      <c r="D404" s="449"/>
      <c r="E404" s="553" t="s">
        <v>125</v>
      </c>
      <c r="F404" s="147">
        <f>SUM(F405:F416)</f>
        <v>5743</v>
      </c>
      <c r="G404" s="147">
        <f aca="true" t="shared" si="47" ref="G404:M404">SUM(G405:G416)</f>
        <v>4794</v>
      </c>
      <c r="H404" s="5">
        <f t="shared" si="47"/>
        <v>7620</v>
      </c>
      <c r="I404" s="4">
        <f t="shared" si="47"/>
        <v>8490</v>
      </c>
      <c r="J404" s="4">
        <f>SUM(J405:J416)</f>
        <v>8490</v>
      </c>
      <c r="K404" s="875">
        <f t="shared" si="47"/>
        <v>8470</v>
      </c>
      <c r="L404" s="651">
        <f t="shared" si="47"/>
        <v>7770</v>
      </c>
      <c r="M404" s="150">
        <f t="shared" si="47"/>
        <v>7770</v>
      </c>
    </row>
    <row r="405" spans="1:13" ht="15">
      <c r="A405" s="151">
        <v>637002</v>
      </c>
      <c r="B405" s="7">
        <v>16</v>
      </c>
      <c r="C405" s="514">
        <v>111</v>
      </c>
      <c r="D405" s="431" t="s">
        <v>251</v>
      </c>
      <c r="E405" s="442" t="s">
        <v>268</v>
      </c>
      <c r="F405" s="152">
        <v>420</v>
      </c>
      <c r="G405" s="152">
        <v>240</v>
      </c>
      <c r="H405" s="49">
        <v>600</v>
      </c>
      <c r="I405" s="21">
        <v>100</v>
      </c>
      <c r="J405" s="21">
        <v>100</v>
      </c>
      <c r="K405" s="876">
        <v>900</v>
      </c>
      <c r="L405" s="591">
        <v>900</v>
      </c>
      <c r="M405" s="200">
        <v>900</v>
      </c>
    </row>
    <row r="406" spans="1:13" ht="15">
      <c r="A406" s="151">
        <v>637002</v>
      </c>
      <c r="B406" s="7"/>
      <c r="C406" s="522">
        <v>111</v>
      </c>
      <c r="D406" s="423" t="s">
        <v>251</v>
      </c>
      <c r="E406" s="443" t="s">
        <v>269</v>
      </c>
      <c r="F406" s="152">
        <v>139</v>
      </c>
      <c r="G406" s="152"/>
      <c r="H406" s="46">
        <v>300</v>
      </c>
      <c r="I406" s="8">
        <v>840</v>
      </c>
      <c r="J406" s="8">
        <v>840</v>
      </c>
      <c r="K406" s="584"/>
      <c r="L406" s="592"/>
      <c r="M406" s="188"/>
    </row>
    <row r="407" spans="1:13" ht="15">
      <c r="A407" s="151">
        <v>637001</v>
      </c>
      <c r="B407" s="7"/>
      <c r="C407" s="522">
        <v>41</v>
      </c>
      <c r="D407" s="423" t="s">
        <v>251</v>
      </c>
      <c r="E407" s="443" t="s">
        <v>270</v>
      </c>
      <c r="F407" s="152"/>
      <c r="G407" s="152"/>
      <c r="H407" s="46">
        <v>20</v>
      </c>
      <c r="I407" s="8">
        <v>150</v>
      </c>
      <c r="J407" s="8">
        <v>150</v>
      </c>
      <c r="K407" s="584">
        <v>20</v>
      </c>
      <c r="L407" s="592">
        <v>20</v>
      </c>
      <c r="M407" s="188">
        <v>20</v>
      </c>
    </row>
    <row r="408" spans="1:16" ht="15">
      <c r="A408" s="153">
        <v>637004</v>
      </c>
      <c r="B408" s="9">
        <v>1</v>
      </c>
      <c r="C408" s="185">
        <v>41</v>
      </c>
      <c r="D408" s="422" t="s">
        <v>251</v>
      </c>
      <c r="E408" s="385" t="s">
        <v>271</v>
      </c>
      <c r="F408" s="152"/>
      <c r="G408" s="152"/>
      <c r="H408" s="85">
        <v>400</v>
      </c>
      <c r="I408" s="6">
        <v>400</v>
      </c>
      <c r="J408" s="6">
        <v>400</v>
      </c>
      <c r="K408" s="879">
        <v>400</v>
      </c>
      <c r="L408" s="654">
        <v>400</v>
      </c>
      <c r="M408" s="205">
        <v>400</v>
      </c>
      <c r="P408" s="170"/>
    </row>
    <row r="409" spans="1:16" ht="15">
      <c r="A409" s="153">
        <v>637004</v>
      </c>
      <c r="B409" s="9">
        <v>3</v>
      </c>
      <c r="C409" s="82">
        <v>41</v>
      </c>
      <c r="D409" s="423" t="s">
        <v>251</v>
      </c>
      <c r="E409" s="385" t="s">
        <v>396</v>
      </c>
      <c r="F409" s="152"/>
      <c r="G409" s="152"/>
      <c r="H409" s="36">
        <v>1100</v>
      </c>
      <c r="I409" s="12">
        <v>50</v>
      </c>
      <c r="J409" s="12">
        <v>50</v>
      </c>
      <c r="K409" s="885">
        <v>1100</v>
      </c>
      <c r="L409" s="656">
        <v>1100</v>
      </c>
      <c r="M409" s="167">
        <v>1100</v>
      </c>
      <c r="P409" s="170"/>
    </row>
    <row r="410" spans="1:20" ht="15">
      <c r="A410" s="153">
        <v>637004</v>
      </c>
      <c r="B410" s="9">
        <v>5</v>
      </c>
      <c r="C410" s="82">
        <v>41</v>
      </c>
      <c r="D410" s="423" t="s">
        <v>141</v>
      </c>
      <c r="E410" s="385" t="s">
        <v>129</v>
      </c>
      <c r="F410" s="154">
        <v>871</v>
      </c>
      <c r="G410" s="154">
        <v>253</v>
      </c>
      <c r="H410" s="50">
        <v>400</v>
      </c>
      <c r="I410" s="24">
        <v>400</v>
      </c>
      <c r="J410" s="24">
        <v>400</v>
      </c>
      <c r="K410" s="885">
        <v>900</v>
      </c>
      <c r="L410" s="656">
        <v>200</v>
      </c>
      <c r="M410" s="191">
        <v>200</v>
      </c>
      <c r="P410" s="170"/>
      <c r="Q410" s="170"/>
      <c r="R410" s="170"/>
      <c r="S410" s="170"/>
      <c r="T410" s="170"/>
    </row>
    <row r="411" spans="1:20" ht="15">
      <c r="A411" s="153">
        <v>637004</v>
      </c>
      <c r="B411" s="9">
        <v>10</v>
      </c>
      <c r="C411" s="82">
        <v>41</v>
      </c>
      <c r="D411" s="423" t="s">
        <v>251</v>
      </c>
      <c r="E411" s="385" t="s">
        <v>512</v>
      </c>
      <c r="F411" s="154"/>
      <c r="G411" s="154"/>
      <c r="H411" s="50"/>
      <c r="I411" s="24">
        <v>1700</v>
      </c>
      <c r="J411" s="24">
        <v>1700</v>
      </c>
      <c r="K411" s="885"/>
      <c r="L411" s="656"/>
      <c r="M411" s="191"/>
      <c r="P411" s="170"/>
      <c r="Q411" s="170"/>
      <c r="R411" s="170"/>
      <c r="S411" s="170"/>
      <c r="T411" s="170"/>
    </row>
    <row r="412" spans="1:23" ht="15">
      <c r="A412" s="153">
        <v>637006</v>
      </c>
      <c r="B412" s="9"/>
      <c r="C412" s="82">
        <v>41</v>
      </c>
      <c r="D412" s="423" t="s">
        <v>251</v>
      </c>
      <c r="E412" s="385" t="s">
        <v>360</v>
      </c>
      <c r="F412" s="154">
        <v>45</v>
      </c>
      <c r="G412" s="154">
        <v>30</v>
      </c>
      <c r="H412" s="50"/>
      <c r="I412" s="24"/>
      <c r="J412" s="24"/>
      <c r="K412" s="885"/>
      <c r="L412" s="656"/>
      <c r="M412" s="191"/>
      <c r="P412" s="170"/>
      <c r="Q412" s="170"/>
      <c r="R412" s="170"/>
      <c r="S412" s="170"/>
      <c r="T412" s="170"/>
      <c r="U412" s="170"/>
      <c r="V412" s="170"/>
      <c r="W412" s="170"/>
    </row>
    <row r="413" spans="1:23" ht="14.25" customHeight="1">
      <c r="A413" s="153">
        <v>637014</v>
      </c>
      <c r="B413" s="9"/>
      <c r="C413" s="13">
        <v>41</v>
      </c>
      <c r="D413" s="423" t="s">
        <v>251</v>
      </c>
      <c r="E413" s="385" t="s">
        <v>140</v>
      </c>
      <c r="F413" s="154">
        <v>2229</v>
      </c>
      <c r="G413" s="154">
        <v>1980</v>
      </c>
      <c r="H413" s="50">
        <v>2000</v>
      </c>
      <c r="I413" s="24">
        <v>2000</v>
      </c>
      <c r="J413" s="24">
        <v>2000</v>
      </c>
      <c r="K413" s="885">
        <v>2000</v>
      </c>
      <c r="L413" s="656">
        <v>2000</v>
      </c>
      <c r="M413" s="191">
        <v>2000</v>
      </c>
      <c r="T413" s="170"/>
      <c r="U413" s="170"/>
      <c r="V413" s="170"/>
      <c r="W413" s="170"/>
    </row>
    <row r="414" spans="1:24" ht="14.25" customHeight="1">
      <c r="A414" s="153">
        <v>637015</v>
      </c>
      <c r="B414" s="9"/>
      <c r="C414" s="13">
        <v>41</v>
      </c>
      <c r="D414" s="423" t="s">
        <v>251</v>
      </c>
      <c r="E414" s="281" t="s">
        <v>142</v>
      </c>
      <c r="F414" s="154">
        <v>399</v>
      </c>
      <c r="G414" s="154">
        <v>399</v>
      </c>
      <c r="H414" s="46">
        <v>350</v>
      </c>
      <c r="I414" s="8">
        <v>400</v>
      </c>
      <c r="J414" s="8">
        <v>400</v>
      </c>
      <c r="K414" s="584">
        <v>350</v>
      </c>
      <c r="L414" s="592">
        <v>350</v>
      </c>
      <c r="M414" s="188">
        <v>350</v>
      </c>
      <c r="U414" s="171"/>
      <c r="V414" s="171"/>
      <c r="W414" s="171"/>
      <c r="X414" s="171"/>
    </row>
    <row r="415" spans="1:14" ht="15">
      <c r="A415" s="153">
        <v>637006</v>
      </c>
      <c r="B415" s="9"/>
      <c r="C415" s="13">
        <v>41</v>
      </c>
      <c r="D415" s="423" t="s">
        <v>251</v>
      </c>
      <c r="E415" s="281" t="s">
        <v>406</v>
      </c>
      <c r="F415" s="154"/>
      <c r="G415" s="154"/>
      <c r="H415" s="46"/>
      <c r="I415" s="8"/>
      <c r="J415" s="8"/>
      <c r="K415" s="584"/>
      <c r="L415" s="592"/>
      <c r="M415" s="188"/>
      <c r="N415" s="170"/>
    </row>
    <row r="416" spans="1:13" ht="15">
      <c r="A416" s="153">
        <v>637016</v>
      </c>
      <c r="B416" s="9"/>
      <c r="C416" s="13">
        <v>41</v>
      </c>
      <c r="D416" s="423" t="s">
        <v>251</v>
      </c>
      <c r="E416" s="281" t="s">
        <v>143</v>
      </c>
      <c r="F416" s="154">
        <v>1640</v>
      </c>
      <c r="G416" s="154">
        <v>1892</v>
      </c>
      <c r="H416" s="46">
        <v>2450</v>
      </c>
      <c r="I416" s="12">
        <v>2450</v>
      </c>
      <c r="J416" s="12">
        <v>2450</v>
      </c>
      <c r="K416" s="879">
        <v>2800</v>
      </c>
      <c r="L416" s="646">
        <v>2800</v>
      </c>
      <c r="M416" s="661">
        <v>2800</v>
      </c>
    </row>
    <row r="417" spans="1:13" ht="15">
      <c r="A417" s="146">
        <v>642</v>
      </c>
      <c r="B417" s="3"/>
      <c r="C417" s="124"/>
      <c r="D417" s="425"/>
      <c r="E417" s="441" t="s">
        <v>244</v>
      </c>
      <c r="F417" s="147">
        <v>420</v>
      </c>
      <c r="G417" s="147">
        <v>385</v>
      </c>
      <c r="H417" s="490">
        <v>390</v>
      </c>
      <c r="I417" s="115">
        <v>390</v>
      </c>
      <c r="J417" s="115">
        <v>390</v>
      </c>
      <c r="K417" s="875"/>
      <c r="L417" s="687"/>
      <c r="M417" s="688"/>
    </row>
    <row r="418" spans="1:13" ht="15">
      <c r="A418" s="181">
        <v>642011</v>
      </c>
      <c r="B418" s="94"/>
      <c r="C418" s="525">
        <v>41</v>
      </c>
      <c r="D418" s="425" t="s">
        <v>251</v>
      </c>
      <c r="E418" s="453" t="s">
        <v>247</v>
      </c>
      <c r="F418" s="653">
        <v>420</v>
      </c>
      <c r="G418" s="653">
        <v>385</v>
      </c>
      <c r="H418" s="494">
        <v>390</v>
      </c>
      <c r="I418" s="14">
        <v>390</v>
      </c>
      <c r="J418" s="14">
        <v>390</v>
      </c>
      <c r="K418" s="859"/>
      <c r="L418" s="659"/>
      <c r="M418" s="214"/>
    </row>
    <row r="419" spans="1:13" ht="15.75" thickBot="1">
      <c r="A419" s="177"/>
      <c r="B419" s="88"/>
      <c r="C419" s="527"/>
      <c r="D419" s="451"/>
      <c r="E419" s="454"/>
      <c r="F419" s="274"/>
      <c r="G419" s="274"/>
      <c r="H419" s="113"/>
      <c r="I419" s="122"/>
      <c r="J419" s="122"/>
      <c r="K419" s="904"/>
      <c r="L419" s="681"/>
      <c r="M419" s="689"/>
    </row>
    <row r="420" spans="1:13" ht="15.75" thickBot="1">
      <c r="A420" s="168" t="s">
        <v>343</v>
      </c>
      <c r="B420" s="17"/>
      <c r="C420" s="519"/>
      <c r="D420" s="419"/>
      <c r="E420" s="54" t="s">
        <v>308</v>
      </c>
      <c r="F420" s="18">
        <f>F421+F422+F431+F441+F444+F449</f>
        <v>65492</v>
      </c>
      <c r="G420" s="18">
        <f aca="true" t="shared" si="48" ref="G420:M420">G421+G422+G431+G441+G444+G449</f>
        <v>67362</v>
      </c>
      <c r="H420" s="67">
        <f t="shared" si="48"/>
        <v>68105</v>
      </c>
      <c r="I420" s="67">
        <f t="shared" si="48"/>
        <v>69105</v>
      </c>
      <c r="J420" s="67">
        <f>J421+J422+J431+J441+J444+J449</f>
        <v>69105</v>
      </c>
      <c r="K420" s="873">
        <f t="shared" si="48"/>
        <v>76915</v>
      </c>
      <c r="L420" s="29">
        <f t="shared" si="48"/>
        <v>70915</v>
      </c>
      <c r="M420" s="55">
        <f t="shared" si="48"/>
        <v>70915</v>
      </c>
    </row>
    <row r="421" spans="1:13" ht="15">
      <c r="A421" s="179">
        <v>611000</v>
      </c>
      <c r="B421" s="69"/>
      <c r="C421" s="520"/>
      <c r="D421" s="420" t="s">
        <v>272</v>
      </c>
      <c r="E421" s="462" t="s">
        <v>68</v>
      </c>
      <c r="F421" s="195">
        <v>30420</v>
      </c>
      <c r="G421" s="195">
        <v>29606</v>
      </c>
      <c r="H421" s="70">
        <v>31200</v>
      </c>
      <c r="I421" s="68">
        <v>31200</v>
      </c>
      <c r="J421" s="68">
        <v>31200</v>
      </c>
      <c r="K421" s="874">
        <v>35800</v>
      </c>
      <c r="L421" s="650">
        <v>35800</v>
      </c>
      <c r="M421" s="187">
        <v>35800</v>
      </c>
    </row>
    <row r="422" spans="1:13" ht="15">
      <c r="A422" s="174">
        <v>62</v>
      </c>
      <c r="B422" s="3"/>
      <c r="C422" s="124"/>
      <c r="D422" s="425"/>
      <c r="E422" s="441" t="s">
        <v>69</v>
      </c>
      <c r="F422" s="147">
        <f>SUM(F423:F430)</f>
        <v>10090</v>
      </c>
      <c r="G422" s="147">
        <f aca="true" t="shared" si="49" ref="G422:M422">SUM(G423:G430)</f>
        <v>10198</v>
      </c>
      <c r="H422" s="5">
        <f t="shared" si="49"/>
        <v>11000</v>
      </c>
      <c r="I422" s="5">
        <f t="shared" si="49"/>
        <v>11000</v>
      </c>
      <c r="J422" s="5">
        <f>SUM(J423:J430)</f>
        <v>11000</v>
      </c>
      <c r="K422" s="875">
        <f t="shared" si="49"/>
        <v>12670</v>
      </c>
      <c r="L422" s="651">
        <f t="shared" si="49"/>
        <v>12670</v>
      </c>
      <c r="M422" s="150">
        <f t="shared" si="49"/>
        <v>12670</v>
      </c>
    </row>
    <row r="423" spans="1:13" ht="15">
      <c r="A423" s="162">
        <v>621000</v>
      </c>
      <c r="B423" s="22"/>
      <c r="C423" s="514">
        <v>41</v>
      </c>
      <c r="D423" s="431" t="s">
        <v>272</v>
      </c>
      <c r="E423" s="428" t="s">
        <v>70</v>
      </c>
      <c r="F423" s="163">
        <v>1402</v>
      </c>
      <c r="G423" s="163">
        <v>1413</v>
      </c>
      <c r="H423" s="104">
        <v>1560</v>
      </c>
      <c r="I423" s="86">
        <v>1560</v>
      </c>
      <c r="J423" s="86">
        <v>1560</v>
      </c>
      <c r="K423" s="705">
        <v>1790</v>
      </c>
      <c r="L423" s="674">
        <v>1790</v>
      </c>
      <c r="M423" s="467">
        <v>1790</v>
      </c>
    </row>
    <row r="424" spans="1:13" ht="15">
      <c r="A424" s="151">
        <v>623000</v>
      </c>
      <c r="B424" s="7"/>
      <c r="C424" s="185">
        <v>41</v>
      </c>
      <c r="D424" s="422" t="s">
        <v>272</v>
      </c>
      <c r="E424" s="281" t="s">
        <v>71</v>
      </c>
      <c r="F424" s="154">
        <v>1700</v>
      </c>
      <c r="G424" s="154">
        <v>1352</v>
      </c>
      <c r="H424" s="50">
        <v>1560</v>
      </c>
      <c r="I424" s="24">
        <v>1560</v>
      </c>
      <c r="J424" s="24">
        <v>1560</v>
      </c>
      <c r="K424" s="885">
        <v>1790</v>
      </c>
      <c r="L424" s="656">
        <v>1790</v>
      </c>
      <c r="M424" s="191">
        <v>1790</v>
      </c>
    </row>
    <row r="425" spans="1:13" ht="15">
      <c r="A425" s="153">
        <v>625001</v>
      </c>
      <c r="B425" s="9"/>
      <c r="C425" s="13">
        <v>41</v>
      </c>
      <c r="D425" s="423" t="s">
        <v>272</v>
      </c>
      <c r="E425" s="281" t="s">
        <v>72</v>
      </c>
      <c r="F425" s="495">
        <v>392</v>
      </c>
      <c r="G425" s="495">
        <v>416</v>
      </c>
      <c r="H425" s="50">
        <v>450</v>
      </c>
      <c r="I425" s="24">
        <v>450</v>
      </c>
      <c r="J425" s="24">
        <v>450</v>
      </c>
      <c r="K425" s="885">
        <v>510</v>
      </c>
      <c r="L425" s="656">
        <v>510</v>
      </c>
      <c r="M425" s="191">
        <v>510</v>
      </c>
    </row>
    <row r="426" spans="1:13" ht="15">
      <c r="A426" s="151">
        <v>625002</v>
      </c>
      <c r="B426" s="7"/>
      <c r="C426" s="522">
        <v>41</v>
      </c>
      <c r="D426" s="432" t="s">
        <v>272</v>
      </c>
      <c r="E426" s="281" t="s">
        <v>73</v>
      </c>
      <c r="F426" s="154">
        <v>3922</v>
      </c>
      <c r="G426" s="154">
        <v>4172</v>
      </c>
      <c r="H426" s="46">
        <v>4400</v>
      </c>
      <c r="I426" s="8">
        <v>4400</v>
      </c>
      <c r="J426" s="8">
        <v>4400</v>
      </c>
      <c r="K426" s="584">
        <v>5100</v>
      </c>
      <c r="L426" s="592">
        <v>5100</v>
      </c>
      <c r="M426" s="188">
        <v>5100</v>
      </c>
    </row>
    <row r="427" spans="1:13" ht="15">
      <c r="A427" s="153">
        <v>625003</v>
      </c>
      <c r="B427" s="33"/>
      <c r="C427" s="536">
        <v>41</v>
      </c>
      <c r="D427" s="422" t="s">
        <v>272</v>
      </c>
      <c r="E427" s="281" t="s">
        <v>74</v>
      </c>
      <c r="F427" s="190">
        <v>224</v>
      </c>
      <c r="G427" s="190">
        <v>238</v>
      </c>
      <c r="H427" s="46">
        <v>250</v>
      </c>
      <c r="I427" s="8">
        <v>250</v>
      </c>
      <c r="J427" s="8">
        <v>250</v>
      </c>
      <c r="K427" s="584">
        <v>290</v>
      </c>
      <c r="L427" s="592">
        <v>290</v>
      </c>
      <c r="M427" s="188">
        <v>290</v>
      </c>
    </row>
    <row r="428" spans="1:13" ht="15">
      <c r="A428" s="153">
        <v>625004</v>
      </c>
      <c r="B428" s="33"/>
      <c r="C428" s="82">
        <v>41</v>
      </c>
      <c r="D428" s="423" t="s">
        <v>272</v>
      </c>
      <c r="E428" s="281" t="s">
        <v>75</v>
      </c>
      <c r="F428" s="154">
        <v>840</v>
      </c>
      <c r="G428" s="154">
        <v>894</v>
      </c>
      <c r="H428" s="46">
        <v>950</v>
      </c>
      <c r="I428" s="8">
        <v>950</v>
      </c>
      <c r="J428" s="8">
        <v>950</v>
      </c>
      <c r="K428" s="584">
        <v>1080</v>
      </c>
      <c r="L428" s="592">
        <v>1080</v>
      </c>
      <c r="M428" s="188">
        <v>1080</v>
      </c>
    </row>
    <row r="429" spans="1:13" ht="15">
      <c r="A429" s="151">
        <v>625005</v>
      </c>
      <c r="B429" s="48"/>
      <c r="C429" s="39">
        <v>41</v>
      </c>
      <c r="D429" s="421" t="s">
        <v>272</v>
      </c>
      <c r="E429" s="443" t="s">
        <v>76</v>
      </c>
      <c r="F429" s="165">
        <v>280</v>
      </c>
      <c r="G429" s="165">
        <v>298</v>
      </c>
      <c r="H429" s="36">
        <v>330</v>
      </c>
      <c r="I429" s="12">
        <v>330</v>
      </c>
      <c r="J429" s="12">
        <v>330</v>
      </c>
      <c r="K429" s="859">
        <v>360</v>
      </c>
      <c r="L429" s="646">
        <v>360</v>
      </c>
      <c r="M429" s="167">
        <v>360</v>
      </c>
    </row>
    <row r="430" spans="1:13" ht="15">
      <c r="A430" s="161">
        <v>625007</v>
      </c>
      <c r="B430" s="32"/>
      <c r="C430" s="119">
        <v>41</v>
      </c>
      <c r="D430" s="424" t="s">
        <v>272</v>
      </c>
      <c r="E430" s="493" t="s">
        <v>77</v>
      </c>
      <c r="F430" s="189">
        <v>1330</v>
      </c>
      <c r="G430" s="189">
        <v>1415</v>
      </c>
      <c r="H430" s="427">
        <v>1500</v>
      </c>
      <c r="I430" s="23">
        <v>1500</v>
      </c>
      <c r="J430" s="23">
        <v>1500</v>
      </c>
      <c r="K430" s="878">
        <v>1750</v>
      </c>
      <c r="L430" s="655">
        <v>1750</v>
      </c>
      <c r="M430" s="516">
        <v>1750</v>
      </c>
    </row>
    <row r="431" spans="1:20" ht="15">
      <c r="A431" s="146">
        <v>633</v>
      </c>
      <c r="B431" s="124"/>
      <c r="C431" s="124"/>
      <c r="D431" s="425"/>
      <c r="E431" s="441" t="s">
        <v>86</v>
      </c>
      <c r="F431" s="147">
        <f aca="true" t="shared" si="50" ref="F431:K431">SUM(F432:F440)</f>
        <v>22835</v>
      </c>
      <c r="G431" s="147">
        <f t="shared" si="50"/>
        <v>25321</v>
      </c>
      <c r="H431" s="5">
        <f t="shared" si="50"/>
        <v>23445</v>
      </c>
      <c r="I431" s="4">
        <f t="shared" si="50"/>
        <v>22535</v>
      </c>
      <c r="J431" s="4">
        <f t="shared" si="50"/>
        <v>22535</v>
      </c>
      <c r="K431" s="875">
        <f t="shared" si="50"/>
        <v>25535</v>
      </c>
      <c r="L431" s="651">
        <f>SUM(L433:L440)</f>
        <v>19535</v>
      </c>
      <c r="M431" s="150">
        <f>SUM(M433:M440)</f>
        <v>19535</v>
      </c>
      <c r="Q431" s="170"/>
      <c r="R431" s="170"/>
      <c r="S431" s="170"/>
      <c r="T431" s="170"/>
    </row>
    <row r="432" spans="1:20" ht="15">
      <c r="A432" s="181">
        <v>633001</v>
      </c>
      <c r="B432" s="514"/>
      <c r="C432" s="514">
        <v>41</v>
      </c>
      <c r="D432" s="431" t="s">
        <v>272</v>
      </c>
      <c r="E432" s="442" t="s">
        <v>363</v>
      </c>
      <c r="F432" s="163">
        <v>5376</v>
      </c>
      <c r="G432" s="163">
        <v>4242</v>
      </c>
      <c r="H432" s="36">
        <v>6000</v>
      </c>
      <c r="I432" s="12">
        <v>3090</v>
      </c>
      <c r="J432" s="12">
        <v>3090</v>
      </c>
      <c r="K432" s="859">
        <v>6000</v>
      </c>
      <c r="L432" s="646">
        <v>6000</v>
      </c>
      <c r="M432" s="467">
        <v>6000</v>
      </c>
      <c r="S432" s="170"/>
      <c r="T432" s="170"/>
    </row>
    <row r="433" spans="1:13" ht="15">
      <c r="A433" s="153">
        <v>633003</v>
      </c>
      <c r="B433" s="7">
        <v>1</v>
      </c>
      <c r="C433" s="522">
        <v>41</v>
      </c>
      <c r="D433" s="432" t="s">
        <v>272</v>
      </c>
      <c r="E433" s="443" t="s">
        <v>273</v>
      </c>
      <c r="F433" s="152">
        <v>25</v>
      </c>
      <c r="G433" s="152">
        <v>38</v>
      </c>
      <c r="H433" s="153">
        <v>50</v>
      </c>
      <c r="I433" s="8">
        <v>50</v>
      </c>
      <c r="J433" s="8">
        <v>50</v>
      </c>
      <c r="K433" s="584">
        <v>50</v>
      </c>
      <c r="L433" s="592">
        <v>50</v>
      </c>
      <c r="M433" s="629">
        <v>50</v>
      </c>
    </row>
    <row r="434" spans="1:13" ht="15">
      <c r="A434" s="151">
        <v>633006</v>
      </c>
      <c r="B434" s="9">
        <v>1</v>
      </c>
      <c r="C434" s="13">
        <v>41</v>
      </c>
      <c r="D434" s="423" t="s">
        <v>272</v>
      </c>
      <c r="E434" s="281" t="s">
        <v>257</v>
      </c>
      <c r="F434" s="154"/>
      <c r="G434" s="154"/>
      <c r="H434" s="46">
        <v>50</v>
      </c>
      <c r="I434" s="8">
        <v>50</v>
      </c>
      <c r="J434" s="8">
        <v>50</v>
      </c>
      <c r="K434" s="584">
        <v>50</v>
      </c>
      <c r="L434" s="592">
        <v>50</v>
      </c>
      <c r="M434" s="188">
        <v>50</v>
      </c>
    </row>
    <row r="435" spans="1:19" ht="15">
      <c r="A435" s="153">
        <v>633006</v>
      </c>
      <c r="B435" s="9">
        <v>3</v>
      </c>
      <c r="C435" s="522">
        <v>41</v>
      </c>
      <c r="D435" s="432" t="s">
        <v>272</v>
      </c>
      <c r="E435" s="281" t="s">
        <v>258</v>
      </c>
      <c r="F435" s="154">
        <v>154</v>
      </c>
      <c r="G435" s="154">
        <v>305</v>
      </c>
      <c r="H435" s="46">
        <v>160</v>
      </c>
      <c r="I435" s="8">
        <v>200</v>
      </c>
      <c r="J435" s="8">
        <v>200</v>
      </c>
      <c r="K435" s="584">
        <v>250</v>
      </c>
      <c r="L435" s="592">
        <v>250</v>
      </c>
      <c r="M435" s="188">
        <v>250</v>
      </c>
      <c r="O435" s="170"/>
      <c r="P435" s="170"/>
      <c r="Q435" s="170"/>
      <c r="R435" s="170"/>
      <c r="S435" s="170"/>
    </row>
    <row r="436" spans="1:19" ht="15">
      <c r="A436" s="153">
        <v>633006</v>
      </c>
      <c r="B436" s="9">
        <v>4</v>
      </c>
      <c r="C436" s="13">
        <v>41</v>
      </c>
      <c r="D436" s="423" t="s">
        <v>272</v>
      </c>
      <c r="E436" s="443" t="s">
        <v>94</v>
      </c>
      <c r="F436" s="154">
        <v>14</v>
      </c>
      <c r="G436" s="154">
        <v>60</v>
      </c>
      <c r="H436" s="46">
        <v>20</v>
      </c>
      <c r="I436" s="8">
        <v>20</v>
      </c>
      <c r="J436" s="8">
        <v>20</v>
      </c>
      <c r="K436" s="584">
        <v>20</v>
      </c>
      <c r="L436" s="592">
        <v>20</v>
      </c>
      <c r="M436" s="690">
        <v>20</v>
      </c>
      <c r="N436" s="170"/>
      <c r="O436" s="170"/>
      <c r="P436" s="170"/>
      <c r="Q436" s="170"/>
      <c r="R436" s="170"/>
      <c r="S436" s="170"/>
    </row>
    <row r="437" spans="1:14" ht="15">
      <c r="A437" s="153">
        <v>633006</v>
      </c>
      <c r="B437" s="9">
        <v>7</v>
      </c>
      <c r="C437" s="13">
        <v>41</v>
      </c>
      <c r="D437" s="423" t="s">
        <v>272</v>
      </c>
      <c r="E437" s="443" t="s">
        <v>397</v>
      </c>
      <c r="F437" s="154"/>
      <c r="G437" s="154"/>
      <c r="H437" s="46">
        <v>50</v>
      </c>
      <c r="I437" s="8">
        <v>50</v>
      </c>
      <c r="J437" s="8">
        <v>50</v>
      </c>
      <c r="K437" s="584">
        <v>50</v>
      </c>
      <c r="L437" s="592">
        <v>50</v>
      </c>
      <c r="M437" s="188">
        <v>50</v>
      </c>
      <c r="N437" s="170"/>
    </row>
    <row r="438" spans="1:13" ht="15">
      <c r="A438" s="153">
        <v>633006</v>
      </c>
      <c r="B438" s="9">
        <v>10</v>
      </c>
      <c r="C438" s="13">
        <v>41</v>
      </c>
      <c r="D438" s="423" t="s">
        <v>272</v>
      </c>
      <c r="E438" s="281" t="s">
        <v>274</v>
      </c>
      <c r="F438" s="154"/>
      <c r="G438" s="154"/>
      <c r="H438" s="46">
        <v>50</v>
      </c>
      <c r="I438" s="8">
        <v>10</v>
      </c>
      <c r="J438" s="8">
        <v>10</v>
      </c>
      <c r="K438" s="584">
        <v>50</v>
      </c>
      <c r="L438" s="592">
        <v>50</v>
      </c>
      <c r="M438" s="188">
        <v>50</v>
      </c>
    </row>
    <row r="439" spans="1:13" ht="15">
      <c r="A439" s="153">
        <v>633010</v>
      </c>
      <c r="B439" s="9"/>
      <c r="C439" s="13">
        <v>41</v>
      </c>
      <c r="D439" s="423" t="s">
        <v>272</v>
      </c>
      <c r="E439" s="281" t="s">
        <v>275</v>
      </c>
      <c r="F439" s="154">
        <v>347</v>
      </c>
      <c r="G439" s="154">
        <v>65</v>
      </c>
      <c r="H439" s="46">
        <v>65</v>
      </c>
      <c r="I439" s="8">
        <v>65</v>
      </c>
      <c r="J439" s="8">
        <v>65</v>
      </c>
      <c r="K439" s="584">
        <v>65</v>
      </c>
      <c r="L439" s="592">
        <v>65</v>
      </c>
      <c r="M439" s="764">
        <v>65</v>
      </c>
    </row>
    <row r="440" spans="1:13" ht="15">
      <c r="A440" s="155">
        <v>633011</v>
      </c>
      <c r="B440" s="11"/>
      <c r="C440" s="576" t="s">
        <v>379</v>
      </c>
      <c r="D440" s="420"/>
      <c r="E440" s="438" t="s">
        <v>375</v>
      </c>
      <c r="F440" s="156">
        <v>16919</v>
      </c>
      <c r="G440" s="156">
        <v>20611</v>
      </c>
      <c r="H440" s="77">
        <v>17000</v>
      </c>
      <c r="I440" s="10">
        <v>19000</v>
      </c>
      <c r="J440" s="10">
        <v>19000</v>
      </c>
      <c r="K440" s="679">
        <v>19000</v>
      </c>
      <c r="L440" s="652">
        <v>19000</v>
      </c>
      <c r="M440" s="765">
        <v>19000</v>
      </c>
    </row>
    <row r="441" spans="1:18" ht="15">
      <c r="A441" s="146">
        <v>635</v>
      </c>
      <c r="B441" s="3"/>
      <c r="C441" s="124"/>
      <c r="D441" s="425"/>
      <c r="E441" s="441" t="s">
        <v>117</v>
      </c>
      <c r="F441" s="147">
        <f>SUM(F442:F443)</f>
        <v>410</v>
      </c>
      <c r="G441" s="147">
        <f>SUM(G442:G443)</f>
        <v>492</v>
      </c>
      <c r="H441" s="5">
        <f>H442+H443</f>
        <v>600</v>
      </c>
      <c r="I441" s="4">
        <f>I442+I443</f>
        <v>1910</v>
      </c>
      <c r="J441" s="4">
        <f>J442+J443</f>
        <v>1910</v>
      </c>
      <c r="K441" s="875">
        <f>K442+K443</f>
        <v>1000</v>
      </c>
      <c r="L441" s="651">
        <f>L442+L443</f>
        <v>1000</v>
      </c>
      <c r="M441" s="651">
        <f>M443+M442</f>
        <v>1000</v>
      </c>
      <c r="N441" s="170"/>
      <c r="O441" s="170"/>
      <c r="P441" s="170"/>
      <c r="Q441" s="170"/>
      <c r="R441" s="170"/>
    </row>
    <row r="442" spans="1:18" ht="15">
      <c r="A442" s="162">
        <v>635004</v>
      </c>
      <c r="B442" s="22">
        <v>5</v>
      </c>
      <c r="C442" s="514">
        <v>41</v>
      </c>
      <c r="D442" s="431" t="s">
        <v>272</v>
      </c>
      <c r="E442" s="442" t="s">
        <v>276</v>
      </c>
      <c r="F442" s="163">
        <v>223</v>
      </c>
      <c r="G442" s="163">
        <v>492</v>
      </c>
      <c r="H442" s="49">
        <v>250</v>
      </c>
      <c r="I442" s="21">
        <v>500</v>
      </c>
      <c r="J442" s="21">
        <v>500</v>
      </c>
      <c r="K442" s="876">
        <v>500</v>
      </c>
      <c r="L442" s="591">
        <v>500</v>
      </c>
      <c r="M442" s="691">
        <v>500</v>
      </c>
      <c r="N442" s="170"/>
      <c r="O442" s="170"/>
      <c r="P442" s="170"/>
      <c r="Q442" s="170"/>
      <c r="R442" s="170"/>
    </row>
    <row r="443" spans="1:13" ht="12.75" customHeight="1">
      <c r="A443" s="155">
        <v>635004</v>
      </c>
      <c r="B443" s="11">
        <v>6</v>
      </c>
      <c r="C443" s="183">
        <v>41</v>
      </c>
      <c r="D443" s="420" t="s">
        <v>272</v>
      </c>
      <c r="E443" s="438" t="s">
        <v>277</v>
      </c>
      <c r="F443" s="156">
        <v>187</v>
      </c>
      <c r="G443" s="156"/>
      <c r="H443" s="77">
        <v>350</v>
      </c>
      <c r="I443" s="10">
        <v>1410</v>
      </c>
      <c r="J443" s="10">
        <v>1410</v>
      </c>
      <c r="K443" s="679">
        <v>500</v>
      </c>
      <c r="L443" s="652">
        <v>500</v>
      </c>
      <c r="M443" s="516">
        <v>500</v>
      </c>
    </row>
    <row r="444" spans="1:13" ht="15">
      <c r="A444" s="174">
        <v>637</v>
      </c>
      <c r="B444" s="3"/>
      <c r="C444" s="124"/>
      <c r="D444" s="425"/>
      <c r="E444" s="441" t="s">
        <v>125</v>
      </c>
      <c r="F444" s="147">
        <f>SUM(F445:F447)</f>
        <v>1684</v>
      </c>
      <c r="G444" s="147">
        <f>SUM(G445:G447)</f>
        <v>1657</v>
      </c>
      <c r="H444" s="5">
        <f>SUM(H445:H447)</f>
        <v>1800</v>
      </c>
      <c r="I444" s="4">
        <f>SUM(I445:I448)</f>
        <v>2400</v>
      </c>
      <c r="J444" s="4">
        <f>SUM(J445:J448)</f>
        <v>2400</v>
      </c>
      <c r="K444" s="875">
        <f>SUM(K445:K447)</f>
        <v>1910</v>
      </c>
      <c r="L444" s="651">
        <f>SUM(L445:L447)</f>
        <v>1910</v>
      </c>
      <c r="M444" s="150">
        <f>SUM(M445:M447)</f>
        <v>1910</v>
      </c>
    </row>
    <row r="445" spans="1:18" ht="15">
      <c r="A445" s="153">
        <v>637004</v>
      </c>
      <c r="B445" s="9"/>
      <c r="C445" s="13">
        <v>41</v>
      </c>
      <c r="D445" s="423" t="s">
        <v>272</v>
      </c>
      <c r="E445" s="281" t="s">
        <v>278</v>
      </c>
      <c r="F445" s="154">
        <v>348</v>
      </c>
      <c r="G445" s="154">
        <v>444</v>
      </c>
      <c r="H445" s="46">
        <v>500</v>
      </c>
      <c r="I445" s="8">
        <v>500</v>
      </c>
      <c r="J445" s="8">
        <v>500</v>
      </c>
      <c r="K445" s="584">
        <v>560</v>
      </c>
      <c r="L445" s="592">
        <v>560</v>
      </c>
      <c r="M445" s="188">
        <v>560</v>
      </c>
      <c r="N445" s="170"/>
      <c r="R445" s="170"/>
    </row>
    <row r="446" spans="1:13" ht="15">
      <c r="A446" s="164">
        <v>637014</v>
      </c>
      <c r="B446" s="9"/>
      <c r="C446" s="522">
        <v>41</v>
      </c>
      <c r="D446" s="432" t="s">
        <v>272</v>
      </c>
      <c r="E446" s="443" t="s">
        <v>140</v>
      </c>
      <c r="F446" s="165">
        <v>979</v>
      </c>
      <c r="G446" s="165">
        <v>839</v>
      </c>
      <c r="H446" s="36">
        <v>800</v>
      </c>
      <c r="I446" s="6">
        <v>800</v>
      </c>
      <c r="J446" s="6">
        <v>800</v>
      </c>
      <c r="K446" s="885">
        <v>800</v>
      </c>
      <c r="L446" s="656">
        <v>800</v>
      </c>
      <c r="M446" s="693">
        <v>800</v>
      </c>
    </row>
    <row r="447" spans="1:22" ht="15">
      <c r="A447" s="153">
        <v>637016</v>
      </c>
      <c r="B447" s="9"/>
      <c r="C447" s="13">
        <v>41</v>
      </c>
      <c r="D447" s="423" t="s">
        <v>272</v>
      </c>
      <c r="E447" s="281" t="s">
        <v>143</v>
      </c>
      <c r="F447" s="154">
        <v>357</v>
      </c>
      <c r="G447" s="154">
        <v>374</v>
      </c>
      <c r="H447" s="46">
        <v>500</v>
      </c>
      <c r="I447" s="8">
        <v>500</v>
      </c>
      <c r="J447" s="8">
        <v>500</v>
      </c>
      <c r="K447" s="584">
        <v>550</v>
      </c>
      <c r="L447" s="592">
        <v>550</v>
      </c>
      <c r="M447" s="188">
        <v>550</v>
      </c>
      <c r="R447" s="170"/>
      <c r="S447" s="170"/>
      <c r="T447" s="170"/>
      <c r="U447" s="170"/>
      <c r="V447" s="170"/>
    </row>
    <row r="448" spans="1:22" ht="15">
      <c r="A448" s="155">
        <v>637027</v>
      </c>
      <c r="B448" s="15"/>
      <c r="C448" s="183">
        <v>41</v>
      </c>
      <c r="D448" s="420" t="s">
        <v>272</v>
      </c>
      <c r="E448" s="438" t="s">
        <v>147</v>
      </c>
      <c r="F448" s="156"/>
      <c r="G448" s="156"/>
      <c r="H448" s="77"/>
      <c r="I448" s="12">
        <v>600</v>
      </c>
      <c r="J448" s="12">
        <v>600</v>
      </c>
      <c r="K448" s="679"/>
      <c r="L448" s="652"/>
      <c r="M448" s="192"/>
      <c r="R448" s="170"/>
      <c r="S448" s="170"/>
      <c r="T448" s="170"/>
      <c r="U448" s="170"/>
      <c r="V448" s="170"/>
    </row>
    <row r="449" spans="1:21" ht="15">
      <c r="A449" s="174">
        <v>642</v>
      </c>
      <c r="B449" s="3"/>
      <c r="C449" s="520"/>
      <c r="D449" s="420"/>
      <c r="E449" s="462" t="s">
        <v>244</v>
      </c>
      <c r="F449" s="147">
        <v>53</v>
      </c>
      <c r="G449" s="147">
        <v>88</v>
      </c>
      <c r="H449" s="5">
        <v>60</v>
      </c>
      <c r="I449" s="4">
        <v>60</v>
      </c>
      <c r="J449" s="4">
        <v>60</v>
      </c>
      <c r="K449" s="875"/>
      <c r="L449" s="651"/>
      <c r="M449" s="150"/>
      <c r="O449" s="170"/>
      <c r="P449" s="170"/>
      <c r="Q449" s="170"/>
      <c r="R449" s="170"/>
      <c r="S449" s="170"/>
      <c r="T449" s="170"/>
      <c r="U449" s="170"/>
    </row>
    <row r="450" spans="1:13" ht="15">
      <c r="A450" s="181">
        <v>642011</v>
      </c>
      <c r="B450" s="94"/>
      <c r="C450" s="525">
        <v>41</v>
      </c>
      <c r="D450" s="449" t="s">
        <v>272</v>
      </c>
      <c r="E450" s="281" t="s">
        <v>247</v>
      </c>
      <c r="F450" s="149">
        <v>53</v>
      </c>
      <c r="G450" s="149">
        <v>88</v>
      </c>
      <c r="H450" s="104">
        <v>60</v>
      </c>
      <c r="I450" s="86">
        <v>60</v>
      </c>
      <c r="J450" s="86">
        <v>60</v>
      </c>
      <c r="K450" s="705"/>
      <c r="L450" s="674"/>
      <c r="M450" s="167"/>
    </row>
    <row r="451" spans="1:15" ht="15.75" thickBot="1">
      <c r="A451" s="177"/>
      <c r="B451" s="88"/>
      <c r="C451" s="527"/>
      <c r="D451" s="451"/>
      <c r="E451" s="454"/>
      <c r="F451" s="273"/>
      <c r="G451" s="273"/>
      <c r="H451" s="96"/>
      <c r="I451" s="89"/>
      <c r="J451" s="89"/>
      <c r="K451" s="890"/>
      <c r="L451" s="667"/>
      <c r="M451" s="689"/>
      <c r="O451" s="170"/>
    </row>
    <row r="452" spans="1:15" ht="15.75" thickBot="1">
      <c r="A452" s="66" t="s">
        <v>279</v>
      </c>
      <c r="B452" s="17"/>
      <c r="C452" s="519"/>
      <c r="D452" s="419"/>
      <c r="E452" s="54" t="s">
        <v>321</v>
      </c>
      <c r="F452" s="18">
        <f>F453+F455</f>
        <v>69399</v>
      </c>
      <c r="G452" s="18">
        <f>G453+G455</f>
        <v>64817</v>
      </c>
      <c r="H452" s="67">
        <v>77900</v>
      </c>
      <c r="I452" s="65">
        <v>78900</v>
      </c>
      <c r="J452" s="65">
        <v>78900</v>
      </c>
      <c r="K452" s="873">
        <f>K453+K455</f>
        <v>97271</v>
      </c>
      <c r="L452" s="29">
        <f>L453+L455</f>
        <v>97271</v>
      </c>
      <c r="M452" s="55">
        <f>M453+M455</f>
        <v>97271</v>
      </c>
      <c r="O452" s="170"/>
    </row>
    <row r="453" spans="1:13" ht="15">
      <c r="A453" s="227">
        <v>637</v>
      </c>
      <c r="B453" s="91"/>
      <c r="C453" s="129"/>
      <c r="D453" s="447"/>
      <c r="E453" s="448" t="s">
        <v>125</v>
      </c>
      <c r="F453" s="193">
        <v>1567</v>
      </c>
      <c r="G453" s="193">
        <v>1617</v>
      </c>
      <c r="H453" s="100">
        <v>1400</v>
      </c>
      <c r="I453" s="93">
        <v>2600</v>
      </c>
      <c r="J453" s="93">
        <v>2600</v>
      </c>
      <c r="K453" s="888">
        <f>K454</f>
        <v>1800</v>
      </c>
      <c r="L453" s="665">
        <f>L454</f>
        <v>1800</v>
      </c>
      <c r="M453" s="196">
        <f>M454</f>
        <v>1800</v>
      </c>
    </row>
    <row r="454" spans="1:17" ht="15">
      <c r="A454" s="148">
        <v>637001</v>
      </c>
      <c r="B454" s="72"/>
      <c r="C454" s="106">
        <v>41</v>
      </c>
      <c r="D454" s="425" t="s">
        <v>280</v>
      </c>
      <c r="E454" s="450" t="s">
        <v>281</v>
      </c>
      <c r="F454" s="149">
        <v>1567</v>
      </c>
      <c r="G454" s="149">
        <v>1617</v>
      </c>
      <c r="H454" s="74">
        <v>1400</v>
      </c>
      <c r="I454" s="75">
        <v>2600</v>
      </c>
      <c r="J454" s="75">
        <v>2600</v>
      </c>
      <c r="K454" s="877">
        <v>1800</v>
      </c>
      <c r="L454" s="646">
        <v>1800</v>
      </c>
      <c r="M454" s="202">
        <v>1800</v>
      </c>
      <c r="Q454" s="170"/>
    </row>
    <row r="455" spans="1:17" ht="15">
      <c r="A455" s="174">
        <v>642</v>
      </c>
      <c r="B455" s="3"/>
      <c r="C455" s="520"/>
      <c r="D455" s="420"/>
      <c r="E455" s="441" t="s">
        <v>344</v>
      </c>
      <c r="F455" s="147">
        <f>SUM(F456:F457)</f>
        <v>67832</v>
      </c>
      <c r="G455" s="147">
        <f>SUM(G456:G457)</f>
        <v>63200</v>
      </c>
      <c r="H455" s="5">
        <v>80200</v>
      </c>
      <c r="I455" s="4">
        <v>80200</v>
      </c>
      <c r="J455" s="4">
        <v>80200</v>
      </c>
      <c r="K455" s="875">
        <f>K456+K457</f>
        <v>95471</v>
      </c>
      <c r="L455" s="687">
        <f>L456+L457</f>
        <v>95471</v>
      </c>
      <c r="M455" s="687">
        <f>M456+M457</f>
        <v>95471</v>
      </c>
      <c r="Q455" s="170"/>
    </row>
    <row r="456" spans="1:13" ht="15">
      <c r="A456" s="162">
        <v>642002</v>
      </c>
      <c r="B456" s="22"/>
      <c r="C456" s="185">
        <v>41</v>
      </c>
      <c r="D456" s="421" t="s">
        <v>345</v>
      </c>
      <c r="E456" s="465" t="s">
        <v>346</v>
      </c>
      <c r="F456" s="165">
        <v>67832</v>
      </c>
      <c r="G456" s="165">
        <v>63200</v>
      </c>
      <c r="H456" s="36">
        <v>76000</v>
      </c>
      <c r="I456" s="12">
        <v>76000</v>
      </c>
      <c r="J456" s="12">
        <v>76000</v>
      </c>
      <c r="K456" s="859">
        <v>94971</v>
      </c>
      <c r="L456" s="591">
        <v>94971</v>
      </c>
      <c r="M456" s="200">
        <v>94971</v>
      </c>
    </row>
    <row r="457" spans="1:13" ht="15">
      <c r="A457" s="164">
        <v>642005</v>
      </c>
      <c r="B457" s="32"/>
      <c r="C457" s="119">
        <v>41</v>
      </c>
      <c r="D457" s="424" t="s">
        <v>345</v>
      </c>
      <c r="E457" s="453" t="s">
        <v>347</v>
      </c>
      <c r="F457" s="190"/>
      <c r="G457" s="190"/>
      <c r="H457" s="427">
        <v>500</v>
      </c>
      <c r="I457" s="24">
        <v>300</v>
      </c>
      <c r="J457" s="24">
        <v>300</v>
      </c>
      <c r="K457" s="885">
        <v>500</v>
      </c>
      <c r="L457" s="646">
        <v>500</v>
      </c>
      <c r="M457" s="167">
        <v>500</v>
      </c>
    </row>
    <row r="458" spans="1:13" ht="15.75" thickBot="1">
      <c r="A458" s="177"/>
      <c r="B458" s="27"/>
      <c r="C458" s="524"/>
      <c r="D458" s="446"/>
      <c r="E458" s="476"/>
      <c r="F458" s="203"/>
      <c r="G458" s="203"/>
      <c r="H458" s="28"/>
      <c r="I458" s="89"/>
      <c r="J458" s="89"/>
      <c r="K458" s="890"/>
      <c r="L458" s="667"/>
      <c r="M458" s="689"/>
    </row>
    <row r="459" spans="1:13" ht="15.75" thickBot="1">
      <c r="A459" s="168" t="s">
        <v>322</v>
      </c>
      <c r="B459" s="17"/>
      <c r="C459" s="519"/>
      <c r="D459" s="419"/>
      <c r="E459" s="54" t="s">
        <v>282</v>
      </c>
      <c r="F459" s="215">
        <f>F462+F474+F478+F460+F472</f>
        <v>20943</v>
      </c>
      <c r="G459" s="215">
        <f>G462+G474+G478+G460+G472+G461</f>
        <v>26240</v>
      </c>
      <c r="H459" s="496">
        <f aca="true" t="shared" si="51" ref="H459:M459">H460+H462+H472+H474+H478</f>
        <v>41280</v>
      </c>
      <c r="I459" s="125">
        <f t="shared" si="51"/>
        <v>41280</v>
      </c>
      <c r="J459" s="125">
        <f>J460+J462+J472+J474+J478</f>
        <v>41280</v>
      </c>
      <c r="K459" s="873">
        <f t="shared" si="51"/>
        <v>27625</v>
      </c>
      <c r="L459" s="692">
        <f t="shared" si="51"/>
        <v>27625</v>
      </c>
      <c r="M459" s="694">
        <f t="shared" si="51"/>
        <v>27625</v>
      </c>
    </row>
    <row r="460" spans="1:13" ht="15.75" thickBot="1">
      <c r="A460" s="227">
        <v>611000</v>
      </c>
      <c r="B460" s="91"/>
      <c r="C460" s="129">
        <v>41</v>
      </c>
      <c r="D460" s="547">
        <v>42777</v>
      </c>
      <c r="E460" s="448" t="s">
        <v>68</v>
      </c>
      <c r="F460" s="193">
        <v>13915</v>
      </c>
      <c r="G460" s="193">
        <v>13659</v>
      </c>
      <c r="H460" s="100">
        <v>24500</v>
      </c>
      <c r="I460" s="93">
        <v>24500</v>
      </c>
      <c r="J460" s="93">
        <v>24500</v>
      </c>
      <c r="K460" s="888">
        <v>18200</v>
      </c>
      <c r="L460" s="665">
        <v>18200</v>
      </c>
      <c r="M460" s="196">
        <v>18200</v>
      </c>
    </row>
    <row r="461" spans="1:13" ht="15">
      <c r="A461" s="227">
        <v>611000</v>
      </c>
      <c r="B461" s="69"/>
      <c r="C461" s="520">
        <v>111</v>
      </c>
      <c r="D461" s="797">
        <v>44603</v>
      </c>
      <c r="E461" s="448" t="s">
        <v>502</v>
      </c>
      <c r="F461" s="195"/>
      <c r="G461" s="195">
        <v>4000</v>
      </c>
      <c r="H461" s="70"/>
      <c r="I461" s="70"/>
      <c r="J461" s="70"/>
      <c r="K461" s="874"/>
      <c r="L461" s="650"/>
      <c r="M461" s="187"/>
    </row>
    <row r="462" spans="1:13" ht="15">
      <c r="A462" s="179">
        <v>62</v>
      </c>
      <c r="B462" s="69"/>
      <c r="C462" s="520"/>
      <c r="D462" s="425"/>
      <c r="E462" s="441" t="s">
        <v>69</v>
      </c>
      <c r="F462" s="195">
        <f>SUM(F463:F471)</f>
        <v>4487</v>
      </c>
      <c r="G462" s="195">
        <f aca="true" t="shared" si="52" ref="G462:M462">SUM(G463:G471)</f>
        <v>5805</v>
      </c>
      <c r="H462" s="70">
        <f t="shared" si="52"/>
        <v>11100</v>
      </c>
      <c r="I462" s="70">
        <f t="shared" si="52"/>
        <v>11100</v>
      </c>
      <c r="J462" s="70">
        <f>SUM(J463:J471)</f>
        <v>11100</v>
      </c>
      <c r="K462" s="874">
        <f t="shared" si="52"/>
        <v>6385</v>
      </c>
      <c r="L462" s="650">
        <f t="shared" si="52"/>
        <v>6385</v>
      </c>
      <c r="M462" s="187">
        <f t="shared" si="52"/>
        <v>6385</v>
      </c>
    </row>
    <row r="463" spans="1:13" ht="15">
      <c r="A463" s="162">
        <v>621000</v>
      </c>
      <c r="B463" s="22"/>
      <c r="C463" s="514">
        <v>41</v>
      </c>
      <c r="D463" s="431" t="s">
        <v>283</v>
      </c>
      <c r="E463" s="443" t="s">
        <v>70</v>
      </c>
      <c r="F463" s="163">
        <v>773</v>
      </c>
      <c r="G463" s="163">
        <v>697</v>
      </c>
      <c r="H463" s="104">
        <v>2450</v>
      </c>
      <c r="I463" s="86">
        <v>2450</v>
      </c>
      <c r="J463" s="86">
        <v>2450</v>
      </c>
      <c r="K463" s="705">
        <v>910</v>
      </c>
      <c r="L463" s="674">
        <v>910</v>
      </c>
      <c r="M463" s="467">
        <v>910</v>
      </c>
    </row>
    <row r="464" spans="1:13" ht="15">
      <c r="A464" s="153">
        <v>623000</v>
      </c>
      <c r="B464" s="9"/>
      <c r="C464" s="13">
        <v>41</v>
      </c>
      <c r="D464" s="423" t="s">
        <v>283</v>
      </c>
      <c r="E464" s="281" t="s">
        <v>71</v>
      </c>
      <c r="F464" s="190">
        <v>594</v>
      </c>
      <c r="G464" s="190">
        <v>811</v>
      </c>
      <c r="H464" s="46">
        <v>2450</v>
      </c>
      <c r="I464" s="8">
        <v>2450</v>
      </c>
      <c r="J464" s="8">
        <v>2450</v>
      </c>
      <c r="K464" s="584">
        <v>910</v>
      </c>
      <c r="L464" s="592">
        <v>910</v>
      </c>
      <c r="M464" s="188">
        <v>910</v>
      </c>
    </row>
    <row r="465" spans="1:13" ht="15">
      <c r="A465" s="153">
        <v>625001</v>
      </c>
      <c r="B465" s="9"/>
      <c r="C465" s="522">
        <v>41</v>
      </c>
      <c r="D465" s="432" t="s">
        <v>283</v>
      </c>
      <c r="E465" s="281" t="s">
        <v>72</v>
      </c>
      <c r="F465" s="190">
        <v>175</v>
      </c>
      <c r="G465" s="190">
        <v>245</v>
      </c>
      <c r="H465" s="36">
        <v>350</v>
      </c>
      <c r="I465" s="12">
        <v>350</v>
      </c>
      <c r="J465" s="12">
        <v>350</v>
      </c>
      <c r="K465" s="859">
        <v>260</v>
      </c>
      <c r="L465" s="646">
        <v>260</v>
      </c>
      <c r="M465" s="167">
        <v>260</v>
      </c>
    </row>
    <row r="466" spans="1:13" ht="15">
      <c r="A466" s="153">
        <v>625002</v>
      </c>
      <c r="B466" s="9"/>
      <c r="C466" s="13">
        <v>41</v>
      </c>
      <c r="D466" s="423" t="s">
        <v>283</v>
      </c>
      <c r="E466" s="281" t="s">
        <v>73</v>
      </c>
      <c r="F466" s="190">
        <v>1751</v>
      </c>
      <c r="G466" s="190">
        <v>1461</v>
      </c>
      <c r="H466" s="50">
        <v>3450</v>
      </c>
      <c r="I466" s="24">
        <v>3450</v>
      </c>
      <c r="J466" s="24">
        <v>3450</v>
      </c>
      <c r="K466" s="885">
        <v>2550</v>
      </c>
      <c r="L466" s="656">
        <v>2550</v>
      </c>
      <c r="M466" s="191">
        <v>2550</v>
      </c>
    </row>
    <row r="467" spans="1:13" ht="15">
      <c r="A467" s="153">
        <v>625002</v>
      </c>
      <c r="B467" s="9"/>
      <c r="C467" s="13">
        <v>111</v>
      </c>
      <c r="D467" s="423" t="s">
        <v>283</v>
      </c>
      <c r="E467" s="281" t="s">
        <v>490</v>
      </c>
      <c r="F467" s="190"/>
      <c r="G467" s="190">
        <v>921</v>
      </c>
      <c r="H467" s="50"/>
      <c r="I467" s="24"/>
      <c r="J467" s="24"/>
      <c r="K467" s="885"/>
      <c r="L467" s="656"/>
      <c r="M467" s="191"/>
    </row>
    <row r="468" spans="1:13" ht="15">
      <c r="A468" s="151">
        <v>625003</v>
      </c>
      <c r="B468" s="7"/>
      <c r="C468" s="522">
        <v>41</v>
      </c>
      <c r="D468" s="432" t="s">
        <v>283</v>
      </c>
      <c r="E468" s="443" t="s">
        <v>74</v>
      </c>
      <c r="F468" s="190">
        <v>100</v>
      </c>
      <c r="G468" s="190">
        <v>141</v>
      </c>
      <c r="H468" s="50">
        <v>200</v>
      </c>
      <c r="I468" s="24">
        <v>200</v>
      </c>
      <c r="J468" s="24">
        <v>200</v>
      </c>
      <c r="K468" s="885">
        <v>150</v>
      </c>
      <c r="L468" s="656">
        <v>150</v>
      </c>
      <c r="M468" s="191">
        <v>150</v>
      </c>
    </row>
    <row r="469" spans="1:13" ht="15">
      <c r="A469" s="153">
        <v>625004</v>
      </c>
      <c r="B469" s="9"/>
      <c r="C469" s="13">
        <v>41</v>
      </c>
      <c r="D469" s="423" t="s">
        <v>283</v>
      </c>
      <c r="E469" s="281" t="s">
        <v>75</v>
      </c>
      <c r="F469" s="154">
        <v>375</v>
      </c>
      <c r="G469" s="154">
        <v>524</v>
      </c>
      <c r="H469" s="46">
        <v>750</v>
      </c>
      <c r="I469" s="8">
        <v>750</v>
      </c>
      <c r="J469" s="8">
        <v>750</v>
      </c>
      <c r="K469" s="584">
        <v>550</v>
      </c>
      <c r="L469" s="592">
        <v>550</v>
      </c>
      <c r="M469" s="188">
        <v>550</v>
      </c>
    </row>
    <row r="470" spans="1:13" ht="15">
      <c r="A470" s="153">
        <v>625005</v>
      </c>
      <c r="B470" s="9"/>
      <c r="C470" s="13">
        <v>41</v>
      </c>
      <c r="D470" s="423" t="s">
        <v>283</v>
      </c>
      <c r="E470" s="281" t="s">
        <v>76</v>
      </c>
      <c r="F470" s="154">
        <v>125</v>
      </c>
      <c r="G470" s="154">
        <v>175</v>
      </c>
      <c r="H470" s="85">
        <v>250</v>
      </c>
      <c r="I470" s="6">
        <v>250</v>
      </c>
      <c r="J470" s="6">
        <v>250</v>
      </c>
      <c r="K470" s="879">
        <v>185</v>
      </c>
      <c r="L470" s="654">
        <v>185</v>
      </c>
      <c r="M470" s="205">
        <v>185</v>
      </c>
    </row>
    <row r="471" spans="1:13" ht="15">
      <c r="A471" s="161">
        <v>625007</v>
      </c>
      <c r="B471" s="32"/>
      <c r="C471" s="183">
        <v>41</v>
      </c>
      <c r="D471" s="420" t="s">
        <v>283</v>
      </c>
      <c r="E471" s="493" t="s">
        <v>77</v>
      </c>
      <c r="F471" s="165">
        <v>594</v>
      </c>
      <c r="G471" s="165">
        <v>830</v>
      </c>
      <c r="H471" s="427">
        <v>1200</v>
      </c>
      <c r="I471" s="23">
        <v>1200</v>
      </c>
      <c r="J471" s="23">
        <v>1200</v>
      </c>
      <c r="K471" s="878">
        <v>870</v>
      </c>
      <c r="L471" s="655">
        <v>870</v>
      </c>
      <c r="M471" s="516">
        <v>870</v>
      </c>
    </row>
    <row r="472" spans="1:13" ht="15">
      <c r="A472" s="146">
        <v>633</v>
      </c>
      <c r="B472" s="124"/>
      <c r="C472" s="124"/>
      <c r="D472" s="425"/>
      <c r="E472" s="441" t="s">
        <v>86</v>
      </c>
      <c r="F472" s="147"/>
      <c r="G472" s="147"/>
      <c r="H472" s="5">
        <v>200</v>
      </c>
      <c r="I472" s="4">
        <v>200</v>
      </c>
      <c r="J472" s="4">
        <v>200</v>
      </c>
      <c r="K472" s="875">
        <f>K473</f>
        <v>200</v>
      </c>
      <c r="L472" s="651">
        <f>L473</f>
        <v>200</v>
      </c>
      <c r="M472" s="150">
        <f>M473</f>
        <v>200</v>
      </c>
    </row>
    <row r="473" spans="1:13" ht="15">
      <c r="A473" s="148">
        <v>633006</v>
      </c>
      <c r="B473" s="106">
        <v>3</v>
      </c>
      <c r="C473" s="106">
        <v>41</v>
      </c>
      <c r="D473" s="425" t="s">
        <v>283</v>
      </c>
      <c r="E473" s="450" t="s">
        <v>284</v>
      </c>
      <c r="F473" s="149"/>
      <c r="G473" s="149"/>
      <c r="H473" s="74">
        <v>200</v>
      </c>
      <c r="I473" s="75">
        <v>200</v>
      </c>
      <c r="J473" s="75">
        <v>200</v>
      </c>
      <c r="K473" s="877">
        <v>200</v>
      </c>
      <c r="L473" s="653">
        <v>200</v>
      </c>
      <c r="M473" s="202">
        <v>200</v>
      </c>
    </row>
    <row r="474" spans="1:13" ht="15">
      <c r="A474" s="146">
        <v>637</v>
      </c>
      <c r="B474" s="3"/>
      <c r="C474" s="124"/>
      <c r="D474" s="425"/>
      <c r="E474" s="441" t="s">
        <v>125</v>
      </c>
      <c r="F474" s="213">
        <f aca="true" t="shared" si="53" ref="F474:K474">SUM(F475:F477)</f>
        <v>1861</v>
      </c>
      <c r="G474" s="213">
        <f t="shared" si="53"/>
        <v>1906</v>
      </c>
      <c r="H474" s="5">
        <f t="shared" si="53"/>
        <v>3680</v>
      </c>
      <c r="I474" s="4">
        <f t="shared" si="53"/>
        <v>3680</v>
      </c>
      <c r="J474" s="4">
        <f t="shared" si="53"/>
        <v>3680</v>
      </c>
      <c r="K474" s="875">
        <f t="shared" si="53"/>
        <v>1040</v>
      </c>
      <c r="L474" s="651">
        <f>SUM(L476:L477)</f>
        <v>1040</v>
      </c>
      <c r="M474" s="150">
        <f>SUM(M476:M477)</f>
        <v>1040</v>
      </c>
    </row>
    <row r="475" spans="1:13" ht="15">
      <c r="A475" s="164">
        <v>637004</v>
      </c>
      <c r="B475" s="15"/>
      <c r="C475" s="514">
        <v>41</v>
      </c>
      <c r="D475" s="431" t="s">
        <v>283</v>
      </c>
      <c r="E475" s="442" t="s">
        <v>446</v>
      </c>
      <c r="F475" s="197">
        <v>100</v>
      </c>
      <c r="G475" s="197"/>
      <c r="H475" s="49">
        <v>1500</v>
      </c>
      <c r="I475" s="21">
        <v>1500</v>
      </c>
      <c r="J475" s="21">
        <v>1500</v>
      </c>
      <c r="K475" s="859"/>
      <c r="L475" s="591"/>
      <c r="M475" s="200"/>
    </row>
    <row r="476" spans="1:14" ht="15">
      <c r="A476" s="153">
        <v>637014</v>
      </c>
      <c r="B476" s="9"/>
      <c r="C476" s="522">
        <v>41</v>
      </c>
      <c r="D476" s="432" t="s">
        <v>283</v>
      </c>
      <c r="E476" s="443" t="s">
        <v>140</v>
      </c>
      <c r="F476" s="152">
        <v>1594</v>
      </c>
      <c r="G476" s="152">
        <v>1692</v>
      </c>
      <c r="H476" s="85">
        <v>1800</v>
      </c>
      <c r="I476" s="6">
        <v>1800</v>
      </c>
      <c r="J476" s="6">
        <v>1800</v>
      </c>
      <c r="K476" s="584">
        <v>800</v>
      </c>
      <c r="L476" s="654">
        <v>800</v>
      </c>
      <c r="M476" s="205">
        <v>800</v>
      </c>
      <c r="N476" s="170"/>
    </row>
    <row r="477" spans="1:13" ht="15">
      <c r="A477" s="155">
        <v>637016</v>
      </c>
      <c r="B477" s="11"/>
      <c r="C477" s="183">
        <v>41</v>
      </c>
      <c r="D477" s="424" t="s">
        <v>283</v>
      </c>
      <c r="E477" s="465" t="s">
        <v>143</v>
      </c>
      <c r="F477" s="498">
        <v>167</v>
      </c>
      <c r="G477" s="498">
        <v>214</v>
      </c>
      <c r="H477" s="77">
        <v>380</v>
      </c>
      <c r="I477" s="77">
        <v>380</v>
      </c>
      <c r="J477" s="77">
        <v>380</v>
      </c>
      <c r="K477" s="679">
        <v>240</v>
      </c>
      <c r="L477" s="652">
        <v>240</v>
      </c>
      <c r="M477" s="214">
        <v>240</v>
      </c>
    </row>
    <row r="478" spans="1:13" ht="15">
      <c r="A478" s="146">
        <v>641</v>
      </c>
      <c r="B478" s="3"/>
      <c r="C478" s="124"/>
      <c r="D478" s="425"/>
      <c r="E478" s="441" t="s">
        <v>148</v>
      </c>
      <c r="F478" s="147">
        <v>680</v>
      </c>
      <c r="G478" s="147">
        <v>870</v>
      </c>
      <c r="H478" s="5">
        <v>1800</v>
      </c>
      <c r="I478" s="4">
        <v>1800</v>
      </c>
      <c r="J478" s="4">
        <v>1800</v>
      </c>
      <c r="K478" s="875">
        <f>K479</f>
        <v>1800</v>
      </c>
      <c r="L478" s="651">
        <f>L479</f>
        <v>1800</v>
      </c>
      <c r="M478" s="150">
        <f>M479</f>
        <v>1800</v>
      </c>
    </row>
    <row r="479" spans="1:14" ht="15">
      <c r="A479" s="148">
        <v>641012</v>
      </c>
      <c r="B479" s="15"/>
      <c r="C479" s="106">
        <v>41</v>
      </c>
      <c r="D479" s="425" t="s">
        <v>283</v>
      </c>
      <c r="E479" s="450" t="s">
        <v>285</v>
      </c>
      <c r="F479" s="149">
        <v>680</v>
      </c>
      <c r="G479" s="149">
        <v>870</v>
      </c>
      <c r="H479" s="36">
        <v>1800</v>
      </c>
      <c r="I479" s="75">
        <v>1800</v>
      </c>
      <c r="J479" s="75">
        <v>1800</v>
      </c>
      <c r="K479" s="877">
        <v>1800</v>
      </c>
      <c r="L479" s="674">
        <v>1800</v>
      </c>
      <c r="M479" s="202">
        <v>1800</v>
      </c>
      <c r="N479" s="170"/>
    </row>
    <row r="480" spans="1:21" ht="15.75" thickBot="1">
      <c r="A480" s="178"/>
      <c r="B480" s="88"/>
      <c r="C480" s="524"/>
      <c r="D480" s="446"/>
      <c r="E480" s="476"/>
      <c r="F480" s="499"/>
      <c r="G480" s="499"/>
      <c r="H480" s="96"/>
      <c r="I480" s="12"/>
      <c r="J480" s="12"/>
      <c r="K480" s="859"/>
      <c r="L480" s="667"/>
      <c r="M480" s="212"/>
      <c r="N480" s="170"/>
      <c r="O480" s="170"/>
      <c r="P480" s="170"/>
      <c r="Q480" s="170"/>
      <c r="R480" s="170"/>
      <c r="S480" s="170"/>
      <c r="T480" s="170"/>
      <c r="U480" s="170"/>
    </row>
    <row r="481" spans="1:13" ht="15.75" thickBot="1">
      <c r="A481" s="168" t="s">
        <v>323</v>
      </c>
      <c r="B481" s="17"/>
      <c r="C481" s="519"/>
      <c r="D481" s="419"/>
      <c r="E481" s="54" t="s">
        <v>286</v>
      </c>
      <c r="F481" s="18"/>
      <c r="G481" s="18">
        <v>304</v>
      </c>
      <c r="H481" s="67">
        <f aca="true" t="shared" si="54" ref="H481:M481">H482</f>
        <v>310</v>
      </c>
      <c r="I481" s="65">
        <f t="shared" si="54"/>
        <v>310</v>
      </c>
      <c r="J481" s="65">
        <f t="shared" si="54"/>
        <v>200</v>
      </c>
      <c r="K481" s="873">
        <v>210</v>
      </c>
      <c r="L481" s="29">
        <v>210</v>
      </c>
      <c r="M481" s="55">
        <f t="shared" si="54"/>
        <v>210</v>
      </c>
    </row>
    <row r="482" spans="1:13" ht="15">
      <c r="A482" s="159">
        <v>642</v>
      </c>
      <c r="B482" s="19"/>
      <c r="C482" s="533"/>
      <c r="D482" s="436"/>
      <c r="E482" s="441" t="s">
        <v>244</v>
      </c>
      <c r="F482" s="160"/>
      <c r="G482" s="160">
        <v>304</v>
      </c>
      <c r="H482" s="113">
        <v>310</v>
      </c>
      <c r="I482" s="20">
        <v>310</v>
      </c>
      <c r="J482" s="20">
        <v>200</v>
      </c>
      <c r="K482" s="901">
        <v>210</v>
      </c>
      <c r="L482" s="672">
        <v>210</v>
      </c>
      <c r="M482" s="804">
        <v>210</v>
      </c>
    </row>
    <row r="483" spans="1:15" ht="15">
      <c r="A483" s="148">
        <v>642014</v>
      </c>
      <c r="B483" s="22"/>
      <c r="C483" s="525">
        <v>111</v>
      </c>
      <c r="D483" s="497" t="s">
        <v>287</v>
      </c>
      <c r="E483" s="465" t="s">
        <v>288</v>
      </c>
      <c r="F483" s="163"/>
      <c r="G483" s="163">
        <v>304</v>
      </c>
      <c r="H483" s="49">
        <v>310</v>
      </c>
      <c r="I483" s="86">
        <v>310</v>
      </c>
      <c r="J483" s="86">
        <v>200</v>
      </c>
      <c r="K483" s="876">
        <v>210</v>
      </c>
      <c r="L483" s="591">
        <v>210</v>
      </c>
      <c r="M483" s="674">
        <v>210</v>
      </c>
      <c r="O483" s="172"/>
    </row>
    <row r="484" spans="1:13" ht="15.75" thickBot="1">
      <c r="A484" s="178"/>
      <c r="B484" s="88"/>
      <c r="C484" s="527"/>
      <c r="D484" s="451"/>
      <c r="E484" s="454"/>
      <c r="F484" s="273"/>
      <c r="G484" s="273"/>
      <c r="H484" s="96"/>
      <c r="I484" s="89"/>
      <c r="J484" s="89"/>
      <c r="K484" s="890"/>
      <c r="L484" s="667"/>
      <c r="M484" s="805"/>
    </row>
    <row r="485" spans="1:16" ht="16.5" customHeight="1" thickBot="1">
      <c r="A485" s="168" t="s">
        <v>324</v>
      </c>
      <c r="B485" s="90"/>
      <c r="C485" s="52"/>
      <c r="D485" s="419"/>
      <c r="E485" s="54" t="s">
        <v>289</v>
      </c>
      <c r="F485" s="18">
        <f aca="true" t="shared" si="55" ref="F485:L485">F486</f>
        <v>4165</v>
      </c>
      <c r="G485" s="18">
        <f t="shared" si="55"/>
        <v>4316</v>
      </c>
      <c r="H485" s="67">
        <f t="shared" si="55"/>
        <v>4400</v>
      </c>
      <c r="I485" s="65">
        <f t="shared" si="55"/>
        <v>12950</v>
      </c>
      <c r="J485" s="18">
        <f t="shared" si="55"/>
        <v>12950</v>
      </c>
      <c r="K485" s="873">
        <f t="shared" si="55"/>
        <v>5900</v>
      </c>
      <c r="L485" s="29">
        <f t="shared" si="55"/>
        <v>1200</v>
      </c>
      <c r="M485" s="29">
        <v>1500</v>
      </c>
      <c r="P485" s="170"/>
    </row>
    <row r="486" spans="1:13" ht="15.75" customHeight="1">
      <c r="A486" s="227">
        <v>642</v>
      </c>
      <c r="B486" s="91"/>
      <c r="C486" s="129"/>
      <c r="D486" s="447"/>
      <c r="E486" s="448" t="s">
        <v>244</v>
      </c>
      <c r="F486" s="193">
        <f>SUM(F488:F490)</f>
        <v>4165</v>
      </c>
      <c r="G486" s="193">
        <f>SUM(G488:G490)</f>
        <v>4316</v>
      </c>
      <c r="H486" s="100">
        <f>H488+H489+H490</f>
        <v>4400</v>
      </c>
      <c r="I486" s="93">
        <f>SUM(I487:I490)</f>
        <v>12950</v>
      </c>
      <c r="J486" s="193">
        <f>SUM(J487:J490)</f>
        <v>12950</v>
      </c>
      <c r="K486" s="888">
        <f>SUM(K487:K490)</f>
        <v>5900</v>
      </c>
      <c r="L486" s="665">
        <f>SUM(L487:L490)</f>
        <v>1200</v>
      </c>
      <c r="M486" s="665">
        <f>SUM(M487:M490)</f>
        <v>1200</v>
      </c>
    </row>
    <row r="487" spans="1:13" ht="15.75" customHeight="1">
      <c r="A487" s="164">
        <v>642014</v>
      </c>
      <c r="B487" s="15"/>
      <c r="C487" s="185" t="s">
        <v>484</v>
      </c>
      <c r="D487" s="421" t="s">
        <v>287</v>
      </c>
      <c r="E487" s="465" t="s">
        <v>513</v>
      </c>
      <c r="F487" s="165"/>
      <c r="G487" s="165"/>
      <c r="H487" s="36"/>
      <c r="I487" s="12">
        <v>8550</v>
      </c>
      <c r="J487" s="152">
        <v>8550</v>
      </c>
      <c r="K487" s="884">
        <v>4700</v>
      </c>
      <c r="L487" s="646"/>
      <c r="M487" s="167"/>
    </row>
    <row r="488" spans="1:13" ht="15">
      <c r="A488" s="153">
        <v>642026</v>
      </c>
      <c r="B488" s="9">
        <v>2</v>
      </c>
      <c r="C488" s="13">
        <v>111</v>
      </c>
      <c r="D488" s="423" t="s">
        <v>287</v>
      </c>
      <c r="E488" s="281" t="s">
        <v>56</v>
      </c>
      <c r="F488" s="154">
        <v>3884</v>
      </c>
      <c r="G488" s="154">
        <v>4180</v>
      </c>
      <c r="H488" s="434">
        <v>4000</v>
      </c>
      <c r="I488" s="51">
        <v>4000</v>
      </c>
      <c r="J488" s="51">
        <v>4000</v>
      </c>
      <c r="K488" s="584">
        <v>1000</v>
      </c>
      <c r="L488" s="657">
        <v>1000</v>
      </c>
      <c r="M488" s="660">
        <v>1000</v>
      </c>
    </row>
    <row r="489" spans="1:16" ht="15">
      <c r="A489" s="153">
        <v>642026</v>
      </c>
      <c r="B489" s="9">
        <v>3</v>
      </c>
      <c r="C489" s="9">
        <v>111</v>
      </c>
      <c r="D489" s="423" t="s">
        <v>287</v>
      </c>
      <c r="E489" s="493" t="s">
        <v>261</v>
      </c>
      <c r="F489" s="190">
        <v>133</v>
      </c>
      <c r="G489" s="190">
        <v>66</v>
      </c>
      <c r="H489" s="489">
        <v>200</v>
      </c>
      <c r="I489" s="114">
        <v>200</v>
      </c>
      <c r="J489" s="114">
        <v>200</v>
      </c>
      <c r="K489" s="885">
        <v>200</v>
      </c>
      <c r="L489" s="695">
        <v>200</v>
      </c>
      <c r="M489" s="695">
        <v>200</v>
      </c>
      <c r="P489" s="170"/>
    </row>
    <row r="490" spans="1:16" ht="15">
      <c r="A490" s="155">
        <v>642026</v>
      </c>
      <c r="B490" s="11"/>
      <c r="C490" s="185">
        <v>111</v>
      </c>
      <c r="D490" s="421" t="s">
        <v>287</v>
      </c>
      <c r="E490" s="453" t="s">
        <v>290</v>
      </c>
      <c r="F490" s="189">
        <v>148</v>
      </c>
      <c r="G490" s="189">
        <v>70</v>
      </c>
      <c r="H490" s="461">
        <v>200</v>
      </c>
      <c r="I490" s="102">
        <v>200</v>
      </c>
      <c r="J490" s="102">
        <v>200</v>
      </c>
      <c r="K490" s="878"/>
      <c r="L490" s="698"/>
      <c r="M490" s="696"/>
      <c r="N490" s="170"/>
      <c r="P490" s="170"/>
    </row>
    <row r="491" spans="1:13" ht="15.75" thickBot="1">
      <c r="A491" s="178"/>
      <c r="B491" s="88"/>
      <c r="C491" s="527"/>
      <c r="D491" s="451"/>
      <c r="E491" s="454"/>
      <c r="F491" s="204"/>
      <c r="G491" s="204"/>
      <c r="H491" s="36"/>
      <c r="I491" s="89"/>
      <c r="J491" s="217"/>
      <c r="K491" s="890"/>
      <c r="L491" s="457"/>
      <c r="M491" s="697"/>
    </row>
    <row r="492" spans="1:13" ht="15.75" thickBot="1">
      <c r="A492" s="168" t="s">
        <v>324</v>
      </c>
      <c r="B492" s="17"/>
      <c r="C492" s="519"/>
      <c r="D492" s="419"/>
      <c r="E492" s="54" t="s">
        <v>291</v>
      </c>
      <c r="F492" s="18">
        <v>72</v>
      </c>
      <c r="G492" s="18">
        <v>179</v>
      </c>
      <c r="H492" s="67">
        <f aca="true" t="shared" si="56" ref="H492:M492">H493</f>
        <v>2000</v>
      </c>
      <c r="I492" s="65">
        <f t="shared" si="56"/>
        <v>7000</v>
      </c>
      <c r="J492" s="18">
        <f t="shared" si="56"/>
        <v>7000</v>
      </c>
      <c r="K492" s="873">
        <f t="shared" si="56"/>
        <v>7000</v>
      </c>
      <c r="L492" s="29">
        <f t="shared" si="56"/>
        <v>7000</v>
      </c>
      <c r="M492" s="29">
        <f t="shared" si="56"/>
        <v>5500</v>
      </c>
    </row>
    <row r="493" spans="1:13" ht="15">
      <c r="A493" s="223">
        <v>642</v>
      </c>
      <c r="B493" s="91"/>
      <c r="C493" s="129"/>
      <c r="D493" s="808"/>
      <c r="E493" s="809" t="s">
        <v>244</v>
      </c>
      <c r="F493" s="195">
        <v>72</v>
      </c>
      <c r="G493" s="195">
        <v>179</v>
      </c>
      <c r="H493" s="70">
        <v>2000</v>
      </c>
      <c r="I493" s="68">
        <v>7000</v>
      </c>
      <c r="J493" s="195">
        <v>7000</v>
      </c>
      <c r="K493" s="888">
        <f>SUM(K494:K495)</f>
        <v>7000</v>
      </c>
      <c r="L493" s="665">
        <f>SUM(L494:L495)</f>
        <v>7000</v>
      </c>
      <c r="M493" s="665">
        <f>SUM(M494:M495)</f>
        <v>5500</v>
      </c>
    </row>
    <row r="494" spans="1:13" ht="15">
      <c r="A494" s="151">
        <v>642002</v>
      </c>
      <c r="B494" s="7"/>
      <c r="C494" s="522">
        <v>41</v>
      </c>
      <c r="D494" s="432" t="s">
        <v>287</v>
      </c>
      <c r="E494" s="443" t="s">
        <v>514</v>
      </c>
      <c r="F494" s="152"/>
      <c r="G494" s="152"/>
      <c r="H494" s="85"/>
      <c r="I494" s="6">
        <v>5000</v>
      </c>
      <c r="J494" s="6">
        <v>5000</v>
      </c>
      <c r="K494" s="879">
        <v>5000</v>
      </c>
      <c r="L494" s="205">
        <v>5000</v>
      </c>
      <c r="M494" s="654">
        <v>5000</v>
      </c>
    </row>
    <row r="495" spans="1:13" ht="15">
      <c r="A495" s="155">
        <v>642026</v>
      </c>
      <c r="B495" s="11"/>
      <c r="C495" s="183">
        <v>41</v>
      </c>
      <c r="D495" s="420" t="s">
        <v>287</v>
      </c>
      <c r="E495" s="438" t="s">
        <v>244</v>
      </c>
      <c r="F495" s="156">
        <v>72</v>
      </c>
      <c r="G495" s="156">
        <v>179</v>
      </c>
      <c r="H495" s="36">
        <v>2000</v>
      </c>
      <c r="I495" s="12">
        <v>2000</v>
      </c>
      <c r="J495" s="12">
        <v>2000</v>
      </c>
      <c r="K495" s="859">
        <v>2000</v>
      </c>
      <c r="L495" s="192">
        <v>2000</v>
      </c>
      <c r="M495" s="167">
        <v>500</v>
      </c>
    </row>
    <row r="496" spans="1:13" ht="15.75" thickBot="1">
      <c r="A496" s="232"/>
      <c r="B496" s="126"/>
      <c r="C496" s="539"/>
      <c r="D496" s="446"/>
      <c r="E496" s="500"/>
      <c r="F496" s="503"/>
      <c r="G496" s="503"/>
      <c r="H496" s="502"/>
      <c r="I496" s="127"/>
      <c r="J496" s="127"/>
      <c r="K496" s="905"/>
      <c r="L496" s="699"/>
      <c r="M496" s="689"/>
    </row>
    <row r="497" spans="1:13" ht="15.75" thickBot="1">
      <c r="A497" s="168" t="s">
        <v>359</v>
      </c>
      <c r="B497" s="17"/>
      <c r="C497" s="519"/>
      <c r="D497" s="419"/>
      <c r="E497" s="501" t="s">
        <v>309</v>
      </c>
      <c r="F497" s="18">
        <f>SUM(F498:F502)</f>
        <v>16484</v>
      </c>
      <c r="G497" s="18">
        <f>SUM(G498:G502)</f>
        <v>98406</v>
      </c>
      <c r="H497" s="67">
        <f aca="true" t="shared" si="57" ref="H497:M497">H498+H501+H502</f>
        <v>125080</v>
      </c>
      <c r="I497" s="65">
        <f t="shared" si="57"/>
        <v>103627</v>
      </c>
      <c r="J497" s="65">
        <f>J498+J501+J502</f>
        <v>103627</v>
      </c>
      <c r="K497" s="873">
        <f t="shared" si="57"/>
        <v>5870</v>
      </c>
      <c r="L497" s="55">
        <f t="shared" si="57"/>
        <v>3550</v>
      </c>
      <c r="M497" s="55">
        <f t="shared" si="57"/>
        <v>3550</v>
      </c>
    </row>
    <row r="498" spans="1:13" ht="15">
      <c r="A498" s="179">
        <v>633006</v>
      </c>
      <c r="B498" s="548">
        <v>7</v>
      </c>
      <c r="C498" s="548">
        <v>41</v>
      </c>
      <c r="D498" s="549" t="s">
        <v>292</v>
      </c>
      <c r="E498" s="448" t="s">
        <v>408</v>
      </c>
      <c r="F498" s="213"/>
      <c r="G498" s="213"/>
      <c r="H498" s="490">
        <v>75580</v>
      </c>
      <c r="I498" s="115">
        <v>94000</v>
      </c>
      <c r="J498" s="115">
        <v>94000</v>
      </c>
      <c r="K498" s="875">
        <v>2320</v>
      </c>
      <c r="L498" s="688"/>
      <c r="M498" s="688"/>
    </row>
    <row r="499" spans="1:13" ht="15">
      <c r="A499" s="179">
        <v>635006</v>
      </c>
      <c r="B499" s="548"/>
      <c r="C499" s="548">
        <v>111</v>
      </c>
      <c r="D499" s="549" t="s">
        <v>292</v>
      </c>
      <c r="E499" s="462" t="s">
        <v>503</v>
      </c>
      <c r="F499" s="213"/>
      <c r="G499" s="213">
        <v>80000</v>
      </c>
      <c r="H499" s="490"/>
      <c r="I499" s="115"/>
      <c r="J499" s="115"/>
      <c r="K499" s="875"/>
      <c r="L499" s="688"/>
      <c r="M499" s="688"/>
    </row>
    <row r="500" spans="1:13" ht="15">
      <c r="A500" s="179">
        <v>635006</v>
      </c>
      <c r="B500" s="548"/>
      <c r="C500" s="548">
        <v>41</v>
      </c>
      <c r="D500" s="549" t="s">
        <v>292</v>
      </c>
      <c r="E500" s="462" t="s">
        <v>504</v>
      </c>
      <c r="F500" s="213"/>
      <c r="G500" s="213">
        <v>7975</v>
      </c>
      <c r="H500" s="490"/>
      <c r="I500" s="115"/>
      <c r="J500" s="115"/>
      <c r="K500" s="875"/>
      <c r="L500" s="688"/>
      <c r="M500" s="688"/>
    </row>
    <row r="501" spans="1:16" ht="15">
      <c r="A501" s="146">
        <v>637015</v>
      </c>
      <c r="B501" s="124"/>
      <c r="C501" s="124">
        <v>41</v>
      </c>
      <c r="D501" s="550" t="s">
        <v>292</v>
      </c>
      <c r="E501" s="441" t="s">
        <v>125</v>
      </c>
      <c r="F501" s="147">
        <v>536</v>
      </c>
      <c r="G501" s="147">
        <v>635</v>
      </c>
      <c r="H501" s="5">
        <v>500</v>
      </c>
      <c r="I501" s="4">
        <v>550</v>
      </c>
      <c r="J501" s="4">
        <v>550</v>
      </c>
      <c r="K501" s="875">
        <v>550</v>
      </c>
      <c r="L501" s="150">
        <v>550</v>
      </c>
      <c r="M501" s="150">
        <v>550</v>
      </c>
      <c r="P501" s="170"/>
    </row>
    <row r="502" spans="1:13" ht="15">
      <c r="A502" s="233">
        <v>641006</v>
      </c>
      <c r="B502" s="130"/>
      <c r="C502" s="130">
        <v>111</v>
      </c>
      <c r="D502" s="550" t="s">
        <v>292</v>
      </c>
      <c r="E502" s="441" t="s">
        <v>293</v>
      </c>
      <c r="F502" s="147">
        <v>15948</v>
      </c>
      <c r="G502" s="147">
        <v>9796</v>
      </c>
      <c r="H502" s="5">
        <v>49000</v>
      </c>
      <c r="I502" s="4">
        <v>9077</v>
      </c>
      <c r="J502" s="4">
        <v>9077</v>
      </c>
      <c r="K502" s="875">
        <v>3000</v>
      </c>
      <c r="L502" s="150">
        <v>3000</v>
      </c>
      <c r="M502" s="150">
        <v>3000</v>
      </c>
    </row>
    <row r="503" spans="1:13" ht="15.75" thickBot="1">
      <c r="A503" s="259"/>
      <c r="B503" s="254"/>
      <c r="C503" s="540"/>
      <c r="D503" s="451"/>
      <c r="E503" s="504" t="s">
        <v>294</v>
      </c>
      <c r="F503" s="507">
        <v>660365</v>
      </c>
      <c r="G503" s="507">
        <v>701869</v>
      </c>
      <c r="H503" s="505">
        <v>620000</v>
      </c>
      <c r="I503" s="255">
        <v>651262</v>
      </c>
      <c r="J503" s="255">
        <v>651262</v>
      </c>
      <c r="K503" s="906">
        <v>738000</v>
      </c>
      <c r="L503" s="513">
        <v>738000</v>
      </c>
      <c r="M503" s="513">
        <v>738000</v>
      </c>
    </row>
    <row r="504" spans="1:19" ht="15.75" thickBot="1">
      <c r="A504" s="37"/>
      <c r="B504" s="39"/>
      <c r="C504" s="39"/>
      <c r="D504" s="260"/>
      <c r="E504" s="43" t="s">
        <v>295</v>
      </c>
      <c r="F504" s="44">
        <v>1086498</v>
      </c>
      <c r="G504" s="44">
        <v>1299112</v>
      </c>
      <c r="H504" s="506">
        <v>1459216</v>
      </c>
      <c r="I504" s="44">
        <v>1552079</v>
      </c>
      <c r="J504" s="44">
        <v>1552079</v>
      </c>
      <c r="K504" s="907">
        <f>K4+K113+K130+K149+K152+K159+K181+K185+K194+K212+K217+K224+K241+K262+K271+K302+K318+K339+K346+K420+K452+K459+K481+K485+K492+K497</f>
        <v>1491052</v>
      </c>
      <c r="L504" s="44">
        <f>L4+L113+L130+L149+L152+L159+L181+L185+L194+L212+L217+L224+L241+L262+L271+L302+L318+L339+L346+L420+L452+L459+L481+L485+L492+L497</f>
        <v>1746594</v>
      </c>
      <c r="M504" s="44">
        <f>M4+M113+M130+M149+M152+M159+M181+M185+M194+M212+M217+M224+M241+M262+M271+M302+M318+M339+M346+M420+M452+M459+M481+M485+M492+M497</f>
        <v>1928438</v>
      </c>
      <c r="S504" s="586"/>
    </row>
    <row r="505" spans="1:13" ht="15.75" thickBot="1">
      <c r="A505" s="60"/>
      <c r="B505" s="60"/>
      <c r="C505" s="60"/>
      <c r="D505" s="143"/>
      <c r="E505" s="131" t="s">
        <v>296</v>
      </c>
      <c r="F505" s="132">
        <v>660365</v>
      </c>
      <c r="G505" s="132">
        <v>701869</v>
      </c>
      <c r="H505" s="256">
        <f>H503</f>
        <v>620000</v>
      </c>
      <c r="I505" s="256">
        <v>651262</v>
      </c>
      <c r="J505" s="256">
        <v>651262</v>
      </c>
      <c r="K505" s="862">
        <v>738000</v>
      </c>
      <c r="L505" s="256">
        <v>738000</v>
      </c>
      <c r="M505" s="57">
        <v>738000</v>
      </c>
    </row>
    <row r="506" spans="1:13" ht="15.75" thickBot="1">
      <c r="A506" s="133"/>
      <c r="B506" s="133"/>
      <c r="C506" s="133"/>
      <c r="D506" s="143"/>
      <c r="E506" s="134" t="s">
        <v>297</v>
      </c>
      <c r="F506" s="42">
        <v>1746863</v>
      </c>
      <c r="G506" s="42">
        <v>1746863</v>
      </c>
      <c r="H506" s="42">
        <f aca="true" t="shared" si="58" ref="H506:M506">H504+H505</f>
        <v>2079216</v>
      </c>
      <c r="I506" s="42">
        <f t="shared" si="58"/>
        <v>2203341</v>
      </c>
      <c r="J506" s="42">
        <f>J504+J505</f>
        <v>2203341</v>
      </c>
      <c r="K506" s="42">
        <f t="shared" si="58"/>
        <v>2229052</v>
      </c>
      <c r="L506" s="42">
        <f t="shared" si="58"/>
        <v>2484594</v>
      </c>
      <c r="M506" s="258">
        <f t="shared" si="58"/>
        <v>2666438</v>
      </c>
    </row>
    <row r="507" spans="1:13" ht="15.75" thickBot="1">
      <c r="A507" s="133"/>
      <c r="B507" s="133"/>
      <c r="C507" s="133"/>
      <c r="D507" s="111"/>
      <c r="E507" s="40"/>
      <c r="H507" s="135"/>
      <c r="I507" s="135"/>
      <c r="J507" s="123"/>
      <c r="K507" s="798"/>
      <c r="L507" s="135"/>
      <c r="M507" s="184"/>
    </row>
    <row r="508" spans="1:13" ht="15.75" thickBot="1">
      <c r="A508" s="234"/>
      <c r="B508" s="745"/>
      <c r="C508" s="745"/>
      <c r="D508" s="261"/>
      <c r="E508" s="58" t="s">
        <v>298</v>
      </c>
      <c r="H508" s="136"/>
      <c r="I508" s="136"/>
      <c r="J508" s="135"/>
      <c r="K508" s="799"/>
      <c r="L508" s="136"/>
      <c r="M508" s="219"/>
    </row>
    <row r="509" spans="1:13" ht="15.75" thickBot="1">
      <c r="A509" s="747" t="s">
        <v>317</v>
      </c>
      <c r="B509" s="748"/>
      <c r="C509" s="748"/>
      <c r="D509" s="261"/>
      <c r="E509" s="269" t="s">
        <v>448</v>
      </c>
      <c r="F509" s="44">
        <v>3203</v>
      </c>
      <c r="G509" s="44"/>
      <c r="H509" s="139"/>
      <c r="I509" s="141"/>
      <c r="J509" s="140"/>
      <c r="K509" s="908"/>
      <c r="L509" s="44"/>
      <c r="M509" s="506"/>
    </row>
    <row r="510" spans="1:13" ht="15.75" thickBot="1">
      <c r="A510" s="749"/>
      <c r="B510" s="27"/>
      <c r="C510" s="27">
        <v>41</v>
      </c>
      <c r="D510" s="261" t="s">
        <v>67</v>
      </c>
      <c r="E510" s="750" t="s">
        <v>449</v>
      </c>
      <c r="F510" s="744">
        <v>3203</v>
      </c>
      <c r="G510" s="744"/>
      <c r="H510" s="746"/>
      <c r="I510" s="568"/>
      <c r="J510" s="206"/>
      <c r="K510" s="909"/>
      <c r="L510" s="244"/>
      <c r="M510" s="257"/>
    </row>
    <row r="511" spans="1:13" ht="15.75" thickBot="1">
      <c r="A511" s="747" t="s">
        <v>447</v>
      </c>
      <c r="B511" s="748"/>
      <c r="C511" s="748"/>
      <c r="D511" s="261"/>
      <c r="E511" s="269" t="s">
        <v>318</v>
      </c>
      <c r="F511" s="44">
        <v>4500</v>
      </c>
      <c r="G511" s="44">
        <v>4500</v>
      </c>
      <c r="H511" s="139"/>
      <c r="I511" s="141"/>
      <c r="J511" s="140"/>
      <c r="K511" s="908"/>
      <c r="L511" s="44"/>
      <c r="M511" s="506"/>
    </row>
    <row r="512" spans="1:19" ht="15.75" thickBot="1">
      <c r="A512" s="568"/>
      <c r="B512" s="27"/>
      <c r="C512" s="27">
        <v>41</v>
      </c>
      <c r="D512" s="261" t="s">
        <v>173</v>
      </c>
      <c r="E512" s="750" t="s">
        <v>450</v>
      </c>
      <c r="F512" s="744">
        <v>4500</v>
      </c>
      <c r="G512" s="744">
        <v>4500</v>
      </c>
      <c r="H512" s="757"/>
      <c r="I512" s="749"/>
      <c r="J512" s="167"/>
      <c r="K512" s="910"/>
      <c r="L512" s="244"/>
      <c r="M512" s="257"/>
      <c r="N512" s="170"/>
      <c r="O512" s="170"/>
      <c r="P512" s="170"/>
      <c r="Q512" s="170"/>
      <c r="R512" s="170"/>
      <c r="S512" s="170"/>
    </row>
    <row r="513" spans="1:18" ht="15.75" thickBot="1">
      <c r="A513" s="747" t="s">
        <v>299</v>
      </c>
      <c r="B513" s="138"/>
      <c r="C513" s="541"/>
      <c r="D513" s="419"/>
      <c r="E513" s="269" t="s">
        <v>300</v>
      </c>
      <c r="F513" s="44">
        <v>5439</v>
      </c>
      <c r="G513" s="44">
        <f>SUM(G514:G519)</f>
        <v>28266</v>
      </c>
      <c r="H513" s="139">
        <v>168532</v>
      </c>
      <c r="I513" s="141">
        <v>173432</v>
      </c>
      <c r="J513" s="141">
        <v>173432</v>
      </c>
      <c r="K513" s="908">
        <f>SUM(K514:K519)</f>
        <v>10000</v>
      </c>
      <c r="L513" s="800">
        <f>SUM(L514:L519)</f>
        <v>10000</v>
      </c>
      <c r="M513" s="800">
        <f>SUM(M514:M519)</f>
        <v>10000</v>
      </c>
      <c r="N513" s="170"/>
      <c r="O513" s="170"/>
      <c r="P513" s="170"/>
      <c r="Q513" s="170"/>
      <c r="R513" s="170"/>
    </row>
    <row r="514" spans="1:14" ht="15">
      <c r="A514" s="166">
        <v>711001</v>
      </c>
      <c r="B514" s="31"/>
      <c r="C514" s="542">
        <v>43</v>
      </c>
      <c r="D514" s="508" t="s">
        <v>301</v>
      </c>
      <c r="E514" s="510" t="s">
        <v>358</v>
      </c>
      <c r="F514" s="511"/>
      <c r="G514" s="511">
        <v>20272</v>
      </c>
      <c r="H514" s="145"/>
      <c r="I514" s="142">
        <v>6000</v>
      </c>
      <c r="J514" s="142">
        <v>6000</v>
      </c>
      <c r="K514" s="848"/>
      <c r="L514" s="700"/>
      <c r="M514" s="701"/>
      <c r="N514" s="170"/>
    </row>
    <row r="515" spans="1:17" ht="15">
      <c r="A515" s="151">
        <v>712000</v>
      </c>
      <c r="B515" s="7"/>
      <c r="C515" s="522">
        <v>41</v>
      </c>
      <c r="D515" s="437" t="s">
        <v>301</v>
      </c>
      <c r="E515" s="41" t="s">
        <v>451</v>
      </c>
      <c r="F515" s="152">
        <v>2880</v>
      </c>
      <c r="G515" s="152"/>
      <c r="H515" s="145"/>
      <c r="I515" s="8"/>
      <c r="J515" s="8"/>
      <c r="K515" s="879"/>
      <c r="L515" s="654"/>
      <c r="M515" s="763"/>
      <c r="N515" s="170"/>
      <c r="O515" s="170"/>
      <c r="P515" s="170"/>
      <c r="Q515" s="170"/>
    </row>
    <row r="516" spans="1:13" ht="17.25" customHeight="1">
      <c r="A516" s="153">
        <v>713005</v>
      </c>
      <c r="B516" s="9"/>
      <c r="C516" s="13">
        <v>111</v>
      </c>
      <c r="D516" s="433" t="s">
        <v>301</v>
      </c>
      <c r="E516" s="41" t="s">
        <v>371</v>
      </c>
      <c r="F516" s="154"/>
      <c r="G516" s="154">
        <v>1274</v>
      </c>
      <c r="H516" s="46"/>
      <c r="I516" s="8"/>
      <c r="J516" s="8"/>
      <c r="K516" s="584"/>
      <c r="L516" s="592"/>
      <c r="M516" s="763"/>
    </row>
    <row r="517" spans="1:19" ht="15">
      <c r="A517" s="153">
        <v>716000</v>
      </c>
      <c r="B517" s="7"/>
      <c r="C517" s="522">
        <v>41</v>
      </c>
      <c r="D517" s="437" t="s">
        <v>301</v>
      </c>
      <c r="E517" s="281" t="s">
        <v>302</v>
      </c>
      <c r="F517" s="152">
        <v>2559</v>
      </c>
      <c r="G517" s="152">
        <v>6720</v>
      </c>
      <c r="H517" s="145">
        <v>10000</v>
      </c>
      <c r="I517" s="6">
        <v>8900</v>
      </c>
      <c r="J517" s="6">
        <v>8900</v>
      </c>
      <c r="K517" s="879">
        <v>10000</v>
      </c>
      <c r="L517" s="654">
        <v>10000</v>
      </c>
      <c r="M517" s="764">
        <v>10000</v>
      </c>
      <c r="S517" s="170"/>
    </row>
    <row r="518" spans="1:19" ht="15">
      <c r="A518" s="582">
        <v>717002</v>
      </c>
      <c r="B518" s="583"/>
      <c r="C518" s="612">
        <v>41</v>
      </c>
      <c r="D518" s="613" t="s">
        <v>301</v>
      </c>
      <c r="E518" s="614" t="s">
        <v>515</v>
      </c>
      <c r="F518" s="615"/>
      <c r="G518" s="154"/>
      <c r="H518" s="585">
        <v>7950</v>
      </c>
      <c r="I518" s="236">
        <v>7950</v>
      </c>
      <c r="J518" s="236">
        <v>7950</v>
      </c>
      <c r="K518" s="584"/>
      <c r="L518" s="592"/>
      <c r="M518" s="764"/>
      <c r="S518" s="170"/>
    </row>
    <row r="519" spans="1:19" ht="15.75" thickBot="1">
      <c r="A519" s="777">
        <v>717002</v>
      </c>
      <c r="B519" s="810"/>
      <c r="C519" s="811">
        <v>111</v>
      </c>
      <c r="D519" s="812" t="s">
        <v>301</v>
      </c>
      <c r="E519" s="813" t="s">
        <v>515</v>
      </c>
      <c r="F519" s="814"/>
      <c r="G519" s="814"/>
      <c r="H519" s="815">
        <v>150582</v>
      </c>
      <c r="I519" s="816">
        <v>150582</v>
      </c>
      <c r="J519" s="816">
        <v>150582</v>
      </c>
      <c r="K519" s="817"/>
      <c r="L519" s="817"/>
      <c r="M519" s="817"/>
      <c r="N519" s="271"/>
      <c r="S519" s="170"/>
    </row>
    <row r="520" spans="1:22" ht="15.75" thickBot="1">
      <c r="A520" s="715" t="s">
        <v>387</v>
      </c>
      <c r="B520" s="98"/>
      <c r="C520" s="538"/>
      <c r="D520" s="451"/>
      <c r="E520" s="478" t="s">
        <v>185</v>
      </c>
      <c r="F520" s="207">
        <v>35207</v>
      </c>
      <c r="G520" s="207">
        <v>1095</v>
      </c>
      <c r="H520" s="388">
        <v>51578</v>
      </c>
      <c r="I520" s="388">
        <v>259920</v>
      </c>
      <c r="J520" s="388">
        <v>259920</v>
      </c>
      <c r="K520" s="908">
        <f>SUM(K521:K529)</f>
        <v>141984</v>
      </c>
      <c r="L520" s="800">
        <f>SUM(L521:L529)</f>
        <v>127484</v>
      </c>
      <c r="M520" s="800">
        <f>SUM(M521:M529)</f>
        <v>127484</v>
      </c>
      <c r="R520" s="271"/>
      <c r="S520" s="271"/>
      <c r="T520" s="271"/>
      <c r="U520" s="271"/>
      <c r="V520" s="271"/>
    </row>
    <row r="521" spans="1:19" ht="15">
      <c r="A521" s="616" t="s">
        <v>505</v>
      </c>
      <c r="B521" s="235"/>
      <c r="C521" s="537">
        <v>41</v>
      </c>
      <c r="D521" s="479" t="s">
        <v>230</v>
      </c>
      <c r="E521" s="614" t="s">
        <v>506</v>
      </c>
      <c r="F521" s="617"/>
      <c r="G521" s="617">
        <v>1095</v>
      </c>
      <c r="H521" s="618"/>
      <c r="I521" s="618">
        <v>12920</v>
      </c>
      <c r="J521" s="618">
        <v>12920</v>
      </c>
      <c r="K521" s="879"/>
      <c r="L521" s="619"/>
      <c r="M521" s="848"/>
      <c r="P521" s="170"/>
      <c r="Q521" s="170"/>
      <c r="R521" s="170"/>
      <c r="S521" s="170"/>
    </row>
    <row r="522" spans="1:20" ht="15">
      <c r="A522" s="593" t="s">
        <v>378</v>
      </c>
      <c r="B522" s="9">
        <v>1</v>
      </c>
      <c r="C522" s="13">
        <v>41</v>
      </c>
      <c r="D522" s="423" t="s">
        <v>230</v>
      </c>
      <c r="E522" s="385" t="s">
        <v>452</v>
      </c>
      <c r="F522" s="154">
        <v>35207</v>
      </c>
      <c r="G522" s="154"/>
      <c r="H522" s="46"/>
      <c r="I522" s="46"/>
      <c r="J522" s="46"/>
      <c r="K522" s="584">
        <v>41984</v>
      </c>
      <c r="L522" s="592"/>
      <c r="M522" s="492"/>
      <c r="N522" s="170"/>
      <c r="O522" s="170"/>
      <c r="P522" s="170"/>
      <c r="Q522" s="170"/>
      <c r="R522" s="170"/>
      <c r="S522" s="170"/>
      <c r="T522" s="170"/>
    </row>
    <row r="523" spans="1:13" ht="15.75" thickBot="1">
      <c r="A523" s="178">
        <v>717002</v>
      </c>
      <c r="B523" s="27">
        <v>1</v>
      </c>
      <c r="C523" s="524">
        <v>41</v>
      </c>
      <c r="D523" s="446" t="s">
        <v>230</v>
      </c>
      <c r="E523" s="468" t="s">
        <v>389</v>
      </c>
      <c r="F523" s="444"/>
      <c r="G523" s="444"/>
      <c r="H523" s="28">
        <v>51578</v>
      </c>
      <c r="I523" s="26">
        <v>247000</v>
      </c>
      <c r="J523" s="26">
        <v>247000</v>
      </c>
      <c r="K523" s="817">
        <v>100000</v>
      </c>
      <c r="L523" s="675">
        <v>127484</v>
      </c>
      <c r="M523" s="702">
        <v>127484</v>
      </c>
    </row>
    <row r="524" spans="1:13" ht="15.75" thickBot="1">
      <c r="A524" s="137" t="s">
        <v>348</v>
      </c>
      <c r="B524" s="138"/>
      <c r="C524" s="541"/>
      <c r="D524" s="419"/>
      <c r="E524" s="43" t="s">
        <v>189</v>
      </c>
      <c r="F524" s="44">
        <f>SUM(F525:F532)</f>
        <v>473447</v>
      </c>
      <c r="G524" s="44">
        <v>4440</v>
      </c>
      <c r="H524" s="38"/>
      <c r="I524" s="388"/>
      <c r="J524" s="388"/>
      <c r="K524" s="908"/>
      <c r="L524" s="506"/>
      <c r="M524" s="506"/>
    </row>
    <row r="525" spans="1:13" ht="15">
      <c r="A525" s="153">
        <v>713004</v>
      </c>
      <c r="B525" s="33"/>
      <c r="C525" s="82">
        <v>41</v>
      </c>
      <c r="D525" s="423" t="s">
        <v>190</v>
      </c>
      <c r="E525" s="385" t="s">
        <v>398</v>
      </c>
      <c r="F525" s="154">
        <v>23132</v>
      </c>
      <c r="G525" s="154"/>
      <c r="H525" s="46"/>
      <c r="I525" s="8"/>
      <c r="J525" s="211"/>
      <c r="K525" s="584"/>
      <c r="L525" s="188"/>
      <c r="M525" s="752"/>
    </row>
    <row r="526" spans="1:26" ht="15">
      <c r="A526" s="153">
        <v>717002</v>
      </c>
      <c r="B526" s="33">
        <v>30</v>
      </c>
      <c r="C526" s="82" t="s">
        <v>453</v>
      </c>
      <c r="D526" s="423" t="s">
        <v>190</v>
      </c>
      <c r="E526" s="385" t="s">
        <v>454</v>
      </c>
      <c r="F526" s="188">
        <v>145952</v>
      </c>
      <c r="G526" s="188"/>
      <c r="H526" s="46"/>
      <c r="I526" s="46"/>
      <c r="J526" s="752"/>
      <c r="K526" s="584"/>
      <c r="L526" s="188"/>
      <c r="M526" s="752"/>
      <c r="U526" s="170"/>
      <c r="V526" s="170"/>
      <c r="W526" s="170"/>
      <c r="X526" s="170"/>
      <c r="Y526" s="170"/>
      <c r="Z526" s="170"/>
    </row>
    <row r="527" spans="1:24" ht="15">
      <c r="A527" s="153">
        <v>717002</v>
      </c>
      <c r="B527" s="33">
        <v>30</v>
      </c>
      <c r="C527" s="82" t="s">
        <v>455</v>
      </c>
      <c r="D527" s="423" t="s">
        <v>190</v>
      </c>
      <c r="E527" s="385" t="s">
        <v>454</v>
      </c>
      <c r="F527" s="188">
        <v>17171</v>
      </c>
      <c r="G527" s="188"/>
      <c r="H527" s="46"/>
      <c r="I527" s="46"/>
      <c r="J527" s="752"/>
      <c r="K527" s="584"/>
      <c r="L527" s="188"/>
      <c r="M527" s="752"/>
      <c r="U527" s="170"/>
      <c r="V527" s="170"/>
      <c r="W527" s="170"/>
      <c r="X527" s="170"/>
    </row>
    <row r="528" spans="1:13" ht="15">
      <c r="A528" s="153">
        <v>717002</v>
      </c>
      <c r="B528" s="33">
        <v>30</v>
      </c>
      <c r="C528" s="82">
        <v>41</v>
      </c>
      <c r="D528" s="423" t="s">
        <v>190</v>
      </c>
      <c r="E528" s="385" t="s">
        <v>456</v>
      </c>
      <c r="F528" s="188">
        <v>27928</v>
      </c>
      <c r="G528" s="188">
        <v>4440</v>
      </c>
      <c r="H528" s="46"/>
      <c r="I528" s="46"/>
      <c r="J528" s="752"/>
      <c r="K528" s="584"/>
      <c r="L528" s="188"/>
      <c r="M528" s="752"/>
    </row>
    <row r="529" spans="1:26" ht="15">
      <c r="A529" s="153">
        <v>713004</v>
      </c>
      <c r="B529" s="33">
        <v>30</v>
      </c>
      <c r="C529" s="82" t="s">
        <v>420</v>
      </c>
      <c r="D529" s="423" t="s">
        <v>190</v>
      </c>
      <c r="E529" s="385" t="s">
        <v>457</v>
      </c>
      <c r="F529" s="188">
        <v>146237</v>
      </c>
      <c r="G529" s="188"/>
      <c r="H529" s="46"/>
      <c r="I529" s="46"/>
      <c r="J529" s="752"/>
      <c r="K529" s="584"/>
      <c r="L529" s="188"/>
      <c r="M529" s="752"/>
      <c r="S529" s="170"/>
      <c r="T529" s="170"/>
      <c r="U529" s="170"/>
      <c r="V529" s="170"/>
      <c r="W529" s="170"/>
      <c r="X529" s="170"/>
      <c r="Y529" s="170"/>
      <c r="Z529" s="170"/>
    </row>
    <row r="530" spans="1:23" ht="15.75" thickBot="1">
      <c r="A530" s="178">
        <v>713004</v>
      </c>
      <c r="B530" s="34">
        <v>30</v>
      </c>
      <c r="C530" s="117" t="s">
        <v>421</v>
      </c>
      <c r="D530" s="446" t="s">
        <v>190</v>
      </c>
      <c r="E530" s="468" t="s">
        <v>458</v>
      </c>
      <c r="F530" s="201">
        <v>16249</v>
      </c>
      <c r="G530" s="201"/>
      <c r="H530" s="28"/>
      <c r="I530" s="28"/>
      <c r="J530" s="751"/>
      <c r="K530" s="911"/>
      <c r="L530" s="702"/>
      <c r="M530" s="753"/>
      <c r="S530" s="170"/>
      <c r="T530" s="170"/>
      <c r="U530" s="170"/>
      <c r="V530" s="170"/>
      <c r="W530" s="170"/>
    </row>
    <row r="531" spans="1:14" ht="15.75" thickBot="1">
      <c r="A531" s="137" t="s">
        <v>459</v>
      </c>
      <c r="B531" s="34"/>
      <c r="C531" s="117"/>
      <c r="D531" s="446"/>
      <c r="E531" s="43" t="s">
        <v>204</v>
      </c>
      <c r="F531" s="44">
        <f>SUM(F532:F535)</f>
        <v>48389</v>
      </c>
      <c r="G531" s="140">
        <f>SUM(G532:G535)</f>
        <v>160270</v>
      </c>
      <c r="H531" s="388"/>
      <c r="I531" s="388"/>
      <c r="J531" s="388"/>
      <c r="K531" s="859"/>
      <c r="L531" s="167"/>
      <c r="M531" s="212"/>
      <c r="N531" s="170"/>
    </row>
    <row r="532" spans="1:13" ht="15.75" thickBot="1">
      <c r="A532" s="178">
        <v>717002</v>
      </c>
      <c r="B532" s="34"/>
      <c r="C532" s="117">
        <v>20</v>
      </c>
      <c r="D532" s="446" t="s">
        <v>205</v>
      </c>
      <c r="E532" s="468" t="s">
        <v>460</v>
      </c>
      <c r="F532" s="201">
        <v>48389</v>
      </c>
      <c r="G532" s="201">
        <v>106896</v>
      </c>
      <c r="H532" s="28"/>
      <c r="I532" s="28"/>
      <c r="J532" s="758"/>
      <c r="K532" s="912"/>
      <c r="L532" s="755"/>
      <c r="M532" s="756"/>
    </row>
    <row r="533" spans="1:19" ht="15.75" thickBot="1">
      <c r="A533" s="137" t="s">
        <v>470</v>
      </c>
      <c r="B533" s="138"/>
      <c r="C533" s="541"/>
      <c r="D533" s="419"/>
      <c r="E533" s="269" t="s">
        <v>471</v>
      </c>
      <c r="F533" s="754"/>
      <c r="G533" s="754"/>
      <c r="H533" s="802">
        <v>35000</v>
      </c>
      <c r="I533" s="802">
        <v>26578</v>
      </c>
      <c r="J533" s="802">
        <v>26578</v>
      </c>
      <c r="K533" s="913"/>
      <c r="L533" s="754"/>
      <c r="M533" s="755"/>
      <c r="N533" s="170"/>
      <c r="S533" s="170"/>
    </row>
    <row r="534" spans="1:19" ht="15.75" thickBot="1">
      <c r="A534" s="164">
        <v>717002</v>
      </c>
      <c r="B534" s="35"/>
      <c r="C534" s="39">
        <v>41</v>
      </c>
      <c r="D534" s="421" t="s">
        <v>240</v>
      </c>
      <c r="E534" s="41" t="s">
        <v>472</v>
      </c>
      <c r="F534" s="165"/>
      <c r="G534" s="165"/>
      <c r="H534" s="36">
        <v>35000</v>
      </c>
      <c r="I534" s="36">
        <v>26578</v>
      </c>
      <c r="J534" s="36">
        <v>26578</v>
      </c>
      <c r="K534" s="859"/>
      <c r="L534" s="646"/>
      <c r="M534" s="167"/>
      <c r="O534" s="170"/>
      <c r="S534" s="170"/>
    </row>
    <row r="535" spans="1:21" ht="15.75" thickBot="1">
      <c r="A535" s="137" t="s">
        <v>359</v>
      </c>
      <c r="B535" s="138"/>
      <c r="C535" s="541"/>
      <c r="D535" s="419"/>
      <c r="E535" s="269" t="s">
        <v>309</v>
      </c>
      <c r="F535" s="140"/>
      <c r="G535" s="140">
        <v>53374</v>
      </c>
      <c r="H535" s="38"/>
      <c r="I535" s="38"/>
      <c r="J535" s="506"/>
      <c r="K535" s="908"/>
      <c r="L535" s="44"/>
      <c r="M535" s="506"/>
      <c r="O535" s="170"/>
      <c r="P535" s="170"/>
      <c r="Q535" s="170"/>
      <c r="R535" s="170"/>
      <c r="S535" s="170"/>
      <c r="T535" s="170"/>
      <c r="U535" s="170"/>
    </row>
    <row r="536" spans="1:26" ht="15.75" customHeight="1" thickBot="1">
      <c r="A536" s="579" t="s">
        <v>378</v>
      </c>
      <c r="B536" s="277"/>
      <c r="C536" s="543">
        <v>41</v>
      </c>
      <c r="D536" s="515" t="s">
        <v>383</v>
      </c>
      <c r="E536" s="510" t="s">
        <v>507</v>
      </c>
      <c r="F536" s="511"/>
      <c r="G536" s="511">
        <v>53374</v>
      </c>
      <c r="H536" s="509"/>
      <c r="I536" s="509"/>
      <c r="J536" s="563"/>
      <c r="K536" s="848"/>
      <c r="L536" s="700"/>
      <c r="M536" s="563"/>
      <c r="N536" s="170"/>
      <c r="U536" s="170"/>
      <c r="V536" s="170"/>
      <c r="W536" s="170"/>
      <c r="X536" s="170"/>
      <c r="Y536" s="170"/>
      <c r="Z536" s="170"/>
    </row>
    <row r="537" spans="1:14" ht="15.75" customHeight="1" thickBot="1">
      <c r="A537" s="564"/>
      <c r="B537" s="37"/>
      <c r="C537" s="37"/>
      <c r="D537" s="260"/>
      <c r="E537" s="58" t="s">
        <v>414</v>
      </c>
      <c r="F537" s="59">
        <v>473406</v>
      </c>
      <c r="G537" s="59">
        <v>199379</v>
      </c>
      <c r="H537" s="567">
        <v>255110</v>
      </c>
      <c r="I537" s="568">
        <v>459930</v>
      </c>
      <c r="J537" s="144">
        <v>459930</v>
      </c>
      <c r="K537" s="910">
        <f>K513+K520+K524+K531+K533+K535</f>
        <v>151984</v>
      </c>
      <c r="L537" s="801">
        <f>L513+L520+L524+L531+L533+L535</f>
        <v>137484</v>
      </c>
      <c r="M537" s="801">
        <f>M513+M520+M524+M531+M533+M535</f>
        <v>137484</v>
      </c>
      <c r="N537" s="170"/>
    </row>
    <row r="538" spans="1:17" ht="15.75" thickBot="1">
      <c r="A538" s="220"/>
      <c r="B538" s="39"/>
      <c r="C538" s="39"/>
      <c r="D538" s="111"/>
      <c r="E538" s="58" t="s">
        <v>415</v>
      </c>
      <c r="F538" s="59"/>
      <c r="G538" s="59">
        <v>5000</v>
      </c>
      <c r="H538" s="567"/>
      <c r="I538" s="568"/>
      <c r="J538" s="144"/>
      <c r="K538" s="914"/>
      <c r="L538" s="759"/>
      <c r="M538" s="801">
        <f>M514+M521+M525+M532+M534+M536</f>
        <v>0</v>
      </c>
      <c r="O538" s="170"/>
      <c r="P538" s="170"/>
      <c r="Q538" s="170"/>
    </row>
    <row r="539" spans="1:18" ht="15.75" thickBot="1">
      <c r="A539" s="220"/>
      <c r="B539" s="39"/>
      <c r="C539" s="39"/>
      <c r="D539" s="111"/>
      <c r="E539" s="58" t="s">
        <v>303</v>
      </c>
      <c r="F539" s="59">
        <v>473406</v>
      </c>
      <c r="G539" s="59">
        <v>204379</v>
      </c>
      <c r="H539" s="567">
        <v>255110</v>
      </c>
      <c r="I539" s="568">
        <v>459930</v>
      </c>
      <c r="J539" s="144">
        <v>459930</v>
      </c>
      <c r="K539" s="910">
        <f>K537+K538</f>
        <v>151984</v>
      </c>
      <c r="L539" s="801">
        <f>L537+L538</f>
        <v>137484</v>
      </c>
      <c r="M539" s="801">
        <f>M537+M538</f>
        <v>137484</v>
      </c>
      <c r="N539" s="170"/>
      <c r="O539" s="170"/>
      <c r="P539" s="170"/>
      <c r="Q539" s="170"/>
      <c r="R539" s="170"/>
    </row>
    <row r="540" spans="1:18" ht="15.75" thickBot="1">
      <c r="A540" s="565"/>
      <c r="B540" s="117"/>
      <c r="C540" s="117"/>
      <c r="D540" s="278"/>
      <c r="E540" s="117"/>
      <c r="H540" s="587"/>
      <c r="I540" s="587"/>
      <c r="J540" s="587"/>
      <c r="K540" s="915"/>
      <c r="L540" s="587"/>
      <c r="M540" s="587"/>
      <c r="O540" s="170"/>
      <c r="P540" s="170"/>
      <c r="Q540" s="170"/>
      <c r="R540" s="170"/>
    </row>
    <row r="541" spans="1:18" ht="15.75" thickBot="1">
      <c r="A541" s="253" t="s">
        <v>166</v>
      </c>
      <c r="B541" s="566"/>
      <c r="C541" s="566"/>
      <c r="D541" s="267"/>
      <c r="E541" s="512" t="s">
        <v>304</v>
      </c>
      <c r="F541" s="845"/>
      <c r="G541" s="846"/>
      <c r="H541" s="588"/>
      <c r="I541" s="588"/>
      <c r="J541" s="262"/>
      <c r="K541" s="916"/>
      <c r="L541" s="588"/>
      <c r="M541" s="262"/>
      <c r="O541" s="170"/>
      <c r="P541" s="170"/>
      <c r="Q541" s="170"/>
      <c r="R541" s="170"/>
    </row>
    <row r="542" spans="1:23" ht="15">
      <c r="A542" s="148">
        <v>819002</v>
      </c>
      <c r="B542" s="72"/>
      <c r="C542" s="106">
        <v>41</v>
      </c>
      <c r="D542" s="425" t="s">
        <v>209</v>
      </c>
      <c r="E542" s="452" t="s">
        <v>369</v>
      </c>
      <c r="F542" s="840">
        <v>1471</v>
      </c>
      <c r="G542" s="840">
        <v>900</v>
      </c>
      <c r="H542" s="841"/>
      <c r="I542" s="842">
        <v>615</v>
      </c>
      <c r="J542" s="843">
        <v>615</v>
      </c>
      <c r="K542" s="917"/>
      <c r="L542" s="844"/>
      <c r="M542" s="703"/>
      <c r="O542" s="170"/>
      <c r="R542" s="170"/>
      <c r="S542" s="170"/>
      <c r="T542" s="170"/>
      <c r="U542" s="170"/>
      <c r="V542" s="170"/>
      <c r="W542" s="170"/>
    </row>
    <row r="543" spans="1:23" ht="15">
      <c r="A543" s="620">
        <v>821005</v>
      </c>
      <c r="B543" s="621">
        <v>40</v>
      </c>
      <c r="C543" s="622">
        <v>41</v>
      </c>
      <c r="D543" s="623" t="s">
        <v>67</v>
      </c>
      <c r="E543" s="624" t="s">
        <v>388</v>
      </c>
      <c r="F543" s="625">
        <v>42000</v>
      </c>
      <c r="G543" s="625">
        <v>42000</v>
      </c>
      <c r="H543" s="626">
        <v>42000</v>
      </c>
      <c r="I543" s="627">
        <v>42000</v>
      </c>
      <c r="J543" s="628">
        <v>42000</v>
      </c>
      <c r="K543" s="877">
        <v>42000</v>
      </c>
      <c r="L543" s="705">
        <v>42000</v>
      </c>
      <c r="M543" s="704">
        <v>42000</v>
      </c>
      <c r="O543" s="170"/>
      <c r="R543" s="170"/>
      <c r="S543" s="170"/>
      <c r="T543" s="170"/>
      <c r="U543" s="170"/>
      <c r="V543" s="170"/>
      <c r="W543" s="170"/>
    </row>
    <row r="544" spans="1:18" ht="15">
      <c r="A544" s="148">
        <v>821007</v>
      </c>
      <c r="B544" s="72"/>
      <c r="C544" s="106">
        <v>41</v>
      </c>
      <c r="D544" s="425" t="s">
        <v>67</v>
      </c>
      <c r="E544" s="450" t="s">
        <v>372</v>
      </c>
      <c r="F544" s="218">
        <v>47424</v>
      </c>
      <c r="G544" s="218">
        <v>47424</v>
      </c>
      <c r="H544" s="494">
        <v>47424</v>
      </c>
      <c r="I544" s="830">
        <v>47424</v>
      </c>
      <c r="J544" s="218">
        <v>47424</v>
      </c>
      <c r="K544" s="877"/>
      <c r="L544" s="786">
        <v>14500</v>
      </c>
      <c r="M544" s="786">
        <v>14500</v>
      </c>
      <c r="N544" s="170"/>
      <c r="O544" s="170"/>
      <c r="P544" s="170"/>
      <c r="Q544" s="170"/>
      <c r="R544" s="170"/>
    </row>
    <row r="545" spans="1:25" ht="15.75" thickBot="1">
      <c r="A545" s="148">
        <v>821007</v>
      </c>
      <c r="B545" s="72">
        <v>50</v>
      </c>
      <c r="C545" s="106">
        <v>41</v>
      </c>
      <c r="D545" s="425" t="s">
        <v>67</v>
      </c>
      <c r="E545" s="476" t="s">
        <v>305</v>
      </c>
      <c r="F545" s="827">
        <v>15313</v>
      </c>
      <c r="G545" s="827">
        <v>15469</v>
      </c>
      <c r="H545" s="834">
        <v>14944</v>
      </c>
      <c r="I545" s="828">
        <v>14329</v>
      </c>
      <c r="J545" s="831">
        <v>14329</v>
      </c>
      <c r="K545" s="918">
        <v>14944</v>
      </c>
      <c r="L545" s="829">
        <v>14944</v>
      </c>
      <c r="M545" s="829">
        <v>14944</v>
      </c>
      <c r="O545" s="170"/>
      <c r="U545" s="170"/>
      <c r="V545" s="170"/>
      <c r="W545" s="170"/>
      <c r="X545" s="835"/>
      <c r="Y545" s="835"/>
    </row>
    <row r="546" spans="1:17" ht="15.75" thickBot="1">
      <c r="A546" s="222"/>
      <c r="B546" s="27"/>
      <c r="C546" s="524"/>
      <c r="D546" s="446"/>
      <c r="E546" s="706" t="s">
        <v>304</v>
      </c>
      <c r="F546" s="707">
        <v>106208</v>
      </c>
      <c r="G546" s="707">
        <v>105793</v>
      </c>
      <c r="H546" s="832">
        <v>104368</v>
      </c>
      <c r="I546" s="833">
        <v>104368</v>
      </c>
      <c r="J546" s="708">
        <v>104368</v>
      </c>
      <c r="K546" s="919">
        <f>K544+K545+K543</f>
        <v>56944</v>
      </c>
      <c r="L546" s="709">
        <f>L542+L544+L545+L543</f>
        <v>71444</v>
      </c>
      <c r="M546" s="826">
        <f>M542+M544+M545+M543</f>
        <v>71444</v>
      </c>
      <c r="N546" s="170"/>
      <c r="O546" s="170"/>
      <c r="P546" s="170"/>
      <c r="Q546" s="170"/>
    </row>
    <row r="547" spans="1:15" ht="15.75" thickBot="1">
      <c r="A547" s="39"/>
      <c r="B547" s="39"/>
      <c r="C547" s="39"/>
      <c r="D547" s="143"/>
      <c r="E547" s="53" t="s">
        <v>58</v>
      </c>
      <c r="F547" s="710"/>
      <c r="G547" s="710"/>
      <c r="H547" s="139"/>
      <c r="I547" s="139"/>
      <c r="J547" s="139"/>
      <c r="K547" s="920"/>
      <c r="L547" s="139"/>
      <c r="M547" s="506"/>
      <c r="O547" s="170"/>
    </row>
    <row r="548" spans="1:17" ht="15.75" thickBot="1">
      <c r="A548" s="39"/>
      <c r="B548" s="39"/>
      <c r="C548" s="39"/>
      <c r="D548" s="143"/>
      <c r="E548" s="54" t="s">
        <v>295</v>
      </c>
      <c r="F548" s="29">
        <f aca="true" t="shared" si="59" ref="F548:M548">F504</f>
        <v>1086498</v>
      </c>
      <c r="G548" s="29">
        <f t="shared" si="59"/>
        <v>1299112</v>
      </c>
      <c r="H548" s="29">
        <f t="shared" si="59"/>
        <v>1459216</v>
      </c>
      <c r="I548" s="249">
        <f t="shared" si="59"/>
        <v>1552079</v>
      </c>
      <c r="J548" s="249">
        <f t="shared" si="59"/>
        <v>1552079</v>
      </c>
      <c r="K548" s="873">
        <f t="shared" si="59"/>
        <v>1491052</v>
      </c>
      <c r="L548" s="29">
        <f t="shared" si="59"/>
        <v>1746594</v>
      </c>
      <c r="M548" s="252">
        <f t="shared" si="59"/>
        <v>1928438</v>
      </c>
      <c r="O548" s="170"/>
      <c r="P548" s="170"/>
      <c r="Q548" s="170"/>
    </row>
    <row r="549" spans="1:17" ht="15.75" thickBot="1">
      <c r="A549" s="39"/>
      <c r="B549" s="39"/>
      <c r="C549" s="39"/>
      <c r="D549" s="111"/>
      <c r="E549" s="56" t="s">
        <v>296</v>
      </c>
      <c r="F549" s="247">
        <v>660365</v>
      </c>
      <c r="G549" s="507">
        <v>701869</v>
      </c>
      <c r="H549" s="247">
        <v>62000</v>
      </c>
      <c r="I549" s="250">
        <v>651262</v>
      </c>
      <c r="J549" s="243">
        <f>J503</f>
        <v>651262</v>
      </c>
      <c r="K549" s="921">
        <f>K505</f>
        <v>738000</v>
      </c>
      <c r="L549" s="803">
        <f>L505</f>
        <v>738000</v>
      </c>
      <c r="M549" s="803">
        <f>M505</f>
        <v>738000</v>
      </c>
      <c r="O549" s="170"/>
      <c r="P549" s="170"/>
      <c r="Q549" s="170"/>
    </row>
    <row r="550" spans="1:18" ht="15.75" thickBot="1">
      <c r="A550" s="39"/>
      <c r="B550" s="39"/>
      <c r="C550" s="39"/>
      <c r="D550" s="111"/>
      <c r="E550" s="58" t="s">
        <v>414</v>
      </c>
      <c r="F550" s="59">
        <v>473406</v>
      </c>
      <c r="G550" s="59">
        <v>199379</v>
      </c>
      <c r="H550" s="59">
        <v>255110</v>
      </c>
      <c r="I550" s="59">
        <v>459930</v>
      </c>
      <c r="J550" s="59">
        <v>459930</v>
      </c>
      <c r="K550" s="910">
        <f>K537</f>
        <v>151984</v>
      </c>
      <c r="L550" s="59">
        <f>L537</f>
        <v>137484</v>
      </c>
      <c r="M550" s="144">
        <f>M537</f>
        <v>137484</v>
      </c>
      <c r="O550" s="170"/>
      <c r="P550" s="170"/>
      <c r="Q550" s="170"/>
      <c r="R550" s="170"/>
    </row>
    <row r="551" spans="1:23" ht="15.75" thickBot="1">
      <c r="A551" s="39"/>
      <c r="B551" s="39"/>
      <c r="C551" s="39"/>
      <c r="D551" s="111"/>
      <c r="E551" s="241" t="s">
        <v>415</v>
      </c>
      <c r="F551" s="244">
        <v>11000</v>
      </c>
      <c r="G551" s="244">
        <v>5000</v>
      </c>
      <c r="H551" s="244"/>
      <c r="I551" s="724"/>
      <c r="J551" s="244"/>
      <c r="K551" s="922"/>
      <c r="L551" s="244"/>
      <c r="M551" s="759"/>
      <c r="T551" s="170"/>
      <c r="U551" s="170"/>
      <c r="V551" s="170"/>
      <c r="W551" s="170"/>
    </row>
    <row r="552" spans="1:24" ht="15.75" thickBot="1">
      <c r="A552" s="133"/>
      <c r="B552" s="133"/>
      <c r="C552" s="133"/>
      <c r="D552" s="111"/>
      <c r="E552" s="242" t="s">
        <v>304</v>
      </c>
      <c r="F552" s="245">
        <f>F546</f>
        <v>106208</v>
      </c>
      <c r="G552" s="245">
        <v>105793</v>
      </c>
      <c r="H552" s="245">
        <f>H546</f>
        <v>104368</v>
      </c>
      <c r="I552" s="251">
        <v>104368</v>
      </c>
      <c r="J552" s="245">
        <f>J546</f>
        <v>104368</v>
      </c>
      <c r="K552" s="923">
        <f>K546</f>
        <v>56944</v>
      </c>
      <c r="L552" s="245">
        <f>L546</f>
        <v>71444</v>
      </c>
      <c r="M552" s="245">
        <f>M546</f>
        <v>71444</v>
      </c>
      <c r="N552" s="170"/>
      <c r="T552" s="170"/>
      <c r="U552" s="170"/>
      <c r="V552" s="170"/>
      <c r="W552" s="170"/>
      <c r="X552" s="182"/>
    </row>
    <row r="553" spans="1:19" ht="15.75" thickBot="1">
      <c r="A553" s="133"/>
      <c r="B553" s="133"/>
      <c r="C553" s="133"/>
      <c r="D553" s="111"/>
      <c r="E553" s="53" t="s">
        <v>306</v>
      </c>
      <c r="F553" s="246">
        <f>SUM(F548:F552)</f>
        <v>2337477</v>
      </c>
      <c r="G553" s="246">
        <v>2299502</v>
      </c>
      <c r="H553" s="248">
        <v>2438694</v>
      </c>
      <c r="I553" s="248">
        <f>I548+I549+I550+I552</f>
        <v>2767639</v>
      </c>
      <c r="J553" s="248">
        <f>J548+J549+J550+J552</f>
        <v>2767639</v>
      </c>
      <c r="K553" s="924">
        <f>K548+K549+K550+K552</f>
        <v>2437980</v>
      </c>
      <c r="L553" s="248">
        <f>L548+L549+L550+L552</f>
        <v>2693522</v>
      </c>
      <c r="M553" s="248">
        <f>M548+M549+M550+M552</f>
        <v>2875366</v>
      </c>
      <c r="O553" s="170"/>
      <c r="P553" s="170"/>
      <c r="Q553" s="170"/>
      <c r="R553" s="170"/>
      <c r="S553" s="170"/>
    </row>
    <row r="554" spans="1:13" ht="15">
      <c r="A554" s="170"/>
      <c r="K554" s="806"/>
      <c r="M554" s="182"/>
    </row>
    <row r="555" spans="1:13" ht="15">
      <c r="A555" s="170"/>
      <c r="K555" s="806"/>
      <c r="M555" s="170"/>
    </row>
    <row r="556" spans="1:13" ht="15">
      <c r="A556" s="170"/>
      <c r="K556" s="806"/>
      <c r="M556" s="170"/>
    </row>
    <row r="557" spans="1:13" ht="15">
      <c r="A557" s="170"/>
      <c r="K557" s="806"/>
      <c r="M557" s="170"/>
    </row>
    <row r="558" spans="1:13" ht="15">
      <c r="A558" s="170"/>
      <c r="K558" s="806"/>
      <c r="M558" s="170"/>
    </row>
    <row r="559" spans="11:13" ht="15">
      <c r="K559" s="806"/>
      <c r="M559" s="170"/>
    </row>
    <row r="560" ht="15">
      <c r="K560" s="806"/>
    </row>
    <row r="561" spans="5:11" ht="15">
      <c r="E561" s="170"/>
      <c r="I561" s="170"/>
      <c r="J561" s="170"/>
      <c r="K561" s="806"/>
    </row>
    <row r="562" spans="9:11" ht="15">
      <c r="I562" s="170"/>
      <c r="J562" s="170"/>
      <c r="K562" s="806"/>
    </row>
    <row r="563" spans="5:11" ht="15">
      <c r="E563" s="170"/>
      <c r="K563" s="806"/>
    </row>
    <row r="564" ht="15">
      <c r="K564" s="806"/>
    </row>
    <row r="565" ht="15">
      <c r="K565" s="806"/>
    </row>
    <row r="566" ht="15">
      <c r="K566" s="806"/>
    </row>
    <row r="567" ht="15">
      <c r="K567" s="806"/>
    </row>
    <row r="568" ht="15">
      <c r="K568" s="806"/>
    </row>
    <row r="569" ht="15">
      <c r="K569" s="806"/>
    </row>
    <row r="570" ht="15">
      <c r="K570" s="806"/>
    </row>
    <row r="571" ht="15">
      <c r="K571" s="806"/>
    </row>
    <row r="572" ht="15">
      <c r="K572" s="806"/>
    </row>
    <row r="573" ht="15">
      <c r="K573" s="806"/>
    </row>
    <row r="574" ht="15">
      <c r="K574" s="806"/>
    </row>
    <row r="575" ht="15">
      <c r="K575" s="806"/>
    </row>
    <row r="576" ht="15">
      <c r="K576" s="806"/>
    </row>
    <row r="577" ht="15">
      <c r="K577" s="806"/>
    </row>
    <row r="578" ht="15">
      <c r="K578" s="806"/>
    </row>
    <row r="579" ht="15">
      <c r="K579" s="806"/>
    </row>
    <row r="580" ht="15">
      <c r="K580" s="806"/>
    </row>
    <row r="581" ht="15">
      <c r="K581" s="806"/>
    </row>
    <row r="582" ht="15">
      <c r="K582" s="806"/>
    </row>
    <row r="583" ht="15">
      <c r="K583" s="806"/>
    </row>
    <row r="584" ht="15">
      <c r="K584" s="806"/>
    </row>
    <row r="585" ht="15">
      <c r="K585" s="806"/>
    </row>
  </sheetData>
  <sheetProtection/>
  <mergeCells count="13">
    <mergeCell ref="A2:A3"/>
    <mergeCell ref="E2:E3"/>
    <mergeCell ref="F2:F3"/>
    <mergeCell ref="G2:G3"/>
    <mergeCell ref="H2:H3"/>
    <mergeCell ref="K2:K3"/>
    <mergeCell ref="L2:L3"/>
    <mergeCell ref="M2:M3"/>
    <mergeCell ref="F1:G1"/>
    <mergeCell ref="H1:J1"/>
    <mergeCell ref="K1:M1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3"/>
  <headerFooter>
    <oddFooter>&amp;CStrana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prestigio</dc:creator>
  <cp:keywords/>
  <dc:description/>
  <cp:lastModifiedBy>Alena Černotová</cp:lastModifiedBy>
  <cp:lastPrinted>2023-02-03T06:10:03Z</cp:lastPrinted>
  <dcterms:created xsi:type="dcterms:W3CDTF">2014-11-28T07:09:23Z</dcterms:created>
  <dcterms:modified xsi:type="dcterms:W3CDTF">2023-02-03T06:10:38Z</dcterms:modified>
  <cp:category/>
  <cp:version/>
  <cp:contentType/>
  <cp:contentStatus/>
</cp:coreProperties>
</file>