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1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<sst xmlns="http://schemas.openxmlformats.org/spreadsheetml/2006/main" count="1110" uniqueCount="514">
  <si>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</si>
  <si>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</si>
  <si>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</si>
  <si>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</si>
  <si>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</si>
  <si>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</si>
  <si>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</si>
  <si>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</si>
  <si>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</si>
  <si>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</si>
  <si>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</si>
  <si>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</si>
  <si>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</si>
  <si>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</si>
  <si>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</si>
  <si>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</si>
  <si>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</si>
  <si>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</si>
  <si>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</si>
  <si>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</si>
  <si>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</si>
  <si>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</si>
  <si>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</si>
  <si>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</si>
  <si>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</si>
  <si>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</si>
  <si>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</si>
  <si>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</si>
  <si>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</si>
  <si>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</si>
  <si>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</si>
  <si>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</si>
  <si>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</si>
  <si>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</si>
  <si>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</si>
  <si>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</si>
  <si>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</si>
  <si>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Úroky z vkladov</t>
  </si>
  <si>
    <t>Úroky z bežných účtov</t>
  </si>
  <si>
    <t>Iné nedaňové príjmy</t>
  </si>
  <si>
    <t>Príjem -nedoplatky</t>
  </si>
  <si>
    <t>Príjem z predpísaných mánk a škôd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</si>
  <si>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</si>
  <si>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</si>
  <si>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</si>
  <si>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</si>
  <si>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</si>
  <si>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</si>
  <si>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</si>
  <si>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</si>
  <si>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</si>
  <si>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Materská škola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</si>
  <si>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</si>
  <si>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</si>
  <si>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</si>
  <si>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</si>
  <si>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</si>
  <si>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</si>
  <si>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</si>
  <si>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</si>
  <si>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</si>
  <si>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</si>
  <si>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</si>
  <si>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</si>
  <si>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</si>
  <si>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</si>
  <si>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</si>
  <si>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</si>
  <si>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</si>
  <si>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</si>
  <si>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</si>
  <si>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</si>
  <si>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</si>
  <si>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</si>
  <si>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</si>
  <si>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</si>
  <si>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</si>
  <si>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</si>
  <si>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</si>
  <si>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</si>
  <si>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</si>
  <si>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</si>
  <si>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</si>
  <si>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</si>
  <si>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</si>
  <si>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</si>
  <si>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</si>
  <si>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</si>
  <si>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</si>
  <si>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</si>
  <si>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</si>
  <si>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</si>
  <si>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</si>
  <si>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</si>
  <si>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</si>
  <si>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</si>
  <si>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</si>
  <si>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</si>
  <si>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</si>
  <si>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</si>
  <si>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</si>
  <si>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</si>
  <si>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</si>
  <si>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</si>
  <si>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</si>
  <si>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</si>
  <si>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</si>
  <si>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</si>
  <si>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</si>
  <si>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</si>
  <si>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</si>
  <si>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</si>
  <si>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</si>
  <si>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</si>
  <si>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</si>
  <si>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</si>
  <si>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</si>
  <si>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</si>
  <si>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</si>
  <si>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</si>
  <si>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</si>
  <si>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</si>
  <si>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</si>
  <si>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dielenskej techniky</t>
  </si>
  <si>
    <t>Údržba elektrospotreb.</t>
  </si>
  <si>
    <t>10.2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</si>
  <si>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</si>
  <si>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</si>
  <si>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</si>
  <si>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</si>
  <si>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</si>
  <si>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</si>
  <si>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</si>
  <si>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</si>
  <si>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</si>
  <si>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</si>
  <si>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</si>
  <si>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</si>
  <si>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</si>
  <si>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</si>
  <si>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</si>
  <si>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</si>
  <si>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</si>
  <si>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</si>
  <si>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</si>
  <si>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</si>
  <si>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</si>
  <si>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</si>
  <si>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</si>
  <si>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</si>
  <si>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</si>
  <si>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</si>
  <si>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</si>
  <si>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</si>
  <si>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</si>
  <si>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</si>
  <si>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</si>
  <si>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</si>
  <si>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</si>
  <si>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</si>
  <si>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</si>
  <si>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</si>
  <si>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</si>
  <si>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</si>
  <si>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</si>
  <si>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</si>
  <si>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</si>
  <si>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</si>
  <si>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</si>
  <si>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</si>
  <si>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</si>
  <si>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</si>
  <si>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</si>
  <si>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</si>
  <si>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</si>
  <si>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</si>
  <si>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</si>
  <si>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</si>
  <si>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</si>
  <si>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</si>
  <si>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</si>
  <si>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</si>
  <si>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</si>
  <si>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</si>
  <si>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</si>
  <si>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</si>
  <si>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</si>
  <si>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</si>
  <si>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</si>
  <si>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</si>
  <si>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</si>
  <si>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</si>
  <si>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</si>
  <si>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</si>
  <si>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</si>
  <si>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</si>
  <si>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</si>
  <si>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</si>
  <si>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</si>
  <si>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Uloženie a likvidácia odpadu</t>
  </si>
  <si>
    <t>05.2.0.</t>
  </si>
  <si>
    <t>Nakladanie s odpadovými vodami</t>
  </si>
  <si>
    <t>Čistenie kanalizácie</t>
  </si>
  <si>
    <t>Vývoz fekálií</t>
  </si>
  <si>
    <t>Výstavba 16 Bytovej jednotky</t>
  </si>
  <si>
    <t>06.3.0.</t>
  </si>
  <si>
    <t>Zásobovanie vodou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</si>
  <si>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</si>
  <si>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</si>
  <si>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</si>
  <si>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</si>
  <si>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</si>
  <si>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</si>
  <si>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</si>
  <si>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</si>
  <si>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</si>
  <si>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</si>
  <si>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</si>
  <si>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</si>
  <si>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</si>
  <si>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</si>
  <si>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</si>
  <si>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</si>
  <si>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</si>
  <si>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</si>
  <si>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</si>
  <si>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</si>
  <si>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</si>
  <si>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</si>
  <si>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</si>
  <si>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</si>
  <si>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</si>
  <si>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</si>
  <si>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</si>
  <si>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</si>
  <si>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</si>
  <si>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</si>
  <si>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</si>
  <si>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</si>
  <si>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Knižnica</t>
  </si>
  <si>
    <t>VŠZP</t>
  </si>
  <si>
    <t>Rezervný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</si>
  <si>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</si>
  <si>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</si>
  <si>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</si>
  <si>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</si>
  <si>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</si>
  <si>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</si>
  <si>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</si>
  <si>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</si>
  <si>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</si>
  <si>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</si>
  <si>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08.6.0.</t>
  </si>
  <si>
    <t>Kultúrne a cirkevné pamiatrky</t>
  </si>
  <si>
    <t>Rutinná a štandartná údržba</t>
  </si>
  <si>
    <t>7.1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</si>
  <si>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</si>
  <si>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</si>
  <si>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</si>
  <si>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</si>
  <si>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</si>
  <si>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</si>
  <si>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</si>
  <si>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</si>
  <si>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</si>
  <si>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</si>
  <si>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</si>
  <si>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</si>
  <si>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</si>
  <si>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</si>
  <si>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</si>
  <si>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</si>
  <si>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</si>
  <si>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</si>
  <si>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</si>
  <si>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</si>
  <si>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</si>
  <si>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</si>
  <si>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</si>
  <si>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</si>
  <si>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</si>
  <si>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</si>
  <si>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</si>
  <si>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</si>
  <si>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</si>
  <si>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</si>
  <si>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</si>
  <si>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</si>
  <si>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</si>
  <si>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</si>
  <si>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</si>
  <si>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</si>
  <si>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</si>
  <si>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</si>
  <si>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</si>
  <si>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</si>
  <si>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</si>
  <si>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</si>
  <si>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</si>
  <si>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</si>
  <si>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</si>
  <si>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</si>
  <si>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</si>
  <si>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</si>
  <si>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</si>
  <si>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</si>
  <si>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</si>
  <si>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</si>
  <si>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</si>
  <si>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</si>
  <si>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</si>
  <si>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</si>
  <si>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</si>
  <si>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</si>
  <si>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</si>
  <si>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</si>
  <si>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</si>
  <si>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</si>
  <si>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</si>
  <si>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</si>
  <si>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</si>
  <si>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</si>
  <si>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</si>
  <si>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</si>
  <si>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</si>
  <si>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</si>
  <si>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</si>
  <si>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</si>
  <si>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</si>
  <si>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</si>
  <si>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</si>
  <si>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Hygienické potreby</t>
  </si>
  <si>
    <t>Čistiace potreby</t>
  </si>
  <si>
    <t>Pečiatky</t>
  </si>
  <si>
    <t>Vypracovanie žiadosti NFP</t>
  </si>
  <si>
    <t>Členský príspevok</t>
  </si>
  <si>
    <t>Nádoby - psie extrementy</t>
  </si>
  <si>
    <t>Čistiace  potreby</t>
  </si>
  <si>
    <t>Vybavenie tried</t>
  </si>
  <si>
    <t>Daň za predajné automaty</t>
  </si>
  <si>
    <t>Poplatok za stavebný odpad</t>
  </si>
  <si>
    <t>Dotácia obciam -znevýhodnený uchádzač</t>
  </si>
  <si>
    <t>16 BJ - fond opráv z minulých rokov</t>
  </si>
  <si>
    <t>Zábezpeka 16 BJ</t>
  </si>
  <si>
    <t>4.5</t>
  </si>
  <si>
    <t>Licencia</t>
  </si>
  <si>
    <t>Vytýčenie inžinierských sietí</t>
  </si>
  <si>
    <t>09.6.0.1</t>
  </si>
  <si>
    <t xml:space="preserve">Transfery  nezisk. org. </t>
  </si>
  <si>
    <t>7.4</t>
  </si>
  <si>
    <t>Transfer ZUŠ</t>
  </si>
  <si>
    <t>Transfer CVČ</t>
  </si>
  <si>
    <t>05.1.0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</si>
  <si>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</si>
  <si>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</si>
  <si>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</si>
  <si>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</si>
  <si>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</si>
  <si>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</si>
  <si>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</si>
  <si>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Palivo ako zdroj energie</t>
  </si>
  <si>
    <t>Cestná daň</t>
  </si>
  <si>
    <t>Nákup pozemkov</t>
  </si>
  <si>
    <t>08.1.0</t>
  </si>
  <si>
    <t>09.1.2.1</t>
  </si>
  <si>
    <t>Finančná zábezpeka</t>
  </si>
  <si>
    <t>Náhrady</t>
  </si>
  <si>
    <t>Odevy</t>
  </si>
  <si>
    <t>Dni obce</t>
  </si>
  <si>
    <t>Kuchynská linka</t>
  </si>
  <si>
    <t>Rok 2020</t>
  </si>
  <si>
    <t>očak. plnenie</t>
  </si>
  <si>
    <t>Príjem z refakturácie</t>
  </si>
  <si>
    <t xml:space="preserve">Príjem z ročného zúčtovania poistného </t>
  </si>
  <si>
    <t>Deratizácia</t>
  </si>
  <si>
    <t>16 Bj - zábezpeka</t>
  </si>
  <si>
    <t>Transfer MF - oplotenie MŠ</t>
  </si>
  <si>
    <t>16 Bj zapojenie FP z pred. Rokov</t>
  </si>
  <si>
    <t>Dielňa plyn</t>
  </si>
  <si>
    <t>Kamerový systém</t>
  </si>
  <si>
    <t>Kultúrne služby</t>
  </si>
  <si>
    <t>Transakcie verejného dlhu - splátka úveru</t>
  </si>
  <si>
    <t>Príjem za stravné MŠ</t>
  </si>
  <si>
    <t>Zd.</t>
  </si>
  <si>
    <t>Potraviny MŠ</t>
  </si>
  <si>
    <t>Splácanie úrokov - SZRB Modernizácia DK</t>
  </si>
  <si>
    <t>Transfer MŽP - Modernizácia DK</t>
  </si>
  <si>
    <t>717 002</t>
  </si>
  <si>
    <t>72f</t>
  </si>
  <si>
    <t>Zostatok pros. z predch. Rokov</t>
  </si>
  <si>
    <t>Príjem za stravné</t>
  </si>
  <si>
    <t>Potvrdenia</t>
  </si>
  <si>
    <t>71</t>
  </si>
  <si>
    <t>Rekonštrukcia plota MŠ</t>
  </si>
  <si>
    <t>Rekonštkukcia plota MŠ</t>
  </si>
  <si>
    <t>Asistenčný poplatok IOMO</t>
  </si>
  <si>
    <t>Investičný úver</t>
  </si>
  <si>
    <t>BEŽNÉ PRÍJMY ZŠ</t>
  </si>
  <si>
    <t>Zdravotná služba</t>
  </si>
  <si>
    <t>Kompostery</t>
  </si>
  <si>
    <t>Kompostery - dotácia</t>
  </si>
  <si>
    <t>Výpočtová technika</t>
  </si>
  <si>
    <t>04.5.1</t>
  </si>
  <si>
    <t>Rekonštrukcia DK 5% účasť</t>
  </si>
  <si>
    <t>Rekonštrukcia DK - neoprávnené výdavky</t>
  </si>
  <si>
    <t>Transakcie verejného dlhu - investičný úver</t>
  </si>
  <si>
    <t xml:space="preserve">Výstavba- investičný úver, IBV, MŠ </t>
  </si>
  <si>
    <t>Rekonštrukcia a modernizácia ul. Záhradná</t>
  </si>
  <si>
    <t>Nákup komponentov - ihriská</t>
  </si>
  <si>
    <t xml:space="preserve">Propagácia, reklama </t>
  </si>
  <si>
    <t>očakáv. Plnenie</t>
  </si>
  <si>
    <t>BEŽNÉ PRÍJMY - ZŠ</t>
  </si>
  <si>
    <t>BEŽNÝ PRÍJEM SPOLU</t>
  </si>
  <si>
    <t>Rok 2022</t>
  </si>
  <si>
    <t>Transfer MŽP - Zberový dvor</t>
  </si>
  <si>
    <t>Dotácia obciam - Ministerstvo ŽP - koppostery</t>
  </si>
  <si>
    <t>Údržba telefónnej ústredne,kamerový systém</t>
  </si>
  <si>
    <t>Škola v prírode</t>
  </si>
  <si>
    <t xml:space="preserve">Materiál </t>
  </si>
  <si>
    <t>Zberový dvor - vlastné zdroje</t>
  </si>
  <si>
    <t>Materiál na údržbu, zbúranie prečerpávačky</t>
  </si>
  <si>
    <t>Materiál na údržbu plocha pre kontajnery</t>
  </si>
  <si>
    <t>Údržba verejného osvetlenia,</t>
  </si>
  <si>
    <t>Materiál na údržbu, prekládka stĺpa</t>
  </si>
  <si>
    <t>Údržba chodníkov</t>
  </si>
  <si>
    <t>Materiál zberový dvor</t>
  </si>
  <si>
    <t>Údržba budov,kotla</t>
  </si>
  <si>
    <t>Čistiaci stroj</t>
  </si>
  <si>
    <t>Pútač</t>
  </si>
  <si>
    <t>Pracovné odevy</t>
  </si>
  <si>
    <t>Zdravotná prehliadka</t>
  </si>
  <si>
    <t xml:space="preserve">Rekonštrukcia a modernizácia </t>
  </si>
  <si>
    <t xml:space="preserve">  </t>
  </si>
  <si>
    <t xml:space="preserve"> </t>
  </si>
  <si>
    <t>Materiál na údržbu ZŠ - ŠJ</t>
  </si>
  <si>
    <t>72e</t>
  </si>
  <si>
    <t>ROZPOČET ROK 2021</t>
  </si>
  <si>
    <t>Rok 2023</t>
  </si>
  <si>
    <t>Rok 2024</t>
  </si>
  <si>
    <t>Príjem z poistného plnenia</t>
  </si>
  <si>
    <t>Rok 2019</t>
  </si>
  <si>
    <t>Údržba bleskozvodu</t>
  </si>
  <si>
    <t>Nájom za plošinu</t>
  </si>
  <si>
    <t>Výkopové práce</t>
  </si>
  <si>
    <t>Digestor 16. B.,</t>
  </si>
  <si>
    <t>Príspevok mesto</t>
  </si>
  <si>
    <t>KAPITÁLOVÝ VÝDAJ  OBEC</t>
  </si>
  <si>
    <t>KAPITÁLOVÝ VÝDAJ  ZŠ</t>
  </si>
  <si>
    <t>Poistné plnenie MŠ</t>
  </si>
  <si>
    <t>Dotácia obciam - vojnové hroby</t>
  </si>
  <si>
    <t>Dotácia obciam - MŠ udržateľnosť pracov. Miesta</t>
  </si>
  <si>
    <t>Dotácia obciam - COVID</t>
  </si>
  <si>
    <t>3AB1</t>
  </si>
  <si>
    <t>3AB2</t>
  </si>
  <si>
    <t>Návratná finančná výpomoc</t>
  </si>
  <si>
    <t>72g</t>
  </si>
  <si>
    <t>Príjem za školné MŠ</t>
  </si>
  <si>
    <t>Dotácia obciam -NP COVID MRK</t>
  </si>
  <si>
    <t>Dotácia - Environmentálny fond</t>
  </si>
  <si>
    <t>Príjem  - predaj traktora</t>
  </si>
  <si>
    <t>Dotácia obciam - Požiarná ochrana</t>
  </si>
  <si>
    <t xml:space="preserve">Transfer MŽP -Vodozádržné opatrenia v intr. Obce </t>
  </si>
  <si>
    <t>Dezinfekcia</t>
  </si>
  <si>
    <t>5.2</t>
  </si>
  <si>
    <t>Prekládka garáže</t>
  </si>
  <si>
    <t>Palivo</t>
  </si>
  <si>
    <t>Odevy - dotácia</t>
  </si>
  <si>
    <t>Dezinfekcia - dotácia</t>
  </si>
  <si>
    <t>Známky pre psov</t>
  </si>
  <si>
    <t>COVID</t>
  </si>
  <si>
    <t>Občerstvenie</t>
  </si>
  <si>
    <t>Odmeny</t>
  </si>
  <si>
    <t>Výdaj na voľby, sčítanie obyvateľov</t>
  </si>
  <si>
    <t>Materiál dotácia</t>
  </si>
  <si>
    <t>Váha zberový dvor</t>
  </si>
  <si>
    <t>Búracie práce</t>
  </si>
  <si>
    <t>Digitálny pastort ciest</t>
  </si>
  <si>
    <t>Obnova lipovej aleje</t>
  </si>
  <si>
    <t>Prevádzkové zariadenia</t>
  </si>
  <si>
    <t>Komunitný plán</t>
  </si>
  <si>
    <t>03.2.0</t>
  </si>
  <si>
    <t>Výdavky verejnej správy</t>
  </si>
  <si>
    <t>Rekonštrukcia bezpeč. Systému</t>
  </si>
  <si>
    <t>Kupa požiarnej zbrojnice</t>
  </si>
  <si>
    <t>Kúpa garáže</t>
  </si>
  <si>
    <t>Rekonštrukcia a modernizácia IBV</t>
  </si>
  <si>
    <t>1AB1</t>
  </si>
  <si>
    <t>Zberový dvor - dotácia stavebné práce</t>
  </si>
  <si>
    <t>1AB2</t>
  </si>
  <si>
    <t>Zberový dvor - staebné práce, vlastné zdroje</t>
  </si>
  <si>
    <t>Zberový dvor - dotácia Unia</t>
  </si>
  <si>
    <t>Zberový dvor - dotácia ŠR</t>
  </si>
  <si>
    <t>06.4.0</t>
  </si>
  <si>
    <t>Rekonštrukcia verejného osvetlenia</t>
  </si>
  <si>
    <t>Informačné tabule</t>
  </si>
  <si>
    <t>Údržba budov</t>
  </si>
  <si>
    <t>Dotácia obciam - MŠ, asistent učiteľa</t>
  </si>
  <si>
    <t>3AC1</t>
  </si>
  <si>
    <t>Mzdy - dotácia asistent učiteľa</t>
  </si>
  <si>
    <t>Poistné a príspevok do poisťovní - dotácia</t>
  </si>
  <si>
    <t>1AC1</t>
  </si>
  <si>
    <t>1AC2</t>
  </si>
  <si>
    <t>1AC3</t>
  </si>
  <si>
    <t xml:space="preserve">Údržba komunikácuí  </t>
  </si>
  <si>
    <t>08.6.0</t>
  </si>
  <si>
    <t>Kultúrne a cirkevné pamiatky</t>
  </si>
  <si>
    <t>Obnova pomníka padlým</t>
  </si>
  <si>
    <t>Údržba športovísk -  Ladce, Tunežice</t>
  </si>
  <si>
    <t>Návrh rozpočet  vyvesený dňa 22.11.2021</t>
  </si>
  <si>
    <t>Výstavba - vodozádržné opat. v intraviláne obce</t>
  </si>
  <si>
    <t>Výstavba - vodozádržné opatr. v intraviláne obce</t>
  </si>
  <si>
    <t>Rozpočet  schválený dňa  09.12.2021</t>
  </si>
  <si>
    <t xml:space="preserve">SCHVÁLENÝ ROZPOČET </t>
  </si>
  <si>
    <t>SCHVÁLENÝ ROZPOČET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</si>
</sst>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b/>
      <sz val="8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hair"/>
      <bottom style="thin"/>
    </border>
    <border>
      <left style="medium"/>
      <right/>
      <top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/>
      <top style="thin"/>
      <bottom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5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49" fontId="6" fillId="0" borderId="50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6" fillId="0" borderId="47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3" fillId="0" borderId="25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5" fillId="0" borderId="49" xfId="0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6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4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18" fillId="0" borderId="21" xfId="0" applyNumberFormat="1" applyFont="1" applyBorder="1" applyAlignment="1">
      <alignment/>
    </xf>
    <xf numFmtId="0" fontId="0" fillId="0" borderId="55" xfId="0" applyBorder="1" applyAlignment="1">
      <alignment/>
    </xf>
    <xf numFmtId="3" fontId="6" fillId="0" borderId="44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9" fontId="6" fillId="0" borderId="82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71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86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5" xfId="0" applyFont="1" applyBorder="1" applyAlignment="1">
      <alignment/>
    </xf>
    <xf numFmtId="3" fontId="63" fillId="0" borderId="49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33" borderId="7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6" fillId="0" borderId="77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92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0" borderId="99" xfId="0" applyNumberFormat="1" applyFont="1" applyBorder="1" applyAlignment="1">
      <alignment/>
    </xf>
    <xf numFmtId="3" fontId="64" fillId="0" borderId="33" xfId="0" applyNumberFormat="1" applyFont="1" applyBorder="1" applyAlignment="1">
      <alignment/>
    </xf>
    <xf numFmtId="3" fontId="65" fillId="0" borderId="70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0" fillId="0" borderId="96" xfId="0" applyNumberFormat="1" applyBorder="1" applyAlignment="1">
      <alignment/>
    </xf>
    <xf numFmtId="3" fontId="64" fillId="0" borderId="70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1" xfId="0" applyFont="1" applyBorder="1" applyAlignment="1">
      <alignment/>
    </xf>
    <xf numFmtId="0" fontId="6" fillId="0" borderId="83" xfId="0" applyFont="1" applyBorder="1" applyAlignment="1">
      <alignment/>
    </xf>
    <xf numFmtId="0" fontId="5" fillId="0" borderId="83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1" xfId="0" applyNumberFormat="1" applyFont="1" applyFill="1" applyBorder="1" applyAlignment="1">
      <alignment/>
    </xf>
    <xf numFmtId="3" fontId="5" fillId="0" borderId="101" xfId="0" applyNumberFormat="1" applyFont="1" applyBorder="1" applyAlignment="1">
      <alignment/>
    </xf>
    <xf numFmtId="0" fontId="6" fillId="0" borderId="73" xfId="0" applyFont="1" applyBorder="1" applyAlignment="1">
      <alignment/>
    </xf>
    <xf numFmtId="3" fontId="6" fillId="33" borderId="76" xfId="0" applyNumberFormat="1" applyFont="1" applyFill="1" applyBorder="1" applyAlignment="1">
      <alignment/>
    </xf>
    <xf numFmtId="3" fontId="6" fillId="0" borderId="102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5" xfId="0" applyFont="1" applyBorder="1" applyAlignment="1">
      <alignment/>
    </xf>
    <xf numFmtId="3" fontId="8" fillId="0" borderId="56" xfId="0" applyNumberFormat="1" applyFont="1" applyBorder="1" applyAlignment="1">
      <alignment/>
    </xf>
    <xf numFmtId="0" fontId="6" fillId="35" borderId="14" xfId="0" applyFont="1" applyFill="1" applyBorder="1" applyAlignment="1">
      <alignment/>
    </xf>
    <xf numFmtId="3" fontId="0" fillId="0" borderId="74" xfId="0" applyNumberFormat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6" fillId="0" borderId="81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8" fillId="0" borderId="103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03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0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7" fillId="0" borderId="104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3" fillId="0" borderId="105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0" fontId="18" fillId="0" borderId="106" xfId="0" applyFont="1" applyBorder="1" applyAlignment="1">
      <alignment/>
    </xf>
    <xf numFmtId="0" fontId="7" fillId="0" borderId="48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7" fillId="0" borderId="85" xfId="0" applyFont="1" applyBorder="1" applyAlignment="1">
      <alignment/>
    </xf>
    <xf numFmtId="49" fontId="6" fillId="0" borderId="105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3" fontId="65" fillId="0" borderId="108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35" borderId="87" xfId="0" applyNumberFormat="1" applyFont="1" applyFill="1" applyBorder="1" applyAlignment="1">
      <alignment/>
    </xf>
    <xf numFmtId="3" fontId="13" fillId="0" borderId="106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9" fillId="0" borderId="106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5" fillId="0" borderId="42" xfId="0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6" fillId="0" borderId="109" xfId="0" applyFont="1" applyBorder="1" applyAlignment="1">
      <alignment/>
    </xf>
    <xf numFmtId="3" fontId="6" fillId="0" borderId="109" xfId="0" applyNumberFormat="1" applyFont="1" applyBorder="1" applyAlignment="1">
      <alignment/>
    </xf>
    <xf numFmtId="0" fontId="6" fillId="0" borderId="110" xfId="0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0" xfId="0" applyNumberFormat="1" applyFont="1" applyFill="1" applyBorder="1" applyAlignment="1">
      <alignment/>
    </xf>
    <xf numFmtId="0" fontId="6" fillId="0" borderId="111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87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5" fillId="0" borderId="85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61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6" fillId="0" borderId="10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105" xfId="0" applyFont="1" applyBorder="1" applyAlignment="1">
      <alignment/>
    </xf>
    <xf numFmtId="3" fontId="66" fillId="6" borderId="106" xfId="0" applyNumberFormat="1" applyFont="1" applyFill="1" applyBorder="1" applyAlignment="1">
      <alignment/>
    </xf>
    <xf numFmtId="3" fontId="66" fillId="6" borderId="2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0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3" fontId="6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91" xfId="0" applyFont="1" applyBorder="1" applyAlignment="1">
      <alignment/>
    </xf>
    <xf numFmtId="0" fontId="6" fillId="0" borderId="24" xfId="0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4" fontId="6" fillId="0" borderId="107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72" xfId="0" applyFont="1" applyBorder="1" applyAlignment="1">
      <alignment/>
    </xf>
    <xf numFmtId="0" fontId="5" fillId="0" borderId="6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2" xfId="0" applyFont="1" applyBorder="1" applyAlignment="1">
      <alignment/>
    </xf>
    <xf numFmtId="0" fontId="3" fillId="0" borderId="21" xfId="0" applyFont="1" applyBorder="1" applyAlignment="1">
      <alignment/>
    </xf>
    <xf numFmtId="0" fontId="10" fillId="0" borderId="92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108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66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66" xfId="0" applyFont="1" applyBorder="1" applyAlignment="1">
      <alignment/>
    </xf>
    <xf numFmtId="49" fontId="2" fillId="0" borderId="9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74" xfId="0" applyNumberFormat="1" applyFont="1" applyBorder="1" applyAlignment="1">
      <alignment/>
    </xf>
    <xf numFmtId="49" fontId="6" fillId="0" borderId="90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49" fontId="6" fillId="0" borderId="89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117" xfId="0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95" xfId="0" applyFont="1" applyBorder="1" applyAlignment="1">
      <alignment/>
    </xf>
    <xf numFmtId="49" fontId="6" fillId="0" borderId="68" xfId="46" applyNumberFormat="1" applyFont="1" applyBorder="1">
      <alignment/>
      <protection/>
    </xf>
    <xf numFmtId="49" fontId="6" fillId="0" borderId="72" xfId="46" applyNumberFormat="1" applyFont="1" applyBorder="1">
      <alignment/>
      <protection/>
    </xf>
    <xf numFmtId="49" fontId="6" fillId="0" borderId="77" xfId="0" applyNumberFormat="1" applyFont="1" applyBorder="1" applyAlignment="1">
      <alignment/>
    </xf>
    <xf numFmtId="49" fontId="6" fillId="0" borderId="68" xfId="0" applyNumberFormat="1" applyFont="1" applyBorder="1" applyAlignment="1">
      <alignment/>
    </xf>
    <xf numFmtId="49" fontId="6" fillId="0" borderId="7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88" xfId="0" applyFont="1" applyFill="1" applyBorder="1" applyAlignment="1">
      <alignment/>
    </xf>
    <xf numFmtId="49" fontId="6" fillId="0" borderId="74" xfId="0" applyNumberFormat="1" applyFont="1" applyFill="1" applyBorder="1" applyAlignment="1">
      <alignment/>
    </xf>
    <xf numFmtId="49" fontId="6" fillId="0" borderId="68" xfId="0" applyNumberFormat="1" applyFont="1" applyFill="1" applyBorder="1" applyAlignment="1">
      <alignment/>
    </xf>
    <xf numFmtId="0" fontId="6" fillId="0" borderId="118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3" fontId="6" fillId="0" borderId="97" xfId="0" applyNumberFormat="1" applyFont="1" applyBorder="1" applyAlignment="1">
      <alignment/>
    </xf>
    <xf numFmtId="0" fontId="6" fillId="0" borderId="122" xfId="0" applyFont="1" applyBorder="1" applyAlignment="1">
      <alignment/>
    </xf>
    <xf numFmtId="49" fontId="6" fillId="0" borderId="97" xfId="0" applyNumberFormat="1" applyFont="1" applyBorder="1" applyAlignment="1">
      <alignment/>
    </xf>
    <xf numFmtId="49" fontId="6" fillId="0" borderId="92" xfId="0" applyNumberFormat="1" applyFont="1" applyBorder="1" applyAlignment="1">
      <alignment/>
    </xf>
    <xf numFmtId="0" fontId="5" fillId="0" borderId="123" xfId="0" applyFont="1" applyBorder="1" applyAlignment="1">
      <alignment/>
    </xf>
    <xf numFmtId="49" fontId="6" fillId="0" borderId="93" xfId="0" applyNumberFormat="1" applyFont="1" applyBorder="1" applyAlignment="1">
      <alignment/>
    </xf>
    <xf numFmtId="0" fontId="6" fillId="0" borderId="119" xfId="0" applyFont="1" applyBorder="1" applyAlignment="1">
      <alignment/>
    </xf>
    <xf numFmtId="49" fontId="6" fillId="0" borderId="96" xfId="0" applyNumberFormat="1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5" xfId="0" applyFont="1" applyBorder="1" applyAlignment="1">
      <alignment/>
    </xf>
    <xf numFmtId="0" fontId="6" fillId="0" borderId="126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27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128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5" fillId="0" borderId="118" xfId="0" applyFont="1" applyBorder="1" applyAlignment="1">
      <alignment/>
    </xf>
    <xf numFmtId="0" fontId="5" fillId="0" borderId="126" xfId="0" applyFont="1" applyBorder="1" applyAlignment="1">
      <alignment/>
    </xf>
    <xf numFmtId="0" fontId="3" fillId="0" borderId="107" xfId="0" applyFont="1" applyBorder="1" applyAlignment="1">
      <alignment/>
    </xf>
    <xf numFmtId="0" fontId="6" fillId="0" borderId="103" xfId="0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9" xfId="0" applyNumberFormat="1" applyFont="1" applyBorder="1" applyAlignment="1">
      <alignment/>
    </xf>
    <xf numFmtId="0" fontId="5" fillId="0" borderId="92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94" xfId="0" applyFont="1" applyBorder="1" applyAlignment="1">
      <alignment/>
    </xf>
    <xf numFmtId="49" fontId="6" fillId="0" borderId="72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0" fontId="13" fillId="0" borderId="38" xfId="0" applyFont="1" applyBorder="1" applyAlignment="1">
      <alignment/>
    </xf>
    <xf numFmtId="49" fontId="6" fillId="0" borderId="92" xfId="0" applyNumberFormat="1" applyFont="1" applyFill="1" applyBorder="1" applyAlignment="1">
      <alignment/>
    </xf>
    <xf numFmtId="3" fontId="63" fillId="0" borderId="50" xfId="0" applyNumberFormat="1" applyFont="1" applyFill="1" applyBorder="1" applyAlignment="1">
      <alignment/>
    </xf>
    <xf numFmtId="3" fontId="63" fillId="0" borderId="92" xfId="0" applyNumberFormat="1" applyFont="1" applyFill="1" applyBorder="1" applyAlignment="1">
      <alignment/>
    </xf>
    <xf numFmtId="3" fontId="63" fillId="0" borderId="92" xfId="0" applyNumberFormat="1" applyFont="1" applyBorder="1" applyAlignment="1">
      <alignment/>
    </xf>
    <xf numFmtId="0" fontId="6" fillId="0" borderId="107" xfId="0" applyFont="1" applyBorder="1" applyAlignment="1">
      <alignment/>
    </xf>
    <xf numFmtId="14" fontId="3" fillId="0" borderId="107" xfId="0" applyNumberFormat="1" applyFont="1" applyBorder="1" applyAlignment="1">
      <alignment/>
    </xf>
    <xf numFmtId="14" fontId="5" fillId="0" borderId="123" xfId="0" applyNumberFormat="1" applyFont="1" applyFill="1" applyBorder="1" applyAlignment="1">
      <alignment/>
    </xf>
    <xf numFmtId="49" fontId="15" fillId="0" borderId="92" xfId="0" applyNumberFormat="1" applyFont="1" applyBorder="1" applyAlignment="1">
      <alignment/>
    </xf>
    <xf numFmtId="0" fontId="5" fillId="0" borderId="122" xfId="0" applyFont="1" applyBorder="1" applyAlignment="1">
      <alignment/>
    </xf>
    <xf numFmtId="49" fontId="6" fillId="35" borderId="68" xfId="0" applyNumberFormat="1" applyFont="1" applyFill="1" applyBorder="1" applyAlignment="1">
      <alignment/>
    </xf>
    <xf numFmtId="3" fontId="6" fillId="35" borderId="70" xfId="0" applyNumberFormat="1" applyFont="1" applyFill="1" applyBorder="1" applyAlignment="1">
      <alignment/>
    </xf>
    <xf numFmtId="49" fontId="6" fillId="0" borderId="87" xfId="0" applyNumberFormat="1" applyFont="1" applyBorder="1" applyAlignment="1">
      <alignment/>
    </xf>
    <xf numFmtId="49" fontId="6" fillId="0" borderId="95" xfId="0" applyNumberFormat="1" applyFont="1" applyBorder="1" applyAlignment="1">
      <alignment/>
    </xf>
    <xf numFmtId="49" fontId="6" fillId="0" borderId="117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49" fontId="6" fillId="0" borderId="12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6" fillId="0" borderId="111" xfId="0" applyFont="1" applyFill="1" applyBorder="1" applyAlignment="1">
      <alignment/>
    </xf>
    <xf numFmtId="0" fontId="5" fillId="0" borderId="125" xfId="0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29" xfId="0" applyNumberFormat="1" applyFont="1" applyBorder="1" applyAlignment="1">
      <alignment/>
    </xf>
    <xf numFmtId="0" fontId="6" fillId="0" borderId="130" xfId="0" applyFont="1" applyBorder="1" applyAlignment="1">
      <alignment/>
    </xf>
    <xf numFmtId="3" fontId="64" fillId="0" borderId="74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0" xfId="0" applyNumberFormat="1" applyFont="1" applyBorder="1" applyAlignment="1">
      <alignment horizontal="right"/>
    </xf>
    <xf numFmtId="3" fontId="65" fillId="0" borderId="90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49" fontId="6" fillId="0" borderId="93" xfId="0" applyNumberFormat="1" applyFont="1" applyFill="1" applyBorder="1" applyAlignment="1">
      <alignment/>
    </xf>
    <xf numFmtId="3" fontId="12" fillId="0" borderId="90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0" fontId="5" fillId="0" borderId="104" xfId="0" applyFont="1" applyBorder="1" applyAlignment="1">
      <alignment/>
    </xf>
    <xf numFmtId="0" fontId="2" fillId="0" borderId="126" xfId="0" applyFont="1" applyBorder="1" applyAlignment="1">
      <alignment/>
    </xf>
    <xf numFmtId="0" fontId="3" fillId="0" borderId="104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16" fillId="0" borderId="96" xfId="0" applyNumberFormat="1" applyFont="1" applyBorder="1" applyAlignment="1">
      <alignment/>
    </xf>
    <xf numFmtId="3" fontId="3" fillId="0" borderId="127" xfId="0" applyNumberFormat="1" applyFont="1" applyBorder="1" applyAlignment="1">
      <alignment/>
    </xf>
    <xf numFmtId="0" fontId="7" fillId="0" borderId="126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7" fillId="0" borderId="96" xfId="0" applyNumberFormat="1" applyFont="1" applyFill="1" applyBorder="1" applyAlignment="1">
      <alignment/>
    </xf>
    <xf numFmtId="49" fontId="6" fillId="0" borderId="108" xfId="0" applyNumberFormat="1" applyFont="1" applyFill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6" fillId="0" borderId="131" xfId="0" applyFont="1" applyBorder="1" applyAlignment="1">
      <alignment/>
    </xf>
    <xf numFmtId="3" fontId="6" fillId="0" borderId="108" xfId="0" applyNumberFormat="1" applyFont="1" applyBorder="1" applyAlignment="1">
      <alignment/>
    </xf>
    <xf numFmtId="0" fontId="18" fillId="0" borderId="38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7" fillId="0" borderId="122" xfId="0" applyNumberFormat="1" applyFont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6" fillId="0" borderId="114" xfId="0" applyFont="1" applyBorder="1" applyAlignment="1">
      <alignment/>
    </xf>
    <xf numFmtId="49" fontId="6" fillId="0" borderId="108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0" fillId="0" borderId="94" xfId="0" applyNumberForma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53" xfId="0" applyFont="1" applyBorder="1" applyAlignment="1">
      <alignment/>
    </xf>
    <xf numFmtId="0" fontId="6" fillId="0" borderId="113" xfId="0" applyFont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132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33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5" fillId="0" borderId="55" xfId="0" applyFont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134" xfId="0" applyFont="1" applyBorder="1" applyAlignment="1">
      <alignment/>
    </xf>
    <xf numFmtId="0" fontId="14" fillId="0" borderId="128" xfId="0" applyFont="1" applyBorder="1" applyAlignment="1">
      <alignment/>
    </xf>
    <xf numFmtId="0" fontId="6" fillId="0" borderId="79" xfId="0" applyFont="1" applyBorder="1" applyAlignment="1">
      <alignment/>
    </xf>
    <xf numFmtId="0" fontId="6" fillId="35" borderId="113" xfId="0" applyFont="1" applyFill="1" applyBorder="1" applyAlignment="1">
      <alignment/>
    </xf>
    <xf numFmtId="0" fontId="5" fillId="0" borderId="133" xfId="0" applyFont="1" applyBorder="1" applyAlignment="1">
      <alignment/>
    </xf>
    <xf numFmtId="0" fontId="2" fillId="0" borderId="132" xfId="0" applyFont="1" applyBorder="1" applyAlignment="1">
      <alignment/>
    </xf>
    <xf numFmtId="0" fontId="7" fillId="0" borderId="133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35" xfId="0" applyFont="1" applyBorder="1" applyAlignment="1">
      <alignment/>
    </xf>
    <xf numFmtId="0" fontId="5" fillId="0" borderId="99" xfId="0" applyFont="1" applyBorder="1" applyAlignment="1">
      <alignment/>
    </xf>
    <xf numFmtId="49" fontId="6" fillId="0" borderId="134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16" fontId="5" fillId="0" borderId="60" xfId="0" applyNumberFormat="1" applyFont="1" applyBorder="1" applyAlignment="1">
      <alignment/>
    </xf>
    <xf numFmtId="0" fontId="63" fillId="0" borderId="86" xfId="0" applyFont="1" applyBorder="1" applyAlignment="1">
      <alignment/>
    </xf>
    <xf numFmtId="49" fontId="63" fillId="0" borderId="72" xfId="0" applyNumberFormat="1" applyFont="1" applyBorder="1" applyAlignment="1">
      <alignment/>
    </xf>
    <xf numFmtId="49" fontId="63" fillId="0" borderId="65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24" xfId="0" applyFont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3" fillId="0" borderId="104" xfId="0" applyFont="1" applyBorder="1" applyAlignment="1">
      <alignment/>
    </xf>
    <xf numFmtId="3" fontId="6" fillId="0" borderId="104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4" fontId="6" fillId="0" borderId="104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6" fillId="0" borderId="131" xfId="0" applyNumberFormat="1" applyFont="1" applyBorder="1" applyAlignment="1">
      <alignment/>
    </xf>
    <xf numFmtId="3" fontId="6" fillId="0" borderId="136" xfId="0" applyNumberFormat="1" applyFont="1" applyBorder="1" applyAlignment="1">
      <alignment/>
    </xf>
    <xf numFmtId="0" fontId="6" fillId="0" borderId="137" xfId="0" applyFont="1" applyBorder="1" applyAlignment="1">
      <alignment/>
    </xf>
    <xf numFmtId="3" fontId="6" fillId="0" borderId="138" xfId="0" applyNumberFormat="1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97" xfId="0" applyNumberFormat="1" applyFont="1" applyBorder="1" applyAlignment="1">
      <alignment/>
    </xf>
    <xf numFmtId="3" fontId="21" fillId="0" borderId="13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28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0" fontId="6" fillId="0" borderId="86" xfId="0" applyFont="1" applyBorder="1" applyAlignment="1">
      <alignment horizontal="right"/>
    </xf>
    <xf numFmtId="49" fontId="5" fillId="0" borderId="72" xfId="0" applyNumberFormat="1" applyFont="1" applyBorder="1" applyAlignment="1">
      <alignment/>
    </xf>
    <xf numFmtId="0" fontId="6" fillId="0" borderId="108" xfId="0" applyFont="1" applyFill="1" applyBorder="1" applyAlignment="1">
      <alignment/>
    </xf>
    <xf numFmtId="49" fontId="6" fillId="0" borderId="78" xfId="0" applyNumberFormat="1" applyFont="1" applyBorder="1" applyAlignment="1">
      <alignment/>
    </xf>
    <xf numFmtId="0" fontId="68" fillId="0" borderId="39" xfId="0" applyFont="1" applyBorder="1" applyAlignment="1">
      <alignment/>
    </xf>
    <xf numFmtId="3" fontId="68" fillId="0" borderId="39" xfId="0" applyNumberFormat="1" applyFont="1" applyBorder="1" applyAlignment="1">
      <alignment/>
    </xf>
    <xf numFmtId="3" fontId="6" fillId="35" borderId="69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111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0" fontId="0" fillId="0" borderId="139" xfId="0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6" fillId="0" borderId="123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6" fillId="0" borderId="133" xfId="0" applyNumberFormat="1" applyFont="1" applyBorder="1" applyAlignment="1">
      <alignment/>
    </xf>
    <xf numFmtId="0" fontId="0" fillId="0" borderId="56" xfId="0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49" fontId="6" fillId="0" borderId="69" xfId="0" applyNumberFormat="1" applyFont="1" applyBorder="1" applyAlignment="1">
      <alignment horizontal="right"/>
    </xf>
    <xf numFmtId="3" fontId="6" fillId="0" borderId="114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66" fillId="6" borderId="30" xfId="0" applyNumberFormat="1" applyFont="1" applyFill="1" applyBorder="1" applyAlignment="1">
      <alignment/>
    </xf>
    <xf numFmtId="0" fontId="69" fillId="35" borderId="26" xfId="0" applyFont="1" applyFill="1" applyBorder="1" applyAlignment="1">
      <alignment/>
    </xf>
    <xf numFmtId="3" fontId="69" fillId="35" borderId="106" xfId="0" applyNumberFormat="1" applyFont="1" applyFill="1" applyBorder="1" applyAlignment="1">
      <alignment/>
    </xf>
    <xf numFmtId="3" fontId="69" fillId="35" borderId="19" xfId="0" applyNumberFormat="1" applyFont="1" applyFill="1" applyBorder="1" applyAlignment="1">
      <alignment/>
    </xf>
    <xf numFmtId="3" fontId="70" fillId="35" borderId="32" xfId="0" applyNumberFormat="1" applyFont="1" applyFill="1" applyBorder="1" applyAlignment="1">
      <alignment/>
    </xf>
    <xf numFmtId="3" fontId="70" fillId="35" borderId="26" xfId="0" applyNumberFormat="1" applyFont="1" applyFill="1" applyBorder="1" applyAlignment="1">
      <alignment/>
    </xf>
    <xf numFmtId="0" fontId="66" fillId="6" borderId="38" xfId="0" applyFont="1" applyFill="1" applyBorder="1" applyAlignment="1">
      <alignment/>
    </xf>
    <xf numFmtId="3" fontId="70" fillId="35" borderId="31" xfId="0" applyNumberFormat="1" applyFont="1" applyFill="1" applyBorder="1" applyAlignment="1">
      <alignment/>
    </xf>
    <xf numFmtId="3" fontId="6" fillId="0" borderId="140" xfId="0" applyNumberFormat="1" applyFont="1" applyBorder="1" applyAlignment="1">
      <alignment/>
    </xf>
    <xf numFmtId="0" fontId="6" fillId="35" borderId="68" xfId="0" applyFont="1" applyFill="1" applyBorder="1" applyAlignment="1">
      <alignment/>
    </xf>
    <xf numFmtId="3" fontId="6" fillId="35" borderId="68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0" fontId="21" fillId="0" borderId="104" xfId="0" applyFont="1" applyBorder="1" applyAlignment="1">
      <alignment/>
    </xf>
    <xf numFmtId="0" fontId="6" fillId="0" borderId="56" xfId="0" applyFont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6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79" xfId="0" applyNumberFormat="1" applyFont="1" applyFill="1" applyBorder="1" applyAlignment="1">
      <alignment/>
    </xf>
    <xf numFmtId="0" fontId="6" fillId="35" borderId="130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0" xfId="0" applyNumberFormat="1" applyFont="1" applyFill="1" applyBorder="1" applyAlignment="1">
      <alignment/>
    </xf>
    <xf numFmtId="0" fontId="6" fillId="35" borderId="88" xfId="0" applyFont="1" applyFill="1" applyBorder="1" applyAlignment="1">
      <alignment/>
    </xf>
    <xf numFmtId="3" fontId="12" fillId="35" borderId="70" xfId="0" applyNumberFormat="1" applyFont="1" applyFill="1" applyBorder="1" applyAlignment="1">
      <alignment/>
    </xf>
    <xf numFmtId="49" fontId="6" fillId="35" borderId="69" xfId="0" applyNumberFormat="1" applyFont="1" applyFill="1" applyBorder="1" applyAlignment="1">
      <alignment horizontal="right"/>
    </xf>
    <xf numFmtId="3" fontId="6" fillId="35" borderId="68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98" xfId="0" applyNumberFormat="1" applyFont="1" applyFill="1" applyBorder="1" applyAlignment="1">
      <alignment/>
    </xf>
    <xf numFmtId="3" fontId="6" fillId="35" borderId="64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6" xfId="0" applyFont="1" applyFill="1" applyBorder="1" applyAlignment="1">
      <alignment/>
    </xf>
    <xf numFmtId="49" fontId="6" fillId="35" borderId="65" xfId="0" applyNumberFormat="1" applyFont="1" applyFill="1" applyBorder="1" applyAlignment="1">
      <alignment/>
    </xf>
    <xf numFmtId="0" fontId="6" fillId="35" borderId="124" xfId="0" applyFont="1" applyFill="1" applyBorder="1" applyAlignment="1">
      <alignment/>
    </xf>
    <xf numFmtId="3" fontId="6" fillId="35" borderId="93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47" xfId="0" applyNumberFormat="1" applyFont="1" applyFill="1" applyBorder="1" applyAlignment="1">
      <alignment/>
    </xf>
    <xf numFmtId="3" fontId="6" fillId="35" borderId="65" xfId="0" applyNumberFormat="1" applyFont="1" applyFill="1" applyBorder="1" applyAlignment="1">
      <alignment/>
    </xf>
    <xf numFmtId="3" fontId="65" fillId="0" borderId="98" xfId="0" applyNumberFormat="1" applyFont="1" applyBorder="1" applyAlignment="1">
      <alignment/>
    </xf>
    <xf numFmtId="3" fontId="65" fillId="0" borderId="88" xfId="0" applyNumberFormat="1" applyFont="1" applyBorder="1" applyAlignment="1">
      <alignment/>
    </xf>
    <xf numFmtId="3" fontId="65" fillId="0" borderId="9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5" fillId="0" borderId="119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141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3" fillId="0" borderId="118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111" xfId="0" applyNumberFormat="1" applyFont="1" applyFill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117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131" xfId="0" applyNumberFormat="1" applyFont="1" applyBorder="1" applyAlignment="1">
      <alignment/>
    </xf>
    <xf numFmtId="3" fontId="6" fillId="0" borderId="130" xfId="0" applyNumberFormat="1" applyFont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21" xfId="0" applyNumberFormat="1" applyFont="1" applyFill="1" applyBorder="1" applyAlignment="1">
      <alignment/>
    </xf>
    <xf numFmtId="3" fontId="5" fillId="0" borderId="118" xfId="0" applyNumberFormat="1" applyFont="1" applyBorder="1" applyAlignment="1">
      <alignment/>
    </xf>
    <xf numFmtId="3" fontId="5" fillId="0" borderId="119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3" fontId="6" fillId="0" borderId="130" xfId="0" applyNumberFormat="1" applyFont="1" applyBorder="1" applyAlignment="1">
      <alignment/>
    </xf>
    <xf numFmtId="3" fontId="6" fillId="0" borderId="111" xfId="0" applyNumberFormat="1" applyFont="1" applyFill="1" applyBorder="1" applyAlignment="1">
      <alignment/>
    </xf>
    <xf numFmtId="3" fontId="6" fillId="0" borderId="121" xfId="0" applyNumberFormat="1" applyFont="1" applyFill="1" applyBorder="1" applyAlignment="1">
      <alignment/>
    </xf>
    <xf numFmtId="3" fontId="6" fillId="0" borderId="103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98" xfId="0" applyNumberFormat="1" applyFont="1" applyFill="1" applyBorder="1" applyAlignment="1">
      <alignment/>
    </xf>
    <xf numFmtId="3" fontId="6" fillId="33" borderId="88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/>
    </xf>
    <xf numFmtId="49" fontId="5" fillId="0" borderId="87" xfId="0" applyNumberFormat="1" applyFont="1" applyBorder="1" applyAlignment="1">
      <alignment/>
    </xf>
    <xf numFmtId="3" fontId="5" fillId="0" borderId="123" xfId="0" applyNumberFormat="1" applyFont="1" applyBorder="1" applyAlignment="1">
      <alignment/>
    </xf>
    <xf numFmtId="3" fontId="12" fillId="0" borderId="118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3" fontId="6" fillId="0" borderId="120" xfId="0" applyNumberFormat="1" applyFont="1" applyFill="1" applyBorder="1" applyAlignment="1">
      <alignment/>
    </xf>
    <xf numFmtId="3" fontId="6" fillId="0" borderId="118" xfId="0" applyNumberFormat="1" applyFont="1" applyFill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3" fontId="5" fillId="0" borderId="124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71" fillId="0" borderId="87" xfId="0" applyNumberFormat="1" applyFont="1" applyFill="1" applyBorder="1" applyAlignment="1">
      <alignment/>
    </xf>
    <xf numFmtId="3" fontId="71" fillId="0" borderId="118" xfId="0" applyNumberFormat="1" applyFont="1" applyFill="1" applyBorder="1" applyAlignment="1">
      <alignment/>
    </xf>
    <xf numFmtId="3" fontId="6" fillId="35" borderId="118" xfId="0" applyNumberFormat="1" applyFont="1" applyFill="1" applyBorder="1" applyAlignment="1">
      <alignment/>
    </xf>
    <xf numFmtId="3" fontId="5" fillId="0" borderId="125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5" fillId="0" borderId="119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64" fillId="0" borderId="88" xfId="0" applyNumberFormat="1" applyFont="1" applyBorder="1" applyAlignment="1">
      <alignment/>
    </xf>
    <xf numFmtId="3" fontId="65" fillId="0" borderId="95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4" fillId="0" borderId="91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5" fillId="0" borderId="117" xfId="0" applyNumberFormat="1" applyFont="1" applyBorder="1" applyAlignment="1">
      <alignment/>
    </xf>
    <xf numFmtId="3" fontId="6" fillId="0" borderId="122" xfId="0" applyNumberFormat="1" applyFont="1" applyFill="1" applyBorder="1" applyAlignment="1">
      <alignment/>
    </xf>
    <xf numFmtId="3" fontId="6" fillId="0" borderId="117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6" fillId="0" borderId="141" xfId="0" applyNumberFormat="1" applyFont="1" applyBorder="1" applyAlignment="1">
      <alignment/>
    </xf>
    <xf numFmtId="3" fontId="65" fillId="0" borderId="131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19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124" xfId="0" applyNumberFormat="1" applyFont="1" applyFill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6" fillId="0" borderId="124" xfId="0" applyNumberFormat="1" applyFont="1" applyFill="1" applyBorder="1" applyAlignment="1">
      <alignment/>
    </xf>
    <xf numFmtId="0" fontId="18" fillId="0" borderId="107" xfId="0" applyFont="1" applyBorder="1" applyAlignment="1">
      <alignment/>
    </xf>
    <xf numFmtId="3" fontId="18" fillId="0" borderId="107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9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32" xfId="0" applyBorder="1" applyAlignment="1">
      <alignment/>
    </xf>
    <xf numFmtId="0" fontId="2" fillId="0" borderId="7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14" fillId="0" borderId="101" xfId="0" applyNumberFormat="1" applyFont="1" applyBorder="1" applyAlignment="1">
      <alignment/>
    </xf>
    <xf numFmtId="0" fontId="14" fillId="0" borderId="49" xfId="0" applyFont="1" applyBorder="1" applyAlignment="1">
      <alignment/>
    </xf>
    <xf numFmtId="49" fontId="5" fillId="0" borderId="83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0" fontId="6" fillId="0" borderId="68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04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8" xfId="0" applyNumberFormat="1" applyFont="1" applyBorder="1" applyAlignment="1">
      <alignment/>
    </xf>
    <xf numFmtId="49" fontId="6" fillId="0" borderId="98" xfId="0" applyNumberFormat="1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142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5" fillId="0" borderId="143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8" fillId="0" borderId="107" xfId="0" applyNumberFormat="1" applyFont="1" applyBorder="1" applyAlignment="1">
      <alignment/>
    </xf>
    <xf numFmtId="3" fontId="5" fillId="0" borderId="124" xfId="0" applyNumberFormat="1" applyFont="1" applyBorder="1" applyAlignment="1">
      <alignment/>
    </xf>
    <xf numFmtId="0" fontId="5" fillId="0" borderId="85" xfId="0" applyFont="1" applyBorder="1" applyAlignment="1">
      <alignment/>
    </xf>
    <xf numFmtId="0" fontId="5" fillId="0" borderId="93" xfId="0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6" fillId="0" borderId="97" xfId="0" applyFont="1" applyBorder="1" applyAlignment="1">
      <alignment/>
    </xf>
    <xf numFmtId="3" fontId="69" fillId="35" borderId="69" xfId="0" applyNumberFormat="1" applyFont="1" applyFill="1" applyBorder="1" applyAlignment="1">
      <alignment/>
    </xf>
    <xf numFmtId="3" fontId="69" fillId="35" borderId="38" xfId="0" applyNumberFormat="1" applyFont="1" applyFill="1" applyBorder="1" applyAlignment="1">
      <alignment/>
    </xf>
    <xf numFmtId="3" fontId="69" fillId="35" borderId="20" xfId="0" applyNumberFormat="1" applyFont="1" applyFill="1" applyBorder="1" applyAlignment="1">
      <alignment/>
    </xf>
    <xf numFmtId="0" fontId="70" fillId="35" borderId="107" xfId="0" applyFont="1" applyFill="1" applyBorder="1" applyAlignment="1">
      <alignment/>
    </xf>
    <xf numFmtId="0" fontId="6" fillId="0" borderId="10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8" xfId="0" applyFont="1" applyBorder="1" applyAlignment="1">
      <alignment/>
    </xf>
    <xf numFmtId="3" fontId="69" fillId="35" borderId="28" xfId="0" applyNumberFormat="1" applyFont="1" applyFill="1" applyBorder="1" applyAlignment="1">
      <alignment/>
    </xf>
    <xf numFmtId="3" fontId="6" fillId="0" borderId="100" xfId="0" applyNumberFormat="1" applyFont="1" applyBorder="1" applyAlignment="1">
      <alignment/>
    </xf>
    <xf numFmtId="0" fontId="6" fillId="0" borderId="144" xfId="0" applyFont="1" applyBorder="1" applyAlignment="1">
      <alignment/>
    </xf>
    <xf numFmtId="3" fontId="69" fillId="35" borderId="145" xfId="0" applyNumberFormat="1" applyFont="1" applyFill="1" applyBorder="1" applyAlignment="1">
      <alignment/>
    </xf>
    <xf numFmtId="3" fontId="5" fillId="0" borderId="131" xfId="0" applyNumberFormat="1" applyFont="1" applyBorder="1" applyAlignment="1">
      <alignment/>
    </xf>
    <xf numFmtId="0" fontId="0" fillId="0" borderId="146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58" xfId="0" applyFont="1" applyBorder="1" applyAlignment="1">
      <alignment/>
    </xf>
    <xf numFmtId="4" fontId="6" fillId="0" borderId="105" xfId="0" applyNumberFormat="1" applyFont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23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6" fillId="0" borderId="76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49" fontId="6" fillId="0" borderId="99" xfId="0" applyNumberFormat="1" applyFont="1" applyBorder="1" applyAlignment="1">
      <alignment/>
    </xf>
    <xf numFmtId="0" fontId="0" fillId="0" borderId="103" xfId="0" applyBorder="1" applyAlignment="1">
      <alignment/>
    </xf>
    <xf numFmtId="0" fontId="0" fillId="0" borderId="107" xfId="0" applyBorder="1" applyAlignment="1">
      <alignment/>
    </xf>
    <xf numFmtId="3" fontId="65" fillId="0" borderId="103" xfId="0" applyNumberFormat="1" applyFont="1" applyBorder="1" applyAlignment="1">
      <alignment/>
    </xf>
    <xf numFmtId="0" fontId="8" fillId="0" borderId="56" xfId="0" applyFont="1" applyBorder="1" applyAlignment="1">
      <alignment/>
    </xf>
    <xf numFmtId="3" fontId="12" fillId="35" borderId="147" xfId="0" applyNumberFormat="1" applyFont="1" applyFill="1" applyBorder="1" applyAlignment="1">
      <alignment/>
    </xf>
    <xf numFmtId="3" fontId="6" fillId="35" borderId="148" xfId="0" applyNumberFormat="1" applyFont="1" applyFill="1" applyBorder="1" applyAlignment="1">
      <alignment/>
    </xf>
    <xf numFmtId="3" fontId="6" fillId="35" borderId="144" xfId="0" applyNumberFormat="1" applyFont="1" applyFill="1" applyBorder="1" applyAlignment="1">
      <alignment/>
    </xf>
    <xf numFmtId="3" fontId="6" fillId="35" borderId="147" xfId="0" applyNumberFormat="1" applyFont="1" applyFill="1" applyBorder="1" applyAlignment="1">
      <alignment/>
    </xf>
    <xf numFmtId="3" fontId="6" fillId="35" borderId="14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6" fillId="0" borderId="149" xfId="0" applyNumberFormat="1" applyFont="1" applyBorder="1" applyAlignment="1">
      <alignment/>
    </xf>
    <xf numFmtId="3" fontId="0" fillId="0" borderId="140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49" fontId="5" fillId="0" borderId="106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65" fillId="0" borderId="8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5" fillId="0" borderId="39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  <xf numFmtId="0" fontId="6" fillId="0" borderId="109" xfId="0" applyFont="1" applyBorder="1" applyAlignment="1">
      <alignment horizontal="right"/>
    </xf>
    <xf numFmtId="3" fontId="5" fillId="0" borderId="118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6" fillId="0" borderId="148" xfId="0" applyNumberFormat="1" applyFont="1" applyBorder="1" applyAlignment="1">
      <alignment/>
    </xf>
    <xf numFmtId="3" fontId="6" fillId="0" borderId="144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5" fillId="0" borderId="130" xfId="0" applyNumberFormat="1" applyFont="1" applyBorder="1" applyAlignment="1">
      <alignment/>
    </xf>
    <xf numFmtId="3" fontId="65" fillId="0" borderId="111" xfId="0" applyNumberFormat="1" applyFont="1" applyBorder="1" applyAlignment="1">
      <alignment/>
    </xf>
    <xf numFmtId="3" fontId="65" fillId="0" borderId="125" xfId="0" applyNumberFormat="1" applyFont="1" applyBorder="1" applyAlignment="1">
      <alignment/>
    </xf>
    <xf numFmtId="3" fontId="12" fillId="35" borderId="90" xfId="0" applyNumberFormat="1" applyFont="1" applyFill="1" applyBorder="1" applyAlignment="1">
      <alignment/>
    </xf>
    <xf numFmtId="3" fontId="6" fillId="35" borderId="37" xfId="0" applyNumberFormat="1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6" fillId="35" borderId="90" xfId="0" applyNumberFormat="1" applyFont="1" applyFill="1" applyBorder="1" applyAlignment="1">
      <alignment/>
    </xf>
    <xf numFmtId="3" fontId="6" fillId="35" borderId="13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32" xfId="0" applyFont="1" applyFill="1" applyBorder="1" applyAlignment="1">
      <alignment/>
    </xf>
    <xf numFmtId="49" fontId="6" fillId="35" borderId="97" xfId="0" applyNumberFormat="1" applyFont="1" applyFill="1" applyBorder="1" applyAlignment="1">
      <alignment/>
    </xf>
    <xf numFmtId="0" fontId="6" fillId="35" borderId="39" xfId="0" applyFont="1" applyFill="1" applyBorder="1" applyAlignment="1">
      <alignment/>
    </xf>
    <xf numFmtId="3" fontId="12" fillId="35" borderId="111" xfId="0" applyNumberFormat="1" applyFont="1" applyFill="1" applyBorder="1" applyAlignment="1">
      <alignment/>
    </xf>
    <xf numFmtId="3" fontId="3" fillId="6" borderId="118" xfId="0" applyNumberFormat="1" applyFont="1" applyFill="1" applyBorder="1" applyAlignment="1">
      <alignment/>
    </xf>
    <xf numFmtId="3" fontId="5" fillId="6" borderId="119" xfId="0" applyNumberFormat="1" applyFont="1" applyFill="1" applyBorder="1" applyAlignment="1">
      <alignment/>
    </xf>
    <xf numFmtId="3" fontId="6" fillId="6" borderId="119" xfId="0" applyNumberFormat="1" applyFont="1" applyFill="1" applyBorder="1" applyAlignment="1">
      <alignment/>
    </xf>
    <xf numFmtId="3" fontId="6" fillId="6" borderId="121" xfId="0" applyNumberFormat="1" applyFont="1" applyFill="1" applyBorder="1" applyAlignment="1">
      <alignment/>
    </xf>
    <xf numFmtId="3" fontId="6" fillId="6" borderId="111" xfId="0" applyNumberFormat="1" applyFont="1" applyFill="1" applyBorder="1" applyAlignment="1">
      <alignment/>
    </xf>
    <xf numFmtId="3" fontId="6" fillId="6" borderId="118" xfId="0" applyNumberFormat="1" applyFont="1" applyFill="1" applyBorder="1" applyAlignment="1">
      <alignment/>
    </xf>
    <xf numFmtId="3" fontId="3" fillId="6" borderId="26" xfId="0" applyNumberFormat="1" applyFont="1" applyFill="1" applyBorder="1" applyAlignment="1">
      <alignment/>
    </xf>
    <xf numFmtId="3" fontId="6" fillId="6" borderId="125" xfId="0" applyNumberFormat="1" applyFont="1" applyFill="1" applyBorder="1" applyAlignment="1">
      <alignment/>
    </xf>
    <xf numFmtId="3" fontId="6" fillId="6" borderId="120" xfId="0" applyNumberFormat="1" applyFont="1" applyFill="1" applyBorder="1" applyAlignment="1">
      <alignment/>
    </xf>
    <xf numFmtId="3" fontId="6" fillId="6" borderId="103" xfId="0" applyNumberFormat="1" applyFont="1" applyFill="1" applyBorder="1" applyAlignment="1">
      <alignment/>
    </xf>
    <xf numFmtId="3" fontId="6" fillId="6" borderId="103" xfId="0" applyNumberFormat="1" applyFont="1" applyFill="1" applyBorder="1" applyAlignment="1">
      <alignment/>
    </xf>
    <xf numFmtId="3" fontId="5" fillId="6" borderId="124" xfId="0" applyNumberFormat="1" applyFont="1" applyFill="1" applyBorder="1" applyAlignment="1">
      <alignment/>
    </xf>
    <xf numFmtId="3" fontId="6" fillId="6" borderId="111" xfId="0" applyNumberFormat="1" applyFont="1" applyFill="1" applyBorder="1" applyAlignment="1">
      <alignment/>
    </xf>
    <xf numFmtId="3" fontId="6" fillId="6" borderId="141" xfId="0" applyNumberFormat="1" applyFont="1" applyFill="1" applyBorder="1" applyAlignment="1">
      <alignment/>
    </xf>
    <xf numFmtId="3" fontId="6" fillId="6" borderId="107" xfId="0" applyNumberFormat="1" applyFont="1" applyFill="1" applyBorder="1" applyAlignment="1">
      <alignment/>
    </xf>
    <xf numFmtId="3" fontId="7" fillId="6" borderId="107" xfId="0" applyNumberFormat="1" applyFont="1" applyFill="1" applyBorder="1" applyAlignment="1">
      <alignment/>
    </xf>
    <xf numFmtId="3" fontId="70" fillId="6" borderId="32" xfId="0" applyNumberFormat="1" applyFont="1" applyFill="1" applyBorder="1" applyAlignment="1">
      <alignment/>
    </xf>
    <xf numFmtId="3" fontId="6" fillId="6" borderId="30" xfId="0" applyNumberFormat="1" applyFont="1" applyFill="1" applyBorder="1" applyAlignment="1">
      <alignment/>
    </xf>
    <xf numFmtId="3" fontId="6" fillId="6" borderId="0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6" fillId="6" borderId="104" xfId="0" applyNumberFormat="1" applyFont="1" applyFill="1" applyBorder="1" applyAlignment="1">
      <alignment/>
    </xf>
    <xf numFmtId="3" fontId="6" fillId="6" borderId="130" xfId="0" applyNumberFormat="1" applyFont="1" applyFill="1" applyBorder="1" applyAlignment="1">
      <alignment/>
    </xf>
    <xf numFmtId="3" fontId="6" fillId="6" borderId="100" xfId="0" applyNumberFormat="1" applyFont="1" applyFill="1" applyBorder="1" applyAlignment="1">
      <alignment/>
    </xf>
    <xf numFmtId="3" fontId="6" fillId="6" borderId="137" xfId="0" applyNumberFormat="1" applyFont="1" applyFill="1" applyBorder="1" applyAlignment="1">
      <alignment/>
    </xf>
    <xf numFmtId="3" fontId="8" fillId="6" borderId="106" xfId="0" applyNumberFormat="1" applyFont="1" applyFill="1" applyBorder="1" applyAlignment="1">
      <alignment/>
    </xf>
    <xf numFmtId="3" fontId="21" fillId="6" borderId="56" xfId="0" applyNumberFormat="1" applyFont="1" applyFill="1" applyBorder="1" applyAlignment="1">
      <alignment/>
    </xf>
    <xf numFmtId="3" fontId="6" fillId="6" borderId="104" xfId="0" applyNumberFormat="1" applyFont="1" applyFill="1" applyBorder="1" applyAlignment="1">
      <alignment/>
    </xf>
    <xf numFmtId="3" fontId="6" fillId="6" borderId="39" xfId="0" applyNumberFormat="1" applyFont="1" applyFill="1" applyBorder="1" applyAlignment="1">
      <alignment/>
    </xf>
    <xf numFmtId="3" fontId="68" fillId="6" borderId="39" xfId="0" applyNumberFormat="1" applyFont="1" applyFill="1" applyBorder="1" applyAlignment="1">
      <alignment/>
    </xf>
    <xf numFmtId="3" fontId="3" fillId="6" borderId="38" xfId="0" applyNumberFormat="1" applyFont="1" applyFill="1" applyBorder="1" applyAlignment="1">
      <alignment/>
    </xf>
    <xf numFmtId="3" fontId="8" fillId="6" borderId="26" xfId="0" applyNumberFormat="1" applyFont="1" applyFill="1" applyBorder="1" applyAlignment="1">
      <alignment/>
    </xf>
    <xf numFmtId="3" fontId="21" fillId="6" borderId="107" xfId="0" applyNumberFormat="1" applyFont="1" applyFill="1" applyBorder="1" applyAlignment="1">
      <alignment/>
    </xf>
    <xf numFmtId="3" fontId="2" fillId="6" borderId="26" xfId="0" applyNumberFormat="1" applyFont="1" applyFill="1" applyBorder="1" applyAlignment="1">
      <alignment/>
    </xf>
    <xf numFmtId="3" fontId="3" fillId="6" borderId="26" xfId="0" applyNumberFormat="1" applyFont="1" applyFill="1" applyBorder="1" applyAlignment="1">
      <alignment/>
    </xf>
    <xf numFmtId="3" fontId="5" fillId="6" borderId="118" xfId="0" applyNumberFormat="1" applyFont="1" applyFill="1" applyBorder="1" applyAlignment="1">
      <alignment/>
    </xf>
    <xf numFmtId="3" fontId="5" fillId="6" borderId="119" xfId="0" applyNumberFormat="1" applyFont="1" applyFill="1" applyBorder="1" applyAlignment="1">
      <alignment/>
    </xf>
    <xf numFmtId="3" fontId="6" fillId="6" borderId="120" xfId="0" applyNumberFormat="1" applyFont="1" applyFill="1" applyBorder="1" applyAlignment="1">
      <alignment/>
    </xf>
    <xf numFmtId="3" fontId="6" fillId="6" borderId="118" xfId="0" applyNumberFormat="1" applyFont="1" applyFill="1" applyBorder="1" applyAlignment="1">
      <alignment/>
    </xf>
    <xf numFmtId="3" fontId="6" fillId="6" borderId="119" xfId="0" applyNumberFormat="1" applyFont="1" applyFill="1" applyBorder="1" applyAlignment="1">
      <alignment/>
    </xf>
    <xf numFmtId="3" fontId="6" fillId="6" borderId="125" xfId="0" applyNumberFormat="1" applyFont="1" applyFill="1" applyBorder="1" applyAlignment="1">
      <alignment/>
    </xf>
    <xf numFmtId="3" fontId="6" fillId="6" borderId="121" xfId="0" applyNumberFormat="1" applyFont="1" applyFill="1" applyBorder="1" applyAlignment="1">
      <alignment/>
    </xf>
    <xf numFmtId="3" fontId="6" fillId="6" borderId="98" xfId="0" applyNumberFormat="1" applyFont="1" applyFill="1" applyBorder="1" applyAlignment="1">
      <alignment/>
    </xf>
    <xf numFmtId="3" fontId="6" fillId="6" borderId="88" xfId="0" applyNumberFormat="1" applyFont="1" applyFill="1" applyBorder="1" applyAlignment="1">
      <alignment/>
    </xf>
    <xf numFmtId="3" fontId="6" fillId="6" borderId="91" xfId="0" applyNumberFormat="1" applyFont="1" applyFill="1" applyBorder="1" applyAlignment="1">
      <alignment/>
    </xf>
    <xf numFmtId="3" fontId="6" fillId="6" borderId="117" xfId="0" applyNumberFormat="1" applyFont="1" applyFill="1" applyBorder="1" applyAlignment="1">
      <alignment/>
    </xf>
    <xf numFmtId="3" fontId="5" fillId="6" borderId="66" xfId="0" applyNumberFormat="1" applyFont="1" applyFill="1" applyBorder="1" applyAlignment="1">
      <alignment/>
    </xf>
    <xf numFmtId="3" fontId="6" fillId="6" borderId="87" xfId="0" applyNumberFormat="1" applyFont="1" applyFill="1" applyBorder="1" applyAlignment="1">
      <alignment/>
    </xf>
    <xf numFmtId="3" fontId="6" fillId="6" borderId="33" xfId="0" applyNumberFormat="1" applyFont="1" applyFill="1" applyBorder="1" applyAlignment="1">
      <alignment/>
    </xf>
    <xf numFmtId="3" fontId="6" fillId="6" borderId="130" xfId="0" applyNumberFormat="1" applyFont="1" applyFill="1" applyBorder="1" applyAlignment="1">
      <alignment/>
    </xf>
    <xf numFmtId="3" fontId="5" fillId="6" borderId="123" xfId="0" applyNumberFormat="1" applyFont="1" applyFill="1" applyBorder="1" applyAlignment="1">
      <alignment/>
    </xf>
    <xf numFmtId="3" fontId="12" fillId="6" borderId="118" xfId="0" applyNumberFormat="1" applyFont="1" applyFill="1" applyBorder="1" applyAlignment="1">
      <alignment/>
    </xf>
    <xf numFmtId="3" fontId="6" fillId="6" borderId="126" xfId="0" applyNumberFormat="1" applyFont="1" applyFill="1" applyBorder="1" applyAlignment="1">
      <alignment/>
    </xf>
    <xf numFmtId="3" fontId="5" fillId="6" borderId="124" xfId="0" applyNumberFormat="1" applyFont="1" applyFill="1" applyBorder="1" applyAlignment="1">
      <alignment/>
    </xf>
    <xf numFmtId="3" fontId="6" fillId="6" borderId="124" xfId="0" applyNumberFormat="1" applyFont="1" applyFill="1" applyBorder="1" applyAlignment="1">
      <alignment/>
    </xf>
    <xf numFmtId="3" fontId="6" fillId="6" borderId="122" xfId="0" applyNumberFormat="1" applyFont="1" applyFill="1" applyBorder="1" applyAlignment="1">
      <alignment/>
    </xf>
    <xf numFmtId="3" fontId="3" fillId="6" borderId="38" xfId="0" applyNumberFormat="1" applyFont="1" applyFill="1" applyBorder="1" applyAlignment="1">
      <alignment/>
    </xf>
    <xf numFmtId="3" fontId="5" fillId="6" borderId="87" xfId="0" applyNumberFormat="1" applyFont="1" applyFill="1" applyBorder="1" applyAlignment="1">
      <alignment/>
    </xf>
    <xf numFmtId="3" fontId="6" fillId="6" borderId="66" xfId="0" applyNumberFormat="1" applyFont="1" applyFill="1" applyBorder="1" applyAlignment="1">
      <alignment/>
    </xf>
    <xf numFmtId="3" fontId="6" fillId="6" borderId="39" xfId="0" applyNumberFormat="1" applyFont="1" applyFill="1" applyBorder="1" applyAlignment="1">
      <alignment/>
    </xf>
    <xf numFmtId="3" fontId="5" fillId="6" borderId="94" xfId="0" applyNumberFormat="1" applyFont="1" applyFill="1" applyBorder="1" applyAlignment="1">
      <alignment/>
    </xf>
    <xf numFmtId="3" fontId="6" fillId="6" borderId="95" xfId="0" applyNumberFormat="1" applyFont="1" applyFill="1" applyBorder="1" applyAlignment="1">
      <alignment/>
    </xf>
    <xf numFmtId="3" fontId="3" fillId="6" borderId="104" xfId="0" applyNumberFormat="1" applyFont="1" applyFill="1" applyBorder="1" applyAlignment="1">
      <alignment/>
    </xf>
    <xf numFmtId="3" fontId="71" fillId="6" borderId="123" xfId="0" applyNumberFormat="1" applyFont="1" applyFill="1" applyBorder="1" applyAlignment="1">
      <alignment/>
    </xf>
    <xf numFmtId="3" fontId="5" fillId="6" borderId="103" xfId="0" applyNumberFormat="1" applyFont="1" applyFill="1" applyBorder="1" applyAlignment="1">
      <alignment/>
    </xf>
    <xf numFmtId="3" fontId="5" fillId="6" borderId="92" xfId="0" applyNumberFormat="1" applyFont="1" applyFill="1" applyBorder="1" applyAlignment="1">
      <alignment/>
    </xf>
    <xf numFmtId="3" fontId="5" fillId="6" borderId="65" xfId="0" applyNumberFormat="1" applyFont="1" applyFill="1" applyBorder="1" applyAlignment="1">
      <alignment/>
    </xf>
    <xf numFmtId="3" fontId="5" fillId="6" borderId="125" xfId="0" applyNumberFormat="1" applyFont="1" applyFill="1" applyBorder="1" applyAlignment="1">
      <alignment/>
    </xf>
    <xf numFmtId="3" fontId="5" fillId="6" borderId="126" xfId="0" applyNumberFormat="1" applyFont="1" applyFill="1" applyBorder="1" applyAlignment="1">
      <alignment/>
    </xf>
    <xf numFmtId="3" fontId="6" fillId="6" borderId="28" xfId="0" applyNumberFormat="1" applyFont="1" applyFill="1" applyBorder="1" applyAlignment="1">
      <alignment/>
    </xf>
    <xf numFmtId="3" fontId="6" fillId="6" borderId="35" xfId="0" applyNumberFormat="1" applyFont="1" applyFill="1" applyBorder="1" applyAlignment="1">
      <alignment/>
    </xf>
    <xf numFmtId="3" fontId="5" fillId="6" borderId="13" xfId="0" applyNumberFormat="1" applyFont="1" applyFill="1" applyBorder="1" applyAlignment="1">
      <alignment/>
    </xf>
    <xf numFmtId="3" fontId="6" fillId="6" borderId="34" xfId="0" applyNumberFormat="1" applyFont="1" applyFill="1" applyBorder="1" applyAlignment="1">
      <alignment/>
    </xf>
    <xf numFmtId="3" fontId="6" fillId="6" borderId="36" xfId="0" applyNumberFormat="1" applyFont="1" applyFill="1" applyBorder="1" applyAlignment="1">
      <alignment/>
    </xf>
    <xf numFmtId="3" fontId="6" fillId="6" borderId="37" xfId="0" applyNumberFormat="1" applyFont="1" applyFill="1" applyBorder="1" applyAlignment="1">
      <alignment/>
    </xf>
    <xf numFmtId="3" fontId="6" fillId="6" borderId="13" xfId="0" applyNumberFormat="1" applyFont="1" applyFill="1" applyBorder="1" applyAlignment="1">
      <alignment/>
    </xf>
    <xf numFmtId="3" fontId="2" fillId="6" borderId="126" xfId="0" applyNumberFormat="1" applyFont="1" applyFill="1" applyBorder="1" applyAlignment="1">
      <alignment/>
    </xf>
    <xf numFmtId="3" fontId="7" fillId="6" borderId="126" xfId="0" applyNumberFormat="1" applyFont="1" applyFill="1" applyBorder="1" applyAlignment="1">
      <alignment/>
    </xf>
    <xf numFmtId="3" fontId="5" fillId="6" borderId="38" xfId="0" applyNumberFormat="1" applyFont="1" applyFill="1" applyBorder="1" applyAlignment="1">
      <alignment/>
    </xf>
    <xf numFmtId="3" fontId="7" fillId="6" borderId="39" xfId="0" applyNumberFormat="1" applyFont="1" applyFill="1" applyBorder="1" applyAlignment="1">
      <alignment/>
    </xf>
    <xf numFmtId="3" fontId="5" fillId="6" borderId="0" xfId="0" applyNumberFormat="1" applyFont="1" applyFill="1" applyBorder="1" applyAlignment="1">
      <alignment/>
    </xf>
    <xf numFmtId="3" fontId="8" fillId="6" borderId="0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8" fillId="6" borderId="103" xfId="0" applyNumberFormat="1" applyFont="1" applyFill="1" applyBorder="1" applyAlignment="1">
      <alignment/>
    </xf>
    <xf numFmtId="3" fontId="8" fillId="6" borderId="26" xfId="0" applyNumberFormat="1" applyFont="1" applyFill="1" applyBorder="1" applyAlignment="1">
      <alignment/>
    </xf>
    <xf numFmtId="3" fontId="6" fillId="6" borderId="141" xfId="0" applyNumberFormat="1" applyFont="1" applyFill="1" applyBorder="1" applyAlignment="1">
      <alignment/>
    </xf>
    <xf numFmtId="3" fontId="6" fillId="6" borderId="149" xfId="0" applyNumberFormat="1" applyFont="1" applyFill="1" applyBorder="1" applyAlignment="1">
      <alignment/>
    </xf>
    <xf numFmtId="3" fontId="6" fillId="6" borderId="107" xfId="0" applyNumberFormat="1" applyFont="1" applyFill="1" applyBorder="1" applyAlignment="1">
      <alignment/>
    </xf>
    <xf numFmtId="3" fontId="6" fillId="6" borderId="26" xfId="0" applyNumberFormat="1" applyFont="1" applyFill="1" applyBorder="1" applyAlignment="1">
      <alignment/>
    </xf>
    <xf numFmtId="3" fontId="5" fillId="6" borderId="21" xfId="0" applyNumberFormat="1" applyFont="1" applyFill="1" applyBorder="1" applyAlignment="1">
      <alignment/>
    </xf>
    <xf numFmtId="3" fontId="8" fillId="6" borderId="104" xfId="0" applyNumberFormat="1" applyFont="1" applyFill="1" applyBorder="1" applyAlignment="1">
      <alignment/>
    </xf>
    <xf numFmtId="3" fontId="6" fillId="6" borderId="30" xfId="0" applyNumberFormat="1" applyFont="1" applyFill="1" applyBorder="1" applyAlignment="1">
      <alignment/>
    </xf>
    <xf numFmtId="3" fontId="18" fillId="6" borderId="0" xfId="0" applyNumberFormat="1" applyFont="1" applyFill="1" applyBorder="1" applyAlignment="1">
      <alignment/>
    </xf>
    <xf numFmtId="3" fontId="6" fillId="6" borderId="123" xfId="0" applyNumberFormat="1" applyFont="1" applyFill="1" applyBorder="1" applyAlignment="1">
      <alignment/>
    </xf>
    <xf numFmtId="3" fontId="6" fillId="6" borderId="119" xfId="0" applyNumberFormat="1" applyFont="1" applyFill="1" applyBorder="1" applyAlignment="1">
      <alignment/>
    </xf>
    <xf numFmtId="3" fontId="18" fillId="6" borderId="38" xfId="0" applyNumberFormat="1" applyFont="1" applyFill="1" applyBorder="1" applyAlignment="1">
      <alignment/>
    </xf>
    <xf numFmtId="3" fontId="5" fillId="6" borderId="32" xfId="0" applyNumberFormat="1" applyFont="1" applyFill="1" applyBorder="1" applyAlignment="1">
      <alignment/>
    </xf>
    <xf numFmtId="3" fontId="7" fillId="6" borderId="103" xfId="0" applyNumberFormat="1" applyFont="1" applyFill="1" applyBorder="1" applyAlignment="1">
      <alignment/>
    </xf>
    <xf numFmtId="3" fontId="8" fillId="6" borderId="107" xfId="0" applyNumberFormat="1" applyFont="1" applyFill="1" applyBorder="1" applyAlignment="1">
      <alignment/>
    </xf>
    <xf numFmtId="3" fontId="19" fillId="6" borderId="103" xfId="0" applyNumberFormat="1" applyFont="1" applyFill="1" applyBorder="1" applyAlignment="1">
      <alignment/>
    </xf>
    <xf numFmtId="3" fontId="2" fillId="6" borderId="26" xfId="0" applyNumberFormat="1" applyFont="1" applyFill="1" applyBorder="1" applyAlignment="1">
      <alignment/>
    </xf>
    <xf numFmtId="3" fontId="5" fillId="0" borderId="120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11" xfId="0" applyNumberFormat="1" applyFont="1" applyBorder="1" applyAlignment="1">
      <alignment/>
    </xf>
    <xf numFmtId="3" fontId="5" fillId="0" borderId="12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104" xfId="0" applyNumberFormat="1" applyFont="1" applyBorder="1" applyAlignment="1">
      <alignment/>
    </xf>
    <xf numFmtId="3" fontId="0" fillId="0" borderId="126" xfId="0" applyNumberFormat="1" applyBorder="1" applyAlignment="1">
      <alignment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24" xfId="0" applyNumberFormat="1" applyFont="1" applyBorder="1" applyAlignment="1">
      <alignment horizontal="center" vertical="center"/>
    </xf>
    <xf numFmtId="3" fontId="20" fillId="0" borderId="107" xfId="0" applyNumberFormat="1" applyFont="1" applyBorder="1" applyAlignment="1">
      <alignment horizontal="center" vertical="center"/>
    </xf>
    <xf numFmtId="3" fontId="20" fillId="0" borderId="99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10" fillId="0" borderId="128" xfId="0" applyNumberFormat="1" applyFont="1" applyBorder="1" applyAlignment="1">
      <alignment horizontal="center"/>
    </xf>
    <xf numFmtId="3" fontId="10" fillId="0" borderId="94" xfId="0" applyNumberFormat="1" applyFont="1" applyBorder="1" applyAlignment="1">
      <alignment horizontal="center"/>
    </xf>
    <xf numFmtId="3" fontId="10" fillId="0" borderId="128" xfId="0" applyNumberFormat="1" applyFont="1" applyBorder="1" applyAlignment="1">
      <alignment horizontal="center"/>
    </xf>
    <xf numFmtId="0" fontId="10" fillId="0" borderId="150" xfId="0" applyFont="1" applyBorder="1" applyAlignment="1">
      <alignment horizontal="center"/>
    </xf>
    <xf numFmtId="0" fontId="10" fillId="0" borderId="128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32" xfId="0" applyNumberFormat="1" applyFont="1" applyBorder="1" applyAlignment="1">
      <alignment horizontal="center" vertical="center"/>
    </xf>
    <xf numFmtId="3" fontId="20" fillId="6" borderId="124" xfId="0" applyNumberFormat="1" applyFont="1" applyFill="1" applyBorder="1" applyAlignment="1">
      <alignment horizontal="center" vertical="center"/>
    </xf>
    <xf numFmtId="3" fontId="20" fillId="6" borderId="107" xfId="0" applyNumberFormat="1" applyFont="1" applyFill="1" applyBorder="1" applyAlignment="1">
      <alignment horizontal="center" vertical="center"/>
    </xf>
    <xf numFmtId="3" fontId="2" fillId="0" borderId="104" xfId="0" applyNumberFormat="1" applyFont="1" applyBorder="1" applyAlignment="1">
      <alignment horizontal="center" vertical="center"/>
    </xf>
    <xf numFmtId="3" fontId="2" fillId="0" borderId="107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6" borderId="104" xfId="0" applyNumberFormat="1" applyFont="1" applyFill="1" applyBorder="1" applyAlignment="1">
      <alignment horizontal="center" vertical="center"/>
    </xf>
    <xf numFmtId="3" fontId="4" fillId="6" borderId="107" xfId="0" applyNumberFormat="1" applyFont="1" applyFill="1" applyBorder="1" applyAlignment="1">
      <alignment horizontal="center" vertical="center"/>
    </xf>
    <xf numFmtId="3" fontId="4" fillId="0" borderId="104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10" fillId="0" borderId="106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7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view="pageLayout" zoomScaleNormal="145" workbookViewId="0" topLeftCell="C22">
      <selection activeCell="P14" sqref="P14"/>
    </sheetView>
  </sheetViews>
  <sheetFormatPr defaultColWidth="9.140625" defaultRowHeight="15"/>
  <cols>
    <col min="1" max="1" width="7.140625" style="429" bestFit="1" customWidth="1"/>
    <col min="2" max="2" width="3.8515625" style="429" customWidth="1"/>
    <col min="3" max="3" width="4.57421875" style="429" customWidth="1"/>
    <col min="4" max="4" width="36.8515625" style="429" customWidth="1"/>
    <col min="5" max="6" width="10.140625" style="429" customWidth="1"/>
    <col min="7" max="7" width="10.28125" style="429" customWidth="1"/>
    <col min="8" max="8" width="9.00390625" style="429" customWidth="1"/>
    <col min="9" max="9" width="11.28125" style="429" customWidth="1"/>
    <col min="10" max="10" width="8.7109375" style="429" customWidth="1"/>
    <col min="11" max="11" width="9.421875" style="429" customWidth="1"/>
    <col min="12" max="12" width="7.7109375" style="429" customWidth="1"/>
    <col min="13" max="16384" width="9.140625" style="309" customWidth="1"/>
  </cols>
  <sheetData>
    <row r="1" spans="1:13" ht="15.75">
      <c r="A1" s="306"/>
      <c r="B1" s="307"/>
      <c r="C1" s="307"/>
      <c r="D1" s="456" t="s">
        <v>0</v>
      </c>
      <c r="E1" s="1026" t="s">
        <v>1</v>
      </c>
      <c r="F1" s="1027"/>
      <c r="G1" s="1028" t="s">
        <v>436</v>
      </c>
      <c r="H1" s="1026"/>
      <c r="I1" s="1026"/>
      <c r="J1" s="1029" t="s">
        <v>512</v>
      </c>
      <c r="K1" s="1030"/>
      <c r="L1" s="1031"/>
      <c r="M1" s="308"/>
    </row>
    <row r="2" spans="1:12" ht="15">
      <c r="A2" s="802"/>
      <c r="B2" s="310" t="s">
        <v>2</v>
      </c>
      <c r="C2" s="311" t="s">
        <v>357</v>
      </c>
      <c r="D2" s="1012" t="s">
        <v>3</v>
      </c>
      <c r="E2" s="1014">
        <v>2019</v>
      </c>
      <c r="F2" s="1016">
        <v>2020</v>
      </c>
      <c r="G2" s="1018" t="s">
        <v>4</v>
      </c>
      <c r="H2" s="1020" t="s">
        <v>5</v>
      </c>
      <c r="I2" s="1032" t="s">
        <v>371</v>
      </c>
      <c r="J2" s="1034" t="s">
        <v>413</v>
      </c>
      <c r="K2" s="1022" t="s">
        <v>437</v>
      </c>
      <c r="L2" s="1024" t="s">
        <v>438</v>
      </c>
    </row>
    <row r="3" spans="1:12" ht="15.75" thickBot="1">
      <c r="A3" s="312" t="s">
        <v>6</v>
      </c>
      <c r="B3" s="313" t="s">
        <v>7</v>
      </c>
      <c r="C3" s="313"/>
      <c r="D3" s="1013"/>
      <c r="E3" s="1015"/>
      <c r="F3" s="1017"/>
      <c r="G3" s="1019"/>
      <c r="H3" s="1021"/>
      <c r="I3" s="1033"/>
      <c r="J3" s="1035"/>
      <c r="K3" s="1023"/>
      <c r="L3" s="1025"/>
    </row>
    <row r="4" spans="1:12" ht="15">
      <c r="A4" s="314">
        <v>100</v>
      </c>
      <c r="B4" s="315"/>
      <c r="C4" s="315"/>
      <c r="D4" s="449" t="s">
        <v>8</v>
      </c>
      <c r="E4" s="720">
        <f>E6+E7+E11</f>
        <v>1283047</v>
      </c>
      <c r="F4" s="316">
        <f>F6+F7+F11</f>
        <v>1297572</v>
      </c>
      <c r="G4" s="317">
        <f>G5+G7+G11</f>
        <v>1300117</v>
      </c>
      <c r="H4" s="316">
        <f>H5+H7+H11</f>
        <v>1300117</v>
      </c>
      <c r="I4" s="318">
        <f>I5+I7+I11</f>
        <v>1011551</v>
      </c>
      <c r="J4" s="900">
        <f>J5+J7+J11</f>
        <v>1355525</v>
      </c>
      <c r="K4" s="720">
        <f>K6+K7+K11</f>
        <v>1355525</v>
      </c>
      <c r="L4" s="319">
        <f>L6+L7+L11</f>
        <v>1355525</v>
      </c>
    </row>
    <row r="5" spans="1:12" ht="15">
      <c r="A5" s="320">
        <v>110</v>
      </c>
      <c r="B5" s="321"/>
      <c r="C5" s="321"/>
      <c r="D5" s="450" t="s">
        <v>9</v>
      </c>
      <c r="E5" s="716">
        <v>1061308</v>
      </c>
      <c r="F5" s="331">
        <v>1051150</v>
      </c>
      <c r="G5" s="323">
        <v>1018300</v>
      </c>
      <c r="H5" s="322">
        <v>1018300</v>
      </c>
      <c r="I5" s="324">
        <v>810345</v>
      </c>
      <c r="J5" s="901">
        <v>1050000</v>
      </c>
      <c r="K5" s="716">
        <v>1050000</v>
      </c>
      <c r="L5" s="333">
        <v>1050000</v>
      </c>
    </row>
    <row r="6" spans="1:13" ht="15">
      <c r="A6" s="325">
        <v>111003</v>
      </c>
      <c r="B6" s="326"/>
      <c r="C6" s="326">
        <v>41</v>
      </c>
      <c r="D6" s="451" t="s">
        <v>9</v>
      </c>
      <c r="E6" s="721">
        <v>1061308</v>
      </c>
      <c r="F6" s="803">
        <v>1051150</v>
      </c>
      <c r="G6" s="325">
        <v>1018300</v>
      </c>
      <c r="H6" s="327">
        <v>1018300</v>
      </c>
      <c r="I6" s="328">
        <v>810345</v>
      </c>
      <c r="J6" s="902">
        <v>1050000</v>
      </c>
      <c r="K6" s="721">
        <v>1050000</v>
      </c>
      <c r="L6" s="724">
        <v>1050000</v>
      </c>
      <c r="M6" s="330"/>
    </row>
    <row r="7" spans="1:12" ht="15">
      <c r="A7" s="323">
        <v>121</v>
      </c>
      <c r="B7" s="321"/>
      <c r="C7" s="321"/>
      <c r="D7" s="450" t="s">
        <v>10</v>
      </c>
      <c r="E7" s="716">
        <f>SUM(E8:E10)</f>
        <v>149183</v>
      </c>
      <c r="F7" s="331">
        <f aca="true" t="shared" si="0" ref="F7:L7">SUM(F8:F10)</f>
        <v>156858</v>
      </c>
      <c r="G7" s="323">
        <f t="shared" si="0"/>
        <v>190200</v>
      </c>
      <c r="H7" s="331">
        <f t="shared" si="0"/>
        <v>190200</v>
      </c>
      <c r="I7" s="332">
        <f t="shared" si="0"/>
        <v>131065</v>
      </c>
      <c r="J7" s="901">
        <f t="shared" si="0"/>
        <v>209490</v>
      </c>
      <c r="K7" s="716">
        <f t="shared" si="0"/>
        <v>209490</v>
      </c>
      <c r="L7" s="333">
        <f t="shared" si="0"/>
        <v>209490</v>
      </c>
    </row>
    <row r="8" spans="1:12" ht="15">
      <c r="A8" s="334">
        <v>121001</v>
      </c>
      <c r="B8" s="335"/>
      <c r="C8" s="335">
        <v>41</v>
      </c>
      <c r="D8" s="452" t="s">
        <v>11</v>
      </c>
      <c r="E8" s="715">
        <v>32302</v>
      </c>
      <c r="F8" s="441">
        <v>38858</v>
      </c>
      <c r="G8" s="334">
        <v>63000</v>
      </c>
      <c r="H8" s="336">
        <v>63000</v>
      </c>
      <c r="I8" s="337">
        <v>39691</v>
      </c>
      <c r="J8" s="903">
        <v>71170</v>
      </c>
      <c r="K8" s="715">
        <v>71170</v>
      </c>
      <c r="L8" s="725">
        <v>71170</v>
      </c>
    </row>
    <row r="9" spans="1:12" ht="15">
      <c r="A9" s="339">
        <v>121002</v>
      </c>
      <c r="B9" s="340"/>
      <c r="C9" s="340">
        <v>41</v>
      </c>
      <c r="D9" s="453" t="s">
        <v>12</v>
      </c>
      <c r="E9" s="714">
        <v>112460</v>
      </c>
      <c r="F9" s="403">
        <v>113133</v>
      </c>
      <c r="G9" s="339">
        <v>122000</v>
      </c>
      <c r="H9" s="341">
        <v>122000</v>
      </c>
      <c r="I9" s="342">
        <v>86429</v>
      </c>
      <c r="J9" s="904">
        <v>133060</v>
      </c>
      <c r="K9" s="714">
        <v>133060</v>
      </c>
      <c r="L9" s="404">
        <v>133060</v>
      </c>
    </row>
    <row r="10" spans="1:12" ht="15">
      <c r="A10" s="344">
        <v>121003</v>
      </c>
      <c r="B10" s="345"/>
      <c r="C10" s="345">
        <v>41</v>
      </c>
      <c r="D10" s="454" t="s">
        <v>353</v>
      </c>
      <c r="E10" s="722">
        <v>4421</v>
      </c>
      <c r="F10" s="804">
        <v>4867</v>
      </c>
      <c r="G10" s="344">
        <v>5200</v>
      </c>
      <c r="H10" s="346">
        <v>5200</v>
      </c>
      <c r="I10" s="347">
        <v>4945</v>
      </c>
      <c r="J10" s="905">
        <v>5260</v>
      </c>
      <c r="K10" s="722">
        <v>5260</v>
      </c>
      <c r="L10" s="726">
        <v>5260</v>
      </c>
    </row>
    <row r="11" spans="1:12" ht="15">
      <c r="A11" s="348">
        <v>130</v>
      </c>
      <c r="B11" s="321"/>
      <c r="C11" s="321"/>
      <c r="D11" s="450" t="s">
        <v>13</v>
      </c>
      <c r="E11" s="716">
        <f>SUM(E12:E17)</f>
        <v>72556</v>
      </c>
      <c r="F11" s="331">
        <f aca="true" t="shared" si="1" ref="F11:L11">SUM(F12:F17)</f>
        <v>89564</v>
      </c>
      <c r="G11" s="323">
        <f t="shared" si="1"/>
        <v>91617</v>
      </c>
      <c r="H11" s="322">
        <f t="shared" si="1"/>
        <v>91617</v>
      </c>
      <c r="I11" s="350">
        <f t="shared" si="1"/>
        <v>70141</v>
      </c>
      <c r="J11" s="901">
        <f t="shared" si="1"/>
        <v>96035</v>
      </c>
      <c r="K11" s="716">
        <f t="shared" si="1"/>
        <v>96035</v>
      </c>
      <c r="L11" s="333">
        <f t="shared" si="1"/>
        <v>96035</v>
      </c>
    </row>
    <row r="12" spans="1:12" ht="15">
      <c r="A12" s="351">
        <v>133001</v>
      </c>
      <c r="B12" s="335"/>
      <c r="C12" s="335">
        <v>41</v>
      </c>
      <c r="D12" s="452" t="s">
        <v>14</v>
      </c>
      <c r="E12" s="715">
        <v>1951</v>
      </c>
      <c r="F12" s="441">
        <v>3500</v>
      </c>
      <c r="G12" s="334">
        <v>3700</v>
      </c>
      <c r="H12" s="336">
        <v>3700</v>
      </c>
      <c r="I12" s="353">
        <v>3130</v>
      </c>
      <c r="J12" s="903">
        <v>3700</v>
      </c>
      <c r="K12" s="715">
        <v>3700</v>
      </c>
      <c r="L12" s="725">
        <v>3700</v>
      </c>
    </row>
    <row r="13" spans="1:12" ht="15">
      <c r="A13" s="334">
        <v>133004</v>
      </c>
      <c r="B13" s="335"/>
      <c r="C13" s="335">
        <v>41</v>
      </c>
      <c r="D13" s="452" t="s">
        <v>339</v>
      </c>
      <c r="E13" s="715">
        <v>50</v>
      </c>
      <c r="F13" s="441">
        <v>50</v>
      </c>
      <c r="G13" s="334">
        <v>50</v>
      </c>
      <c r="H13" s="336">
        <v>50</v>
      </c>
      <c r="I13" s="337">
        <v>50</v>
      </c>
      <c r="J13" s="903">
        <v>50</v>
      </c>
      <c r="K13" s="715">
        <v>50</v>
      </c>
      <c r="L13" s="725">
        <v>50</v>
      </c>
    </row>
    <row r="14" spans="1:12" ht="15">
      <c r="A14" s="334">
        <v>133006</v>
      </c>
      <c r="B14" s="335"/>
      <c r="C14" s="335">
        <v>41</v>
      </c>
      <c r="D14" s="452" t="s">
        <v>17</v>
      </c>
      <c r="E14" s="715">
        <v>1325</v>
      </c>
      <c r="F14" s="441">
        <v>1070</v>
      </c>
      <c r="G14" s="334">
        <v>1200</v>
      </c>
      <c r="H14" s="336">
        <v>1200</v>
      </c>
      <c r="I14" s="337">
        <v>1020</v>
      </c>
      <c r="J14" s="903">
        <v>1100</v>
      </c>
      <c r="K14" s="715">
        <v>1100</v>
      </c>
      <c r="L14" s="725">
        <v>1100</v>
      </c>
    </row>
    <row r="15" spans="1:12" ht="15">
      <c r="A15" s="339">
        <v>133012</v>
      </c>
      <c r="B15" s="340"/>
      <c r="C15" s="340">
        <v>41</v>
      </c>
      <c r="D15" s="453" t="s">
        <v>314</v>
      </c>
      <c r="E15" s="723">
        <v>1354</v>
      </c>
      <c r="F15" s="805">
        <v>1107</v>
      </c>
      <c r="G15" s="355">
        <v>1500</v>
      </c>
      <c r="H15" s="354">
        <v>1500</v>
      </c>
      <c r="I15" s="356">
        <v>918</v>
      </c>
      <c r="J15" s="904">
        <v>1500</v>
      </c>
      <c r="K15" s="723">
        <v>1500</v>
      </c>
      <c r="L15" s="727">
        <v>1500</v>
      </c>
    </row>
    <row r="16" spans="1:12" ht="15">
      <c r="A16" s="339">
        <v>133013</v>
      </c>
      <c r="B16" s="340"/>
      <c r="C16" s="340">
        <v>41</v>
      </c>
      <c r="D16" s="453" t="s">
        <v>15</v>
      </c>
      <c r="E16" s="723">
        <v>67876</v>
      </c>
      <c r="F16" s="805">
        <v>83837</v>
      </c>
      <c r="G16" s="355">
        <v>85000</v>
      </c>
      <c r="H16" s="354">
        <v>85000</v>
      </c>
      <c r="I16" s="356">
        <v>65023</v>
      </c>
      <c r="J16" s="904">
        <v>89685</v>
      </c>
      <c r="K16" s="723">
        <v>89685</v>
      </c>
      <c r="L16" s="727">
        <v>89685</v>
      </c>
    </row>
    <row r="17" spans="1:12" ht="15.75" thickBot="1">
      <c r="A17" s="334">
        <v>139002</v>
      </c>
      <c r="B17" s="335"/>
      <c r="C17" s="335">
        <v>41</v>
      </c>
      <c r="D17" s="452" t="s">
        <v>16</v>
      </c>
      <c r="E17" s="715"/>
      <c r="F17" s="441"/>
      <c r="G17" s="334">
        <v>167</v>
      </c>
      <c r="H17" s="336">
        <v>167</v>
      </c>
      <c r="I17" s="337"/>
      <c r="J17" s="903"/>
      <c r="K17" s="715"/>
      <c r="L17" s="725"/>
    </row>
    <row r="18" spans="1:12" ht="14.25" customHeight="1" thickBot="1">
      <c r="A18" s="357">
        <v>200</v>
      </c>
      <c r="B18" s="358"/>
      <c r="C18" s="358"/>
      <c r="D18" s="455" t="s">
        <v>18</v>
      </c>
      <c r="E18" s="56">
        <f>E19+E26+E32+E50+E30+E52</f>
        <v>130691.3</v>
      </c>
      <c r="F18" s="376">
        <f>F19+F26+F32+F50+F52+F30</f>
        <v>115867</v>
      </c>
      <c r="G18" s="360">
        <f>G19+G26+G30+G50+G52+G32</f>
        <v>120051</v>
      </c>
      <c r="H18" s="359">
        <f>H19+H26+H32+H31+H50+H52</f>
        <v>123931</v>
      </c>
      <c r="I18" s="361">
        <f>I19+I26+I32+I31+I50+I52</f>
        <v>78822</v>
      </c>
      <c r="J18" s="906">
        <f>J19+J26+J30+J50+J52+J32</f>
        <v>119061</v>
      </c>
      <c r="K18" s="360">
        <f>K19+K26+K32+K31+K50+K52</f>
        <v>119061</v>
      </c>
      <c r="L18" s="376">
        <f>L19+L26+L32+L31+L50+L52</f>
        <v>125561</v>
      </c>
    </row>
    <row r="19" spans="1:12" ht="15">
      <c r="A19" s="323">
        <v>212</v>
      </c>
      <c r="B19" s="321"/>
      <c r="C19" s="321"/>
      <c r="D19" s="450" t="s">
        <v>19</v>
      </c>
      <c r="E19" s="5">
        <f>SUM(E20:E25)</f>
        <v>53809</v>
      </c>
      <c r="F19" s="331">
        <f aca="true" t="shared" si="2" ref="F19:L19">SUM(F20:F25)</f>
        <v>48230</v>
      </c>
      <c r="G19" s="323">
        <f t="shared" si="2"/>
        <v>51720</v>
      </c>
      <c r="H19" s="331">
        <f t="shared" si="2"/>
        <v>51720</v>
      </c>
      <c r="I19" s="332">
        <f t="shared" si="2"/>
        <v>36673</v>
      </c>
      <c r="J19" s="901">
        <f t="shared" si="2"/>
        <v>51820</v>
      </c>
      <c r="K19" s="716">
        <f t="shared" si="2"/>
        <v>51820</v>
      </c>
      <c r="L19" s="333">
        <f t="shared" si="2"/>
        <v>51820</v>
      </c>
    </row>
    <row r="20" spans="1:12" ht="15">
      <c r="A20" s="334">
        <v>212001</v>
      </c>
      <c r="B20" s="335"/>
      <c r="C20" s="335">
        <v>41</v>
      </c>
      <c r="D20" s="452" t="s">
        <v>20</v>
      </c>
      <c r="E20" s="87">
        <v>1086</v>
      </c>
      <c r="F20" s="441">
        <v>1086</v>
      </c>
      <c r="G20" s="334">
        <v>1090</v>
      </c>
      <c r="H20" s="336">
        <v>1090</v>
      </c>
      <c r="I20" s="337">
        <v>1086</v>
      </c>
      <c r="J20" s="903">
        <v>1090</v>
      </c>
      <c r="K20" s="715">
        <v>1090</v>
      </c>
      <c r="L20" s="725">
        <v>1090</v>
      </c>
    </row>
    <row r="21" spans="1:12" ht="15">
      <c r="A21" s="339">
        <v>212002</v>
      </c>
      <c r="B21" s="340"/>
      <c r="C21" s="340">
        <v>41</v>
      </c>
      <c r="D21" s="453" t="s">
        <v>21</v>
      </c>
      <c r="E21" s="47">
        <v>1455</v>
      </c>
      <c r="F21" s="403">
        <v>1315</v>
      </c>
      <c r="G21" s="339">
        <v>500</v>
      </c>
      <c r="H21" s="341">
        <v>500</v>
      </c>
      <c r="I21" s="342">
        <v>449</v>
      </c>
      <c r="J21" s="904">
        <v>600</v>
      </c>
      <c r="K21" s="714">
        <v>600</v>
      </c>
      <c r="L21" s="404">
        <v>600</v>
      </c>
    </row>
    <row r="22" spans="1:12" ht="15">
      <c r="A22" s="339">
        <v>212003</v>
      </c>
      <c r="B22" s="340">
        <v>1</v>
      </c>
      <c r="C22" s="340">
        <v>41</v>
      </c>
      <c r="D22" s="453" t="s">
        <v>22</v>
      </c>
      <c r="E22" s="47">
        <v>7788</v>
      </c>
      <c r="F22" s="403">
        <v>3579</v>
      </c>
      <c r="G22" s="339">
        <v>6000</v>
      </c>
      <c r="H22" s="341">
        <v>6000</v>
      </c>
      <c r="I22" s="342">
        <v>3702</v>
      </c>
      <c r="J22" s="904">
        <v>6000</v>
      </c>
      <c r="K22" s="714">
        <v>6000</v>
      </c>
      <c r="L22" s="404">
        <v>6000</v>
      </c>
    </row>
    <row r="23" spans="1:12" ht="15">
      <c r="A23" s="339">
        <v>212003</v>
      </c>
      <c r="B23" s="340">
        <v>2</v>
      </c>
      <c r="C23" s="340">
        <v>41</v>
      </c>
      <c r="D23" s="453" t="s">
        <v>23</v>
      </c>
      <c r="E23" s="47">
        <v>42071</v>
      </c>
      <c r="F23" s="403">
        <v>40862</v>
      </c>
      <c r="G23" s="339">
        <v>41130</v>
      </c>
      <c r="H23" s="341">
        <v>41130</v>
      </c>
      <c r="I23" s="342">
        <v>30461</v>
      </c>
      <c r="J23" s="904">
        <v>41130</v>
      </c>
      <c r="K23" s="714">
        <v>41130</v>
      </c>
      <c r="L23" s="404">
        <v>41130</v>
      </c>
    </row>
    <row r="24" spans="1:12" ht="15">
      <c r="A24" s="362">
        <v>212003</v>
      </c>
      <c r="B24" s="363">
        <v>3</v>
      </c>
      <c r="C24" s="340">
        <v>41</v>
      </c>
      <c r="D24" s="453" t="s">
        <v>330</v>
      </c>
      <c r="E24" s="47">
        <v>1318</v>
      </c>
      <c r="F24" s="403">
        <v>1163</v>
      </c>
      <c r="G24" s="339">
        <v>2500</v>
      </c>
      <c r="H24" s="364">
        <v>2500</v>
      </c>
      <c r="I24" s="343">
        <v>823</v>
      </c>
      <c r="J24" s="904">
        <v>2500</v>
      </c>
      <c r="K24" s="719">
        <v>2500</v>
      </c>
      <c r="L24" s="404">
        <v>2500</v>
      </c>
    </row>
    <row r="25" spans="1:12" ht="15">
      <c r="A25" s="365">
        <v>212004</v>
      </c>
      <c r="B25" s="366"/>
      <c r="C25" s="345">
        <v>41</v>
      </c>
      <c r="D25" s="454" t="s">
        <v>315</v>
      </c>
      <c r="E25" s="78">
        <v>91</v>
      </c>
      <c r="F25" s="804">
        <v>225</v>
      </c>
      <c r="G25" s="344">
        <v>500</v>
      </c>
      <c r="H25" s="367">
        <v>500</v>
      </c>
      <c r="I25" s="347">
        <v>152</v>
      </c>
      <c r="J25" s="907">
        <v>500</v>
      </c>
      <c r="K25" s="728">
        <v>500</v>
      </c>
      <c r="L25" s="726">
        <v>500</v>
      </c>
    </row>
    <row r="26" spans="1:12" ht="15">
      <c r="A26" s="323">
        <v>221</v>
      </c>
      <c r="B26" s="321"/>
      <c r="C26" s="321"/>
      <c r="D26" s="450" t="s">
        <v>24</v>
      </c>
      <c r="E26" s="5">
        <f>SUM(E27:E29)</f>
        <v>8000</v>
      </c>
      <c r="F26" s="331">
        <f aca="true" t="shared" si="3" ref="F26:L26">SUM(F27:F29)</f>
        <v>6284</v>
      </c>
      <c r="G26" s="323">
        <f t="shared" si="3"/>
        <v>7300</v>
      </c>
      <c r="H26" s="331">
        <f t="shared" si="3"/>
        <v>7300</v>
      </c>
      <c r="I26" s="332">
        <f t="shared" si="3"/>
        <v>5952</v>
      </c>
      <c r="J26" s="901">
        <f t="shared" si="3"/>
        <v>9800</v>
      </c>
      <c r="K26" s="716">
        <f t="shared" si="3"/>
        <v>9800</v>
      </c>
      <c r="L26" s="333">
        <f t="shared" si="3"/>
        <v>16300</v>
      </c>
    </row>
    <row r="27" spans="1:13" ht="15">
      <c r="A27" s="368">
        <v>221004</v>
      </c>
      <c r="B27" s="352">
        <v>1</v>
      </c>
      <c r="C27" s="352">
        <v>41</v>
      </c>
      <c r="D27" s="458" t="s">
        <v>25</v>
      </c>
      <c r="E27" s="50">
        <v>4732</v>
      </c>
      <c r="F27" s="713">
        <v>6284</v>
      </c>
      <c r="G27" s="351">
        <v>6000</v>
      </c>
      <c r="H27" s="369">
        <v>6000</v>
      </c>
      <c r="I27" s="370">
        <v>5928</v>
      </c>
      <c r="J27" s="908">
        <v>6500</v>
      </c>
      <c r="K27" s="719">
        <v>6500</v>
      </c>
      <c r="L27" s="730">
        <v>6500</v>
      </c>
      <c r="M27" s="308"/>
    </row>
    <row r="28" spans="1:13" ht="15">
      <c r="A28" s="339">
        <v>221004</v>
      </c>
      <c r="B28" s="335">
        <v>2</v>
      </c>
      <c r="C28" s="335">
        <v>41</v>
      </c>
      <c r="D28" s="452" t="s">
        <v>316</v>
      </c>
      <c r="E28" s="87">
        <v>3168</v>
      </c>
      <c r="F28" s="441"/>
      <c r="G28" s="334">
        <v>1000</v>
      </c>
      <c r="H28" s="336">
        <v>1000</v>
      </c>
      <c r="I28" s="343">
        <v>24</v>
      </c>
      <c r="J28" s="903">
        <v>3000</v>
      </c>
      <c r="K28" s="714">
        <v>3000</v>
      </c>
      <c r="L28" s="725">
        <v>9500</v>
      </c>
      <c r="M28" s="308"/>
    </row>
    <row r="29" spans="1:18" ht="15">
      <c r="A29" s="362">
        <v>221005</v>
      </c>
      <c r="B29" s="366">
        <v>2</v>
      </c>
      <c r="C29" s="363">
        <v>41</v>
      </c>
      <c r="D29" s="457" t="s">
        <v>317</v>
      </c>
      <c r="E29" s="198">
        <v>100</v>
      </c>
      <c r="F29" s="623"/>
      <c r="G29" s="362">
        <v>300</v>
      </c>
      <c r="H29" s="341">
        <v>300</v>
      </c>
      <c r="I29" s="342"/>
      <c r="J29" s="909">
        <v>300</v>
      </c>
      <c r="K29" s="714">
        <v>300</v>
      </c>
      <c r="L29" s="387">
        <v>300</v>
      </c>
      <c r="N29" s="432"/>
      <c r="O29" s="432"/>
      <c r="P29" s="432"/>
      <c r="Q29" s="432"/>
      <c r="R29" s="432"/>
    </row>
    <row r="30" spans="1:18" ht="15">
      <c r="A30" s="320">
        <v>222</v>
      </c>
      <c r="B30" s="321"/>
      <c r="C30" s="321"/>
      <c r="D30" s="450" t="s">
        <v>26</v>
      </c>
      <c r="E30" s="206">
        <v>6547</v>
      </c>
      <c r="F30" s="622"/>
      <c r="G30" s="323">
        <v>120</v>
      </c>
      <c r="H30" s="322">
        <v>120</v>
      </c>
      <c r="I30" s="324"/>
      <c r="J30" s="901">
        <v>120</v>
      </c>
      <c r="K30" s="716">
        <v>120</v>
      </c>
      <c r="L30" s="333">
        <v>120</v>
      </c>
      <c r="O30" s="432"/>
      <c r="P30" s="432"/>
      <c r="Q30" s="432"/>
      <c r="R30" s="432"/>
    </row>
    <row r="31" spans="1:12" ht="15">
      <c r="A31" s="325">
        <v>222003</v>
      </c>
      <c r="B31" s="326"/>
      <c r="C31" s="326">
        <v>41</v>
      </c>
      <c r="D31" s="451" t="s">
        <v>26</v>
      </c>
      <c r="E31" s="157">
        <v>6547</v>
      </c>
      <c r="F31" s="329"/>
      <c r="G31" s="325">
        <v>120</v>
      </c>
      <c r="H31" s="327">
        <v>120</v>
      </c>
      <c r="I31" s="328"/>
      <c r="J31" s="902">
        <v>120</v>
      </c>
      <c r="K31" s="721">
        <v>120</v>
      </c>
      <c r="L31" s="724">
        <v>120</v>
      </c>
    </row>
    <row r="32" spans="1:12" ht="15">
      <c r="A32" s="323">
        <v>223</v>
      </c>
      <c r="B32" s="321"/>
      <c r="C32" s="321"/>
      <c r="D32" s="450" t="s">
        <v>27</v>
      </c>
      <c r="E32" s="158">
        <f>SUM(E33:E49)</f>
        <v>51700.3</v>
      </c>
      <c r="F32" s="333">
        <f>SUM(F33:F49)</f>
        <v>46105</v>
      </c>
      <c r="G32" s="323">
        <f>SUM(G34:G49)</f>
        <v>54021</v>
      </c>
      <c r="H32" s="331">
        <f>SUM(H33:H49)</f>
        <v>57521</v>
      </c>
      <c r="I32" s="332">
        <f>SUM(I34:I49)</f>
        <v>35426</v>
      </c>
      <c r="J32" s="901">
        <f>SUM(J34:J49)</f>
        <v>56121</v>
      </c>
      <c r="K32" s="716">
        <f>SUM(K34:K49)</f>
        <v>56121</v>
      </c>
      <c r="L32" s="333">
        <f>SUM(L34:L49)</f>
        <v>56121</v>
      </c>
    </row>
    <row r="33" spans="1:12" ht="15">
      <c r="A33" s="172">
        <v>223001</v>
      </c>
      <c r="B33" s="15"/>
      <c r="C33" s="15">
        <v>41</v>
      </c>
      <c r="D33" s="630" t="s">
        <v>372</v>
      </c>
      <c r="E33" s="175"/>
      <c r="F33" s="175"/>
      <c r="G33" s="172"/>
      <c r="H33" s="36"/>
      <c r="I33" s="43"/>
      <c r="J33" s="910"/>
      <c r="K33" s="729"/>
      <c r="L33" s="175"/>
    </row>
    <row r="34" spans="1:12" ht="15">
      <c r="A34" s="334">
        <v>223001</v>
      </c>
      <c r="B34" s="335">
        <v>1</v>
      </c>
      <c r="C34" s="335">
        <v>41</v>
      </c>
      <c r="D34" s="452" t="s">
        <v>28</v>
      </c>
      <c r="E34" s="160">
        <v>2184</v>
      </c>
      <c r="F34" s="338">
        <v>1710</v>
      </c>
      <c r="G34" s="334">
        <v>1800</v>
      </c>
      <c r="H34" s="336">
        <v>1800</v>
      </c>
      <c r="I34" s="337">
        <v>1364</v>
      </c>
      <c r="J34" s="903">
        <v>1800</v>
      </c>
      <c r="K34" s="715">
        <v>1800</v>
      </c>
      <c r="L34" s="725">
        <v>1800</v>
      </c>
    </row>
    <row r="35" spans="1:12" ht="15">
      <c r="A35" s="339">
        <v>223001</v>
      </c>
      <c r="B35" s="340">
        <v>2</v>
      </c>
      <c r="C35" s="340">
        <v>41</v>
      </c>
      <c r="D35" s="453" t="s">
        <v>29</v>
      </c>
      <c r="E35" s="162">
        <v>660</v>
      </c>
      <c r="F35" s="343">
        <v>319</v>
      </c>
      <c r="G35" s="339">
        <v>500</v>
      </c>
      <c r="H35" s="341">
        <v>500</v>
      </c>
      <c r="I35" s="342">
        <v>240</v>
      </c>
      <c r="J35" s="904">
        <v>500</v>
      </c>
      <c r="K35" s="714">
        <v>500</v>
      </c>
      <c r="L35" s="404">
        <v>500</v>
      </c>
    </row>
    <row r="36" spans="1:12" ht="15">
      <c r="A36" s="339">
        <v>223001</v>
      </c>
      <c r="B36" s="340">
        <v>3</v>
      </c>
      <c r="C36" s="340">
        <v>41</v>
      </c>
      <c r="D36" s="453" t="s">
        <v>30</v>
      </c>
      <c r="E36" s="162">
        <v>1626</v>
      </c>
      <c r="F36" s="343">
        <v>4347</v>
      </c>
      <c r="G36" s="339">
        <v>7900</v>
      </c>
      <c r="H36" s="341">
        <v>7900</v>
      </c>
      <c r="I36" s="342">
        <v>2828</v>
      </c>
      <c r="J36" s="904">
        <v>4000</v>
      </c>
      <c r="K36" s="714">
        <v>4000</v>
      </c>
      <c r="L36" s="404">
        <v>4000</v>
      </c>
    </row>
    <row r="37" spans="1:12" ht="15">
      <c r="A37" s="339">
        <v>223001</v>
      </c>
      <c r="B37" s="340">
        <v>4</v>
      </c>
      <c r="C37" s="340">
        <v>41</v>
      </c>
      <c r="D37" s="453" t="s">
        <v>31</v>
      </c>
      <c r="E37" s="197">
        <v>783</v>
      </c>
      <c r="F37" s="404">
        <v>783</v>
      </c>
      <c r="G37" s="339">
        <v>1000</v>
      </c>
      <c r="H37" s="341">
        <v>1000</v>
      </c>
      <c r="I37" s="342">
        <v>756</v>
      </c>
      <c r="J37" s="904">
        <v>1000</v>
      </c>
      <c r="K37" s="714">
        <v>1000</v>
      </c>
      <c r="L37" s="404">
        <v>1000</v>
      </c>
    </row>
    <row r="38" spans="1:12" ht="15">
      <c r="A38" s="339">
        <v>223001</v>
      </c>
      <c r="B38" s="340">
        <v>5</v>
      </c>
      <c r="C38" s="340">
        <v>41</v>
      </c>
      <c r="D38" s="453" t="s">
        <v>32</v>
      </c>
      <c r="E38" s="87">
        <v>1.3</v>
      </c>
      <c r="F38" s="441">
        <v>3</v>
      </c>
      <c r="G38" s="339">
        <v>5</v>
      </c>
      <c r="H38" s="341">
        <v>5</v>
      </c>
      <c r="I38" s="342"/>
      <c r="J38" s="904">
        <v>5</v>
      </c>
      <c r="K38" s="714">
        <v>5</v>
      </c>
      <c r="L38" s="404">
        <v>5</v>
      </c>
    </row>
    <row r="39" spans="1:12" ht="15">
      <c r="A39" s="339">
        <v>223001</v>
      </c>
      <c r="B39" s="340">
        <v>6</v>
      </c>
      <c r="C39" s="340">
        <v>41</v>
      </c>
      <c r="D39" s="453" t="s">
        <v>33</v>
      </c>
      <c r="E39" s="47">
        <v>206</v>
      </c>
      <c r="F39" s="403">
        <v>0</v>
      </c>
      <c r="G39" s="339">
        <v>166</v>
      </c>
      <c r="H39" s="341">
        <v>166</v>
      </c>
      <c r="I39" s="342">
        <v>94</v>
      </c>
      <c r="J39" s="904">
        <v>166</v>
      </c>
      <c r="K39" s="714">
        <v>166</v>
      </c>
      <c r="L39" s="404">
        <v>166</v>
      </c>
    </row>
    <row r="40" spans="1:12" ht="15">
      <c r="A40" s="339">
        <v>223001</v>
      </c>
      <c r="B40" s="340">
        <v>8</v>
      </c>
      <c r="C40" s="340">
        <v>41</v>
      </c>
      <c r="D40" s="453" t="s">
        <v>36</v>
      </c>
      <c r="E40" s="47">
        <v>670</v>
      </c>
      <c r="F40" s="403">
        <v>38</v>
      </c>
      <c r="G40" s="339">
        <v>600</v>
      </c>
      <c r="H40" s="341">
        <v>600</v>
      </c>
      <c r="I40" s="342">
        <v>330</v>
      </c>
      <c r="J40" s="904">
        <v>600</v>
      </c>
      <c r="K40" s="714">
        <v>600</v>
      </c>
      <c r="L40" s="404">
        <v>600</v>
      </c>
    </row>
    <row r="41" spans="1:12" ht="15">
      <c r="A41" s="339">
        <v>223001</v>
      </c>
      <c r="B41" s="340">
        <v>9</v>
      </c>
      <c r="C41" s="340">
        <v>41</v>
      </c>
      <c r="D41" s="453" t="s">
        <v>340</v>
      </c>
      <c r="E41" s="47">
        <v>3220</v>
      </c>
      <c r="F41" s="403">
        <v>895</v>
      </c>
      <c r="G41" s="339">
        <v>500</v>
      </c>
      <c r="H41" s="341">
        <v>2500</v>
      </c>
      <c r="I41" s="342">
        <v>1727</v>
      </c>
      <c r="J41" s="904">
        <v>1500</v>
      </c>
      <c r="K41" s="714">
        <v>1500</v>
      </c>
      <c r="L41" s="404">
        <v>1500</v>
      </c>
    </row>
    <row r="42" spans="1:12" ht="15">
      <c r="A42" s="334">
        <v>223001</v>
      </c>
      <c r="B42" s="335">
        <v>10</v>
      </c>
      <c r="C42" s="335">
        <v>41</v>
      </c>
      <c r="D42" s="453" t="s">
        <v>35</v>
      </c>
      <c r="E42" s="47">
        <v>1488</v>
      </c>
      <c r="F42" s="403">
        <v>3997</v>
      </c>
      <c r="G42" s="339">
        <v>3500</v>
      </c>
      <c r="H42" s="341">
        <v>3500</v>
      </c>
      <c r="I42" s="342">
        <v>1870</v>
      </c>
      <c r="J42" s="904">
        <v>3500</v>
      </c>
      <c r="K42" s="714">
        <v>3500</v>
      </c>
      <c r="L42" s="404">
        <v>3500</v>
      </c>
    </row>
    <row r="43" spans="1:12" ht="15">
      <c r="A43" s="339">
        <v>223001</v>
      </c>
      <c r="B43" s="340">
        <v>11</v>
      </c>
      <c r="C43" s="340">
        <v>41</v>
      </c>
      <c r="D43" s="453" t="s">
        <v>329</v>
      </c>
      <c r="E43" s="47"/>
      <c r="F43" s="403">
        <v>112</v>
      </c>
      <c r="G43" s="339">
        <v>1500</v>
      </c>
      <c r="H43" s="341">
        <v>1500</v>
      </c>
      <c r="I43" s="342">
        <v>72</v>
      </c>
      <c r="J43" s="904">
        <v>1500</v>
      </c>
      <c r="K43" s="714">
        <v>1500</v>
      </c>
      <c r="L43" s="404">
        <v>1500</v>
      </c>
    </row>
    <row r="44" spans="1:12" s="431" customFormat="1" ht="15">
      <c r="A44" s="362">
        <v>223001</v>
      </c>
      <c r="B44" s="363">
        <v>12</v>
      </c>
      <c r="C44" s="363">
        <v>41</v>
      </c>
      <c r="D44" s="630" t="s">
        <v>395</v>
      </c>
      <c r="E44" s="47"/>
      <c r="F44" s="403"/>
      <c r="G44" s="339">
        <v>50</v>
      </c>
      <c r="H44" s="341">
        <v>50</v>
      </c>
      <c r="I44" s="342"/>
      <c r="J44" s="904">
        <v>50</v>
      </c>
      <c r="K44" s="714">
        <v>50</v>
      </c>
      <c r="L44" s="404">
        <v>50</v>
      </c>
    </row>
    <row r="45" spans="1:12" s="431" customFormat="1" ht="15">
      <c r="A45" s="362">
        <v>223002</v>
      </c>
      <c r="B45" s="363"/>
      <c r="C45" s="15" t="s">
        <v>455</v>
      </c>
      <c r="D45" s="630" t="s">
        <v>456</v>
      </c>
      <c r="E45" s="47"/>
      <c r="F45" s="403"/>
      <c r="G45" s="339"/>
      <c r="H45" s="341">
        <v>1500</v>
      </c>
      <c r="I45" s="342">
        <v>855</v>
      </c>
      <c r="J45" s="904"/>
      <c r="K45" s="714"/>
      <c r="L45" s="404"/>
    </row>
    <row r="46" spans="1:12" ht="13.5" customHeight="1">
      <c r="A46" s="339">
        <v>223002</v>
      </c>
      <c r="B46" s="340">
        <v>16</v>
      </c>
      <c r="C46" s="340">
        <v>41</v>
      </c>
      <c r="D46" s="453" t="s">
        <v>34</v>
      </c>
      <c r="E46" s="47">
        <v>6423</v>
      </c>
      <c r="F46" s="403">
        <v>4554</v>
      </c>
      <c r="G46" s="339">
        <v>7500</v>
      </c>
      <c r="H46" s="341">
        <v>4000</v>
      </c>
      <c r="I46" s="342">
        <v>25</v>
      </c>
      <c r="J46" s="904">
        <v>7500</v>
      </c>
      <c r="K46" s="714">
        <v>7500</v>
      </c>
      <c r="L46" s="404">
        <v>7500</v>
      </c>
    </row>
    <row r="47" spans="1:12" s="431" customFormat="1" ht="13.5" customHeight="1">
      <c r="A47" s="339">
        <v>223003</v>
      </c>
      <c r="B47" s="340"/>
      <c r="C47" s="9">
        <v>41</v>
      </c>
      <c r="D47" s="305" t="s">
        <v>390</v>
      </c>
      <c r="E47" s="47">
        <v>8104</v>
      </c>
      <c r="F47" s="403">
        <v>7386</v>
      </c>
      <c r="G47" s="339">
        <v>4000</v>
      </c>
      <c r="H47" s="341">
        <v>7000</v>
      </c>
      <c r="I47" s="342">
        <v>5673</v>
      </c>
      <c r="J47" s="904">
        <v>9000</v>
      </c>
      <c r="K47" s="714">
        <v>9000</v>
      </c>
      <c r="L47" s="404">
        <v>9000</v>
      </c>
    </row>
    <row r="48" spans="1:12" s="431" customFormat="1" ht="13.5" customHeight="1">
      <c r="A48" s="339">
        <v>223002</v>
      </c>
      <c r="B48" s="340">
        <v>16</v>
      </c>
      <c r="C48" s="9" t="s">
        <v>455</v>
      </c>
      <c r="D48" s="305" t="s">
        <v>34</v>
      </c>
      <c r="E48" s="47"/>
      <c r="F48" s="403"/>
      <c r="G48" s="339"/>
      <c r="H48" s="341">
        <v>4500</v>
      </c>
      <c r="I48" s="342">
        <v>2578</v>
      </c>
      <c r="J48" s="904"/>
      <c r="K48" s="714"/>
      <c r="L48" s="404"/>
    </row>
    <row r="49" spans="1:12" ht="15" customHeight="1">
      <c r="A49" s="339">
        <v>223003</v>
      </c>
      <c r="B49" s="340"/>
      <c r="C49" s="9" t="s">
        <v>388</v>
      </c>
      <c r="D49" s="305" t="s">
        <v>382</v>
      </c>
      <c r="E49" s="47">
        <v>26335</v>
      </c>
      <c r="F49" s="403">
        <v>21961</v>
      </c>
      <c r="G49" s="339">
        <v>25000</v>
      </c>
      <c r="H49" s="341">
        <v>21000</v>
      </c>
      <c r="I49" s="342">
        <v>17014</v>
      </c>
      <c r="J49" s="904">
        <v>25000</v>
      </c>
      <c r="K49" s="714">
        <v>25000</v>
      </c>
      <c r="L49" s="404">
        <v>25000</v>
      </c>
    </row>
    <row r="50" spans="1:12" ht="18" customHeight="1">
      <c r="A50" s="320">
        <v>240</v>
      </c>
      <c r="B50" s="349"/>
      <c r="C50" s="349"/>
      <c r="D50" s="450" t="s">
        <v>37</v>
      </c>
      <c r="E50" s="5">
        <f>SUM(E51:E51)</f>
        <v>102</v>
      </c>
      <c r="F50" s="331">
        <f>SUM(F51:F51)</f>
        <v>8</v>
      </c>
      <c r="G50" s="323">
        <f>SUM(G51:G51)</f>
        <v>90</v>
      </c>
      <c r="H50" s="331">
        <f>SUM(H51:H51)</f>
        <v>90</v>
      </c>
      <c r="I50" s="332"/>
      <c r="J50" s="901"/>
      <c r="K50" s="716"/>
      <c r="L50" s="333"/>
    </row>
    <row r="51" spans="1:12" ht="14.25" customHeight="1">
      <c r="A51" s="351">
        <v>242000</v>
      </c>
      <c r="B51" s="352"/>
      <c r="C51" s="352">
        <v>41</v>
      </c>
      <c r="D51" s="458" t="s">
        <v>38</v>
      </c>
      <c r="E51" s="50">
        <v>102</v>
      </c>
      <c r="F51" s="713">
        <v>8</v>
      </c>
      <c r="G51" s="351">
        <v>90</v>
      </c>
      <c r="H51" s="369">
        <v>90</v>
      </c>
      <c r="I51" s="372"/>
      <c r="J51" s="908"/>
      <c r="K51" s="717"/>
      <c r="L51" s="730"/>
    </row>
    <row r="52" spans="1:12" ht="15" customHeight="1">
      <c r="A52" s="824">
        <v>290</v>
      </c>
      <c r="B52" s="349"/>
      <c r="C52" s="349"/>
      <c r="D52" s="825" t="s">
        <v>39</v>
      </c>
      <c r="E52" s="126">
        <f>SUM(E55:E58)</f>
        <v>10533</v>
      </c>
      <c r="F52" s="826">
        <f>SUM(F53:F58)</f>
        <v>15240</v>
      </c>
      <c r="G52" s="348">
        <f>SUM(G54:G58)</f>
        <v>6800</v>
      </c>
      <c r="H52" s="827">
        <f>SUM(H53:H58)</f>
        <v>7180</v>
      </c>
      <c r="I52" s="350">
        <f>SUM(I53:I58)</f>
        <v>771</v>
      </c>
      <c r="J52" s="911">
        <f>SUM(J54:J58)</f>
        <v>1200</v>
      </c>
      <c r="K52" s="823">
        <f>SUM(K54:K58)</f>
        <v>1200</v>
      </c>
      <c r="L52" s="823">
        <f>SUM(L54:L58)</f>
        <v>1200</v>
      </c>
    </row>
    <row r="53" spans="1:12" ht="14.25" customHeight="1">
      <c r="A53" s="8">
        <v>292006</v>
      </c>
      <c r="B53" s="9"/>
      <c r="C53" s="9">
        <v>41</v>
      </c>
      <c r="D53" s="305" t="s">
        <v>448</v>
      </c>
      <c r="E53" s="47"/>
      <c r="F53" s="47">
        <v>580</v>
      </c>
      <c r="G53" s="161"/>
      <c r="H53" s="8">
        <v>380</v>
      </c>
      <c r="I53" s="86">
        <v>373</v>
      </c>
      <c r="J53" s="912"/>
      <c r="K53" s="666"/>
      <c r="L53" s="666"/>
    </row>
    <row r="54" spans="1:12" s="431" customFormat="1" ht="14.25" customHeight="1">
      <c r="A54" s="334">
        <v>292017</v>
      </c>
      <c r="B54" s="335"/>
      <c r="C54" s="7" t="s">
        <v>435</v>
      </c>
      <c r="D54" s="452" t="s">
        <v>373</v>
      </c>
      <c r="E54" s="87"/>
      <c r="F54" s="441">
        <v>351</v>
      </c>
      <c r="G54" s="334">
        <v>1500</v>
      </c>
      <c r="H54" s="336">
        <v>1500</v>
      </c>
      <c r="I54" s="809">
        <v>288</v>
      </c>
      <c r="J54" s="903">
        <v>200</v>
      </c>
      <c r="K54" s="715">
        <v>200</v>
      </c>
      <c r="L54" s="725">
        <v>200</v>
      </c>
    </row>
    <row r="55" spans="1:12" ht="14.25" customHeight="1">
      <c r="A55" s="334">
        <v>292006</v>
      </c>
      <c r="B55" s="335"/>
      <c r="C55" s="7" t="s">
        <v>435</v>
      </c>
      <c r="D55" s="810" t="s">
        <v>439</v>
      </c>
      <c r="E55" s="87">
        <v>622</v>
      </c>
      <c r="F55" s="441"/>
      <c r="G55" s="334"/>
      <c r="H55" s="336"/>
      <c r="I55" s="809"/>
      <c r="J55" s="903"/>
      <c r="K55" s="715"/>
      <c r="L55" s="725"/>
    </row>
    <row r="56" spans="1:12" s="431" customFormat="1" ht="14.25" customHeight="1">
      <c r="A56" s="339">
        <v>292008</v>
      </c>
      <c r="B56" s="340"/>
      <c r="C56" s="340">
        <v>41</v>
      </c>
      <c r="D56" s="453" t="s">
        <v>318</v>
      </c>
      <c r="E56" s="47">
        <v>6941</v>
      </c>
      <c r="F56" s="403">
        <v>12438</v>
      </c>
      <c r="G56" s="339">
        <v>5000</v>
      </c>
      <c r="H56" s="341">
        <v>5000</v>
      </c>
      <c r="I56" s="337">
        <v>110</v>
      </c>
      <c r="J56" s="903">
        <v>1000</v>
      </c>
      <c r="K56" s="714">
        <v>1000</v>
      </c>
      <c r="L56" s="404">
        <v>1000</v>
      </c>
    </row>
    <row r="57" spans="1:12" ht="15" customHeight="1">
      <c r="A57" s="339">
        <v>292027</v>
      </c>
      <c r="B57" s="340"/>
      <c r="C57" s="340">
        <v>41</v>
      </c>
      <c r="D57" s="453" t="s">
        <v>40</v>
      </c>
      <c r="E57" s="47">
        <v>2970</v>
      </c>
      <c r="F57" s="403">
        <v>1387</v>
      </c>
      <c r="G57" s="339"/>
      <c r="H57" s="341"/>
      <c r="I57" s="342"/>
      <c r="J57" s="904"/>
      <c r="K57" s="714"/>
      <c r="L57" s="404"/>
    </row>
    <row r="58" spans="1:12" ht="15.75" thickBot="1">
      <c r="A58" s="334">
        <v>292027</v>
      </c>
      <c r="B58" s="340">
        <v>1</v>
      </c>
      <c r="C58" s="340">
        <v>41</v>
      </c>
      <c r="D58" s="453" t="s">
        <v>41</v>
      </c>
      <c r="E58" s="47"/>
      <c r="F58" s="403">
        <v>484</v>
      </c>
      <c r="G58" s="339">
        <v>300</v>
      </c>
      <c r="H58" s="341">
        <v>300</v>
      </c>
      <c r="I58" s="342"/>
      <c r="J58" s="904"/>
      <c r="K58" s="714"/>
      <c r="L58" s="404"/>
    </row>
    <row r="59" spans="1:12" ht="15.75" thickBot="1">
      <c r="A59" s="373">
        <v>300</v>
      </c>
      <c r="B59" s="358"/>
      <c r="C59" s="358"/>
      <c r="D59" s="455" t="s">
        <v>42</v>
      </c>
      <c r="E59" s="68">
        <f>SUM(E60:E75)</f>
        <v>577796</v>
      </c>
      <c r="F59" s="374">
        <f>SUM(F60:F78)</f>
        <v>605896</v>
      </c>
      <c r="G59" s="373">
        <f>SUM(G60:G77)</f>
        <v>588800</v>
      </c>
      <c r="H59" s="374">
        <f>SUM(H60:H79)</f>
        <v>685983</v>
      </c>
      <c r="I59" s="375">
        <f>SUM(I60:I79)</f>
        <v>523485.4</v>
      </c>
      <c r="J59" s="906">
        <f>SUM(J60:J79)</f>
        <v>548630</v>
      </c>
      <c r="K59" s="360">
        <f>SUM(K60:K77)</f>
        <v>520170</v>
      </c>
      <c r="L59" s="376">
        <f>SUM(L60:L77)</f>
        <v>520670</v>
      </c>
    </row>
    <row r="60" spans="1:12" ht="15">
      <c r="A60" s="377">
        <v>311000</v>
      </c>
      <c r="B60" s="378">
        <v>1</v>
      </c>
      <c r="C60" s="378">
        <v>71</v>
      </c>
      <c r="D60" s="459" t="s">
        <v>43</v>
      </c>
      <c r="E60" s="569">
        <v>1800</v>
      </c>
      <c r="F60" s="447">
        <v>1519</v>
      </c>
      <c r="G60" s="377">
        <v>1000</v>
      </c>
      <c r="H60" s="379">
        <v>13500</v>
      </c>
      <c r="I60" s="380">
        <v>13334</v>
      </c>
      <c r="J60" s="913">
        <v>1500</v>
      </c>
      <c r="K60" s="718">
        <v>1500</v>
      </c>
      <c r="L60" s="731">
        <v>1500</v>
      </c>
    </row>
    <row r="61" spans="1:12" ht="15">
      <c r="A61" s="334">
        <v>312001</v>
      </c>
      <c r="B61" s="335">
        <v>1</v>
      </c>
      <c r="C61" s="335">
        <v>111</v>
      </c>
      <c r="D61" s="452" t="s">
        <v>44</v>
      </c>
      <c r="E61" s="87">
        <v>420769</v>
      </c>
      <c r="F61" s="441">
        <v>495768</v>
      </c>
      <c r="G61" s="334">
        <v>515000</v>
      </c>
      <c r="H61" s="336">
        <v>523973</v>
      </c>
      <c r="I61" s="337">
        <v>372899</v>
      </c>
      <c r="J61" s="903">
        <v>496000</v>
      </c>
      <c r="K61" s="715">
        <v>496000</v>
      </c>
      <c r="L61" s="725">
        <v>496000</v>
      </c>
    </row>
    <row r="62" spans="1:12" ht="15">
      <c r="A62" s="334">
        <v>312001</v>
      </c>
      <c r="B62" s="335">
        <v>2</v>
      </c>
      <c r="C62" s="335">
        <v>111</v>
      </c>
      <c r="D62" s="452" t="s">
        <v>354</v>
      </c>
      <c r="E62" s="47">
        <v>3511</v>
      </c>
      <c r="F62" s="403">
        <v>3923</v>
      </c>
      <c r="G62" s="339">
        <v>3000</v>
      </c>
      <c r="H62" s="341">
        <v>3500</v>
      </c>
      <c r="I62" s="342">
        <v>3464</v>
      </c>
      <c r="J62" s="904">
        <v>3500</v>
      </c>
      <c r="K62" s="714">
        <v>3500</v>
      </c>
      <c r="L62" s="404">
        <v>3500</v>
      </c>
    </row>
    <row r="63" spans="1:12" ht="14.25" customHeight="1">
      <c r="A63" s="334">
        <v>312001</v>
      </c>
      <c r="B63" s="335">
        <v>3</v>
      </c>
      <c r="C63" s="335">
        <v>111</v>
      </c>
      <c r="D63" s="810" t="s">
        <v>449</v>
      </c>
      <c r="E63" s="47"/>
      <c r="F63" s="403">
        <v>368</v>
      </c>
      <c r="G63" s="339"/>
      <c r="H63" s="341">
        <v>400</v>
      </c>
      <c r="I63" s="342">
        <v>393</v>
      </c>
      <c r="J63" s="904"/>
      <c r="K63" s="714"/>
      <c r="L63" s="404"/>
    </row>
    <row r="64" spans="1:12" s="431" customFormat="1" ht="15" customHeight="1">
      <c r="A64" s="334">
        <v>312001</v>
      </c>
      <c r="B64" s="335">
        <v>4</v>
      </c>
      <c r="C64" s="335">
        <v>111</v>
      </c>
      <c r="D64" s="452" t="s">
        <v>341</v>
      </c>
      <c r="E64" s="47">
        <v>3520</v>
      </c>
      <c r="F64" s="403">
        <v>7300</v>
      </c>
      <c r="G64" s="339">
        <v>4300</v>
      </c>
      <c r="H64" s="341">
        <v>4300</v>
      </c>
      <c r="I64" s="342"/>
      <c r="J64" s="904">
        <v>3300</v>
      </c>
      <c r="K64" s="714"/>
      <c r="L64" s="404"/>
    </row>
    <row r="65" spans="1:12" ht="15">
      <c r="A65" s="339">
        <v>312001</v>
      </c>
      <c r="B65" s="340">
        <v>5</v>
      </c>
      <c r="C65" s="340">
        <v>111</v>
      </c>
      <c r="D65" s="453" t="s">
        <v>45</v>
      </c>
      <c r="E65" s="47">
        <v>29071</v>
      </c>
      <c r="F65" s="403">
        <v>27356</v>
      </c>
      <c r="G65" s="339">
        <v>55000</v>
      </c>
      <c r="H65" s="341">
        <v>38495</v>
      </c>
      <c r="I65" s="342">
        <v>37413</v>
      </c>
      <c r="J65" s="904">
        <v>6000</v>
      </c>
      <c r="K65" s="714">
        <v>6000</v>
      </c>
      <c r="L65" s="404">
        <v>6000</v>
      </c>
    </row>
    <row r="66" spans="1:12" ht="15">
      <c r="A66" s="362">
        <v>312001</v>
      </c>
      <c r="B66" s="363">
        <v>6</v>
      </c>
      <c r="C66" s="363">
        <v>111</v>
      </c>
      <c r="D66" s="457" t="s">
        <v>355</v>
      </c>
      <c r="E66" s="47">
        <v>243</v>
      </c>
      <c r="F66" s="403">
        <v>248</v>
      </c>
      <c r="G66" s="339">
        <v>250</v>
      </c>
      <c r="H66" s="341">
        <v>260</v>
      </c>
      <c r="I66" s="342">
        <v>254</v>
      </c>
      <c r="J66" s="904">
        <v>260</v>
      </c>
      <c r="K66" s="714">
        <v>260</v>
      </c>
      <c r="L66" s="404">
        <v>260</v>
      </c>
    </row>
    <row r="67" spans="1:12" ht="15">
      <c r="A67" s="339">
        <v>312001</v>
      </c>
      <c r="B67" s="340">
        <v>7</v>
      </c>
      <c r="C67" s="340">
        <v>111</v>
      </c>
      <c r="D67" s="453" t="s">
        <v>46</v>
      </c>
      <c r="E67" s="47">
        <v>133</v>
      </c>
      <c r="F67" s="403">
        <v>132</v>
      </c>
      <c r="G67" s="339">
        <v>150</v>
      </c>
      <c r="H67" s="341">
        <v>150</v>
      </c>
      <c r="I67" s="342">
        <v>66.4</v>
      </c>
      <c r="J67" s="904">
        <v>200</v>
      </c>
      <c r="K67" s="714">
        <v>200</v>
      </c>
      <c r="L67" s="404">
        <v>200</v>
      </c>
    </row>
    <row r="68" spans="1:12" ht="14.25" customHeight="1">
      <c r="A68" s="339">
        <v>312001</v>
      </c>
      <c r="B68" s="340">
        <v>8</v>
      </c>
      <c r="C68" s="340">
        <v>111</v>
      </c>
      <c r="D68" s="305" t="s">
        <v>496</v>
      </c>
      <c r="E68" s="47">
        <v>4569</v>
      </c>
      <c r="F68" s="403"/>
      <c r="G68" s="339"/>
      <c r="H68" s="341"/>
      <c r="I68" s="342"/>
      <c r="J68" s="904">
        <v>17660</v>
      </c>
      <c r="K68" s="714"/>
      <c r="L68" s="404"/>
    </row>
    <row r="69" spans="1:12" ht="15" customHeight="1">
      <c r="A69" s="339">
        <v>312001</v>
      </c>
      <c r="B69" s="340">
        <v>10</v>
      </c>
      <c r="C69" s="340">
        <v>111</v>
      </c>
      <c r="D69" s="305" t="s">
        <v>457</v>
      </c>
      <c r="E69" s="47"/>
      <c r="F69" s="403"/>
      <c r="G69" s="339"/>
      <c r="H69" s="341">
        <v>11000</v>
      </c>
      <c r="I69" s="342">
        <v>6491</v>
      </c>
      <c r="J69" s="904">
        <v>4500</v>
      </c>
      <c r="K69" s="714"/>
      <c r="L69" s="404"/>
    </row>
    <row r="70" spans="1:12" s="431" customFormat="1" ht="15" customHeight="1">
      <c r="A70" s="339">
        <v>312001</v>
      </c>
      <c r="B70" s="340">
        <v>9</v>
      </c>
      <c r="C70" s="340">
        <v>111</v>
      </c>
      <c r="D70" s="453" t="s">
        <v>47</v>
      </c>
      <c r="E70" s="47">
        <v>4324</v>
      </c>
      <c r="F70" s="403">
        <v>5768</v>
      </c>
      <c r="G70" s="339">
        <v>5200</v>
      </c>
      <c r="H70" s="341">
        <v>5500</v>
      </c>
      <c r="I70" s="342">
        <v>5481</v>
      </c>
      <c r="J70" s="904">
        <v>5500</v>
      </c>
      <c r="K70" s="714">
        <v>5500</v>
      </c>
      <c r="L70" s="404">
        <v>5500</v>
      </c>
    </row>
    <row r="71" spans="1:12" ht="15">
      <c r="A71" s="339">
        <v>312001</v>
      </c>
      <c r="B71" s="340">
        <v>10</v>
      </c>
      <c r="C71" s="340">
        <v>111</v>
      </c>
      <c r="D71" s="453" t="s">
        <v>48</v>
      </c>
      <c r="E71" s="36"/>
      <c r="F71" s="403">
        <v>7043</v>
      </c>
      <c r="G71" s="339"/>
      <c r="H71" s="8"/>
      <c r="I71" s="342"/>
      <c r="J71" s="904">
        <v>5000</v>
      </c>
      <c r="K71" s="714">
        <v>2000</v>
      </c>
      <c r="L71" s="404">
        <v>2500</v>
      </c>
    </row>
    <row r="72" spans="1:12" ht="14.25" customHeight="1">
      <c r="A72" s="362">
        <v>312001</v>
      </c>
      <c r="B72" s="843">
        <v>10</v>
      </c>
      <c r="C72" s="363"/>
      <c r="D72" s="457" t="s">
        <v>49</v>
      </c>
      <c r="E72" s="47"/>
      <c r="F72" s="385"/>
      <c r="G72" s="362"/>
      <c r="H72" s="364">
        <v>5200</v>
      </c>
      <c r="I72" s="370">
        <v>5152</v>
      </c>
      <c r="J72" s="909"/>
      <c r="K72" s="719"/>
      <c r="L72" s="387"/>
    </row>
    <row r="73" spans="1:12" ht="15" customHeight="1">
      <c r="A73" s="837">
        <v>312001</v>
      </c>
      <c r="B73" s="844">
        <v>11</v>
      </c>
      <c r="C73" s="845">
        <v>111</v>
      </c>
      <c r="D73" s="842" t="s">
        <v>50</v>
      </c>
      <c r="E73" s="47"/>
      <c r="F73" s="403"/>
      <c r="G73" s="339"/>
      <c r="H73" s="341">
        <v>300</v>
      </c>
      <c r="I73" s="342">
        <v>153</v>
      </c>
      <c r="J73" s="904">
        <v>310</v>
      </c>
      <c r="K73" s="714">
        <v>310</v>
      </c>
      <c r="L73" s="404">
        <v>310</v>
      </c>
    </row>
    <row r="74" spans="1:12" s="431" customFormat="1" ht="15">
      <c r="A74" s="334">
        <v>312001</v>
      </c>
      <c r="B74" s="382">
        <v>14</v>
      </c>
      <c r="C74" s="383">
        <v>111</v>
      </c>
      <c r="D74" s="452" t="s">
        <v>51</v>
      </c>
      <c r="E74" s="47">
        <v>5999</v>
      </c>
      <c r="F74" s="441">
        <v>5921</v>
      </c>
      <c r="G74" s="334">
        <v>4900</v>
      </c>
      <c r="H74" s="336">
        <v>4900</v>
      </c>
      <c r="I74" s="337">
        <v>4473</v>
      </c>
      <c r="J74" s="903">
        <v>4900</v>
      </c>
      <c r="K74" s="715">
        <v>4900</v>
      </c>
      <c r="L74" s="725">
        <v>4900</v>
      </c>
    </row>
    <row r="75" spans="1:12" ht="15" customHeight="1">
      <c r="A75" s="339">
        <v>312001</v>
      </c>
      <c r="B75" s="335">
        <v>18</v>
      </c>
      <c r="C75" s="382">
        <v>111</v>
      </c>
      <c r="D75" s="305" t="s">
        <v>415</v>
      </c>
      <c r="E75" s="51">
        <v>103857</v>
      </c>
      <c r="F75" s="385"/>
      <c r="G75" s="334"/>
      <c r="H75" s="441"/>
      <c r="I75" s="442"/>
      <c r="J75" s="903"/>
      <c r="K75" s="715"/>
      <c r="L75" s="725"/>
    </row>
    <row r="76" spans="1:12" ht="15" customHeight="1">
      <c r="A76" s="403">
        <v>312001</v>
      </c>
      <c r="B76" s="382">
        <v>19</v>
      </c>
      <c r="C76" s="382">
        <v>111</v>
      </c>
      <c r="D76" s="305" t="s">
        <v>460</v>
      </c>
      <c r="E76" s="47"/>
      <c r="F76" s="443">
        <v>3000</v>
      </c>
      <c r="G76" s="362"/>
      <c r="H76" s="341">
        <v>3000</v>
      </c>
      <c r="I76" s="443">
        <v>3000</v>
      </c>
      <c r="J76" s="904"/>
      <c r="K76" s="404"/>
      <c r="L76" s="404"/>
    </row>
    <row r="77" spans="1:13" s="431" customFormat="1" ht="14.25" customHeight="1">
      <c r="A77" s="341">
        <v>312001</v>
      </c>
      <c r="B77" s="382">
        <v>20</v>
      </c>
      <c r="C77" s="340">
        <v>111</v>
      </c>
      <c r="D77" s="305" t="s">
        <v>450</v>
      </c>
      <c r="E77" s="836"/>
      <c r="F77" s="403">
        <v>43703</v>
      </c>
      <c r="G77" s="339"/>
      <c r="H77" s="341"/>
      <c r="I77" s="443"/>
      <c r="J77" s="904"/>
      <c r="K77" s="714"/>
      <c r="L77" s="404"/>
      <c r="M77" s="432"/>
    </row>
    <row r="78" spans="1:13" s="431" customFormat="1" ht="12.75" customHeight="1">
      <c r="A78" s="339">
        <v>312001</v>
      </c>
      <c r="B78" s="382">
        <v>50</v>
      </c>
      <c r="C78" s="382">
        <v>111</v>
      </c>
      <c r="D78" s="305" t="s">
        <v>451</v>
      </c>
      <c r="E78" s="829"/>
      <c r="F78" s="443">
        <v>3847</v>
      </c>
      <c r="G78" s="339"/>
      <c r="H78" s="341">
        <v>69000</v>
      </c>
      <c r="I78" s="443">
        <v>68410</v>
      </c>
      <c r="J78" s="904"/>
      <c r="K78" s="714"/>
      <c r="L78" s="404"/>
      <c r="M78" s="432"/>
    </row>
    <row r="79" spans="1:12" ht="15" customHeight="1" thickBot="1">
      <c r="A79" s="641">
        <v>312011</v>
      </c>
      <c r="B79" s="838"/>
      <c r="C79" s="838">
        <v>111</v>
      </c>
      <c r="D79" s="521" t="s">
        <v>458</v>
      </c>
      <c r="E79" s="839"/>
      <c r="F79" s="386"/>
      <c r="G79" s="362"/>
      <c r="H79" s="364">
        <v>2505</v>
      </c>
      <c r="I79" s="386">
        <v>2502</v>
      </c>
      <c r="J79" s="914"/>
      <c r="K79" s="445"/>
      <c r="L79" s="627"/>
    </row>
    <row r="80" spans="1:12" s="431" customFormat="1" ht="15" customHeight="1" thickBot="1">
      <c r="A80" s="833"/>
      <c r="B80" s="834"/>
      <c r="C80" s="835"/>
      <c r="D80" s="672" t="s">
        <v>411</v>
      </c>
      <c r="E80" s="673">
        <v>57779</v>
      </c>
      <c r="F80" s="673">
        <v>31860</v>
      </c>
      <c r="G80" s="674">
        <v>57500</v>
      </c>
      <c r="H80" s="831">
        <v>57500</v>
      </c>
      <c r="I80" s="830">
        <v>29838</v>
      </c>
      <c r="J80" s="915">
        <v>56000</v>
      </c>
      <c r="K80" s="278">
        <v>56800</v>
      </c>
      <c r="L80" s="278">
        <v>57200</v>
      </c>
    </row>
    <row r="81" spans="1:12" s="431" customFormat="1" ht="15" customHeight="1" thickBot="1">
      <c r="A81" s="391"/>
      <c r="B81" s="391"/>
      <c r="C81" s="391"/>
      <c r="D81" s="832" t="s">
        <v>52</v>
      </c>
      <c r="E81" s="676">
        <v>1995085</v>
      </c>
      <c r="F81" s="676">
        <f>F59+F18+F4</f>
        <v>2019335</v>
      </c>
      <c r="G81" s="678">
        <f>G59+G18+G4</f>
        <v>2008968</v>
      </c>
      <c r="H81" s="675">
        <f>H59+H18+H4</f>
        <v>2110031</v>
      </c>
      <c r="I81" s="676">
        <f>I4+I18+I59</f>
        <v>1613858.4</v>
      </c>
      <c r="J81" s="916">
        <f>J59+J18+J4</f>
        <v>2023216</v>
      </c>
      <c r="K81" s="676">
        <f>K59+K18+K4</f>
        <v>1994756</v>
      </c>
      <c r="L81" s="676">
        <f>L59+L18+L4</f>
        <v>2001756</v>
      </c>
    </row>
    <row r="82" spans="1:20" ht="15.75" thickBot="1">
      <c r="A82" s="391"/>
      <c r="B82" s="391"/>
      <c r="C82" s="419"/>
      <c r="D82" s="677" t="s">
        <v>412</v>
      </c>
      <c r="E82" s="390">
        <v>2052864</v>
      </c>
      <c r="F82" s="390">
        <v>2051195</v>
      </c>
      <c r="G82" s="390">
        <f aca="true" t="shared" si="4" ref="G82:L82">G80+G81</f>
        <v>2066468</v>
      </c>
      <c r="H82" s="671">
        <f t="shared" si="4"/>
        <v>2167531</v>
      </c>
      <c r="I82" s="389">
        <f t="shared" si="4"/>
        <v>1643696.4</v>
      </c>
      <c r="J82" s="389">
        <f t="shared" si="4"/>
        <v>2079216</v>
      </c>
      <c r="K82" s="389">
        <f t="shared" si="4"/>
        <v>2051556</v>
      </c>
      <c r="L82" s="390">
        <f t="shared" si="4"/>
        <v>2058956</v>
      </c>
      <c r="Q82" s="432"/>
      <c r="R82" s="432"/>
      <c r="S82" s="432"/>
      <c r="T82" s="432"/>
    </row>
    <row r="83" spans="1:20" s="431" customFormat="1" ht="15.75" thickBot="1">
      <c r="A83" s="394"/>
      <c r="B83" s="395"/>
      <c r="C83" s="395"/>
      <c r="D83" s="448"/>
      <c r="E83" s="811"/>
      <c r="F83" s="392"/>
      <c r="G83" s="392"/>
      <c r="H83" s="392"/>
      <c r="I83" s="392"/>
      <c r="J83" s="917"/>
      <c r="K83" s="392"/>
      <c r="L83" s="392"/>
      <c r="Q83" s="432"/>
      <c r="R83" s="432"/>
      <c r="S83" s="432"/>
      <c r="T83" s="432"/>
    </row>
    <row r="84" spans="1:13" ht="15.75" thickBot="1">
      <c r="A84" s="397"/>
      <c r="B84" s="398"/>
      <c r="C84" s="399"/>
      <c r="D84" s="405" t="s">
        <v>53</v>
      </c>
      <c r="E84" s="45"/>
      <c r="F84" s="386"/>
      <c r="G84" s="386"/>
      <c r="H84" s="386"/>
      <c r="I84" s="393"/>
      <c r="J84" s="918"/>
      <c r="K84" s="386"/>
      <c r="L84" s="386"/>
      <c r="M84" s="308"/>
    </row>
    <row r="85" spans="1:14" ht="15.75" thickBot="1">
      <c r="A85" s="397"/>
      <c r="B85" s="378"/>
      <c r="C85" s="378"/>
      <c r="D85" s="400" t="s">
        <v>54</v>
      </c>
      <c r="E85" s="572"/>
      <c r="F85" s="401"/>
      <c r="G85" s="401"/>
      <c r="H85" s="401"/>
      <c r="I85" s="402"/>
      <c r="J85" s="919"/>
      <c r="K85" s="401"/>
      <c r="L85" s="401"/>
      <c r="N85" s="396"/>
    </row>
    <row r="86" spans="1:21" ht="15.75" thickBot="1">
      <c r="A86" s="174">
        <v>231000</v>
      </c>
      <c r="B86" s="31"/>
      <c r="C86" s="31">
        <v>41</v>
      </c>
      <c r="D86" s="571" t="s">
        <v>459</v>
      </c>
      <c r="E86" s="572"/>
      <c r="F86" s="631"/>
      <c r="G86" s="174"/>
      <c r="H86" s="30">
        <v>5010</v>
      </c>
      <c r="I86" s="846">
        <v>5009</v>
      </c>
      <c r="J86" s="920"/>
      <c r="K86" s="785"/>
      <c r="L86" s="840"/>
      <c r="U86" s="432"/>
    </row>
    <row r="87" spans="1:25" ht="15">
      <c r="A87" s="334">
        <v>233001</v>
      </c>
      <c r="B87" s="335"/>
      <c r="C87" s="335">
        <v>43</v>
      </c>
      <c r="D87" s="452" t="s">
        <v>55</v>
      </c>
      <c r="E87" s="160">
        <v>5544</v>
      </c>
      <c r="F87" s="338">
        <v>2732</v>
      </c>
      <c r="G87" s="334"/>
      <c r="H87" s="336">
        <v>5000</v>
      </c>
      <c r="I87" s="343"/>
      <c r="J87" s="904"/>
      <c r="K87" s="715"/>
      <c r="L87" s="725"/>
      <c r="U87" s="432"/>
      <c r="V87" s="433"/>
      <c r="W87" s="433"/>
      <c r="X87" s="433"/>
      <c r="Y87" s="433"/>
    </row>
    <row r="88" spans="1:25" s="431" customFormat="1" ht="15">
      <c r="A88" s="339">
        <v>322001</v>
      </c>
      <c r="B88" s="340"/>
      <c r="C88" s="340">
        <v>111</v>
      </c>
      <c r="D88" s="305" t="s">
        <v>461</v>
      </c>
      <c r="E88" s="199"/>
      <c r="F88" s="416"/>
      <c r="G88" s="403"/>
      <c r="H88" s="403"/>
      <c r="I88" s="343"/>
      <c r="J88" s="904">
        <v>150550</v>
      </c>
      <c r="K88" s="714"/>
      <c r="L88" s="404"/>
      <c r="U88" s="432"/>
      <c r="V88" s="432"/>
      <c r="W88" s="432"/>
      <c r="X88" s="432"/>
      <c r="Y88" s="432"/>
    </row>
    <row r="89" spans="1:22" s="431" customFormat="1" ht="15">
      <c r="A89" s="339">
        <v>322001</v>
      </c>
      <c r="B89" s="340"/>
      <c r="C89" s="340">
        <v>41</v>
      </c>
      <c r="D89" s="305" t="s">
        <v>386</v>
      </c>
      <c r="E89" s="199"/>
      <c r="F89" s="416">
        <v>53662</v>
      </c>
      <c r="G89" s="403">
        <v>60000</v>
      </c>
      <c r="H89" s="47">
        <v>52290</v>
      </c>
      <c r="I89" s="343"/>
      <c r="J89" s="904"/>
      <c r="K89" s="714"/>
      <c r="L89" s="404"/>
      <c r="Q89" s="432"/>
      <c r="R89" s="432"/>
      <c r="S89" s="432"/>
      <c r="T89" s="432"/>
      <c r="U89" s="432"/>
      <c r="V89" s="841"/>
    </row>
    <row r="90" spans="1:12" ht="15">
      <c r="A90" s="339">
        <v>322001</v>
      </c>
      <c r="B90" s="340">
        <v>30</v>
      </c>
      <c r="C90" s="340">
        <v>111</v>
      </c>
      <c r="D90" s="305" t="s">
        <v>414</v>
      </c>
      <c r="E90" s="162">
        <v>99356</v>
      </c>
      <c r="F90" s="416"/>
      <c r="G90" s="403"/>
      <c r="H90" s="47"/>
      <c r="I90" s="343"/>
      <c r="J90" s="921"/>
      <c r="K90" s="732"/>
      <c r="L90" s="404"/>
    </row>
    <row r="91" spans="1:14" ht="15">
      <c r="A91" s="339">
        <v>322001</v>
      </c>
      <c r="B91" s="340">
        <v>17</v>
      </c>
      <c r="C91" s="340">
        <v>111</v>
      </c>
      <c r="D91" s="435" t="s">
        <v>376</v>
      </c>
      <c r="E91" s="162">
        <v>8000</v>
      </c>
      <c r="F91" s="714"/>
      <c r="G91" s="403"/>
      <c r="H91" s="403"/>
      <c r="I91" s="343"/>
      <c r="J91" s="904"/>
      <c r="K91" s="714"/>
      <c r="L91" s="404"/>
      <c r="N91" s="396"/>
    </row>
    <row r="92" spans="1:21" s="431" customFormat="1" ht="15.75" thickBot="1">
      <c r="A92" s="339">
        <v>322001</v>
      </c>
      <c r="B92" s="340">
        <v>30</v>
      </c>
      <c r="C92" s="9" t="s">
        <v>452</v>
      </c>
      <c r="D92" s="305" t="s">
        <v>414</v>
      </c>
      <c r="E92" s="197"/>
      <c r="F92" s="714">
        <v>291334</v>
      </c>
      <c r="G92" s="403"/>
      <c r="H92" s="341">
        <v>2400</v>
      </c>
      <c r="I92" s="443">
        <v>2338</v>
      </c>
      <c r="J92" s="922"/>
      <c r="K92" s="714"/>
      <c r="L92" s="404"/>
      <c r="N92" s="432"/>
      <c r="R92" s="670"/>
      <c r="S92" s="670"/>
      <c r="T92" s="670"/>
      <c r="U92" s="670"/>
    </row>
    <row r="93" spans="1:22" ht="15.75" thickBot="1">
      <c r="A93" s="641">
        <v>322001</v>
      </c>
      <c r="B93" s="434">
        <v>30</v>
      </c>
      <c r="C93" s="27" t="s">
        <v>453</v>
      </c>
      <c r="D93" s="521" t="s">
        <v>414</v>
      </c>
      <c r="E93" s="175"/>
      <c r="F93" s="445">
        <v>34274</v>
      </c>
      <c r="G93" s="684"/>
      <c r="H93" s="444">
        <v>300</v>
      </c>
      <c r="I93" s="386">
        <v>274</v>
      </c>
      <c r="J93" s="923"/>
      <c r="K93" s="445"/>
      <c r="L93" s="387"/>
      <c r="N93" s="396"/>
      <c r="S93" s="432"/>
      <c r="T93" s="432"/>
      <c r="U93" s="432"/>
      <c r="V93" s="433"/>
    </row>
    <row r="94" spans="1:14" s="431" customFormat="1" ht="15.75" thickBot="1">
      <c r="A94" s="410"/>
      <c r="B94" s="410"/>
      <c r="C94" s="410"/>
      <c r="D94" s="405" t="s">
        <v>56</v>
      </c>
      <c r="E94" s="149">
        <f>SUM(E85:E91)</f>
        <v>112900</v>
      </c>
      <c r="F94" s="406">
        <v>382002</v>
      </c>
      <c r="G94" s="407">
        <f>SUM(G87:G91)</f>
        <v>60000</v>
      </c>
      <c r="H94" s="407">
        <f>SUM(H86:H93)</f>
        <v>65000</v>
      </c>
      <c r="I94" s="407">
        <f>SUM(I86:I93)</f>
        <v>7621</v>
      </c>
      <c r="J94" s="924">
        <f>SUM(J87:J91)</f>
        <v>150550</v>
      </c>
      <c r="K94" s="408"/>
      <c r="L94" s="409"/>
      <c r="N94" s="432"/>
    </row>
    <row r="95" spans="1:14" s="431" customFormat="1" ht="15.75" thickBot="1">
      <c r="A95" s="412"/>
      <c r="B95" s="412"/>
      <c r="C95" s="412"/>
      <c r="D95" s="411"/>
      <c r="E95" s="811"/>
      <c r="F95" s="386"/>
      <c r="G95" s="386"/>
      <c r="H95" s="386"/>
      <c r="I95" s="393"/>
      <c r="J95" s="918"/>
      <c r="K95" s="386"/>
      <c r="L95" s="386"/>
      <c r="N95" s="432"/>
    </row>
    <row r="96" spans="1:12" ht="15.75" thickBot="1">
      <c r="A96" s="414"/>
      <c r="B96" s="686"/>
      <c r="C96" s="419"/>
      <c r="D96" s="685" t="s">
        <v>57</v>
      </c>
      <c r="E96" s="285"/>
      <c r="F96" s="414"/>
      <c r="G96" s="386"/>
      <c r="H96" s="386"/>
      <c r="I96" s="393"/>
      <c r="J96" s="918"/>
      <c r="K96" s="386"/>
      <c r="L96" s="414"/>
    </row>
    <row r="97" spans="1:20" ht="15">
      <c r="A97" s="379">
        <v>454001</v>
      </c>
      <c r="B97" s="383"/>
      <c r="C97" s="378">
        <v>46</v>
      </c>
      <c r="D97" s="648" t="s">
        <v>389</v>
      </c>
      <c r="E97" s="572">
        <v>129235</v>
      </c>
      <c r="F97" s="381">
        <v>86135</v>
      </c>
      <c r="G97" s="447">
        <v>118732</v>
      </c>
      <c r="H97" s="379">
        <v>159775</v>
      </c>
      <c r="I97" s="381">
        <v>159775</v>
      </c>
      <c r="J97" s="913">
        <v>180000</v>
      </c>
      <c r="K97" s="718">
        <v>180000</v>
      </c>
      <c r="L97" s="731">
        <v>180000</v>
      </c>
      <c r="P97" s="432"/>
      <c r="Q97" s="432"/>
      <c r="R97" s="432"/>
      <c r="S97" s="432"/>
      <c r="T97" s="432"/>
    </row>
    <row r="98" spans="1:19" ht="14.25" customHeight="1">
      <c r="A98" s="336">
        <v>453000</v>
      </c>
      <c r="B98" s="383"/>
      <c r="C98" s="383">
        <v>46</v>
      </c>
      <c r="D98" s="460" t="s">
        <v>241</v>
      </c>
      <c r="E98" s="162">
        <v>1518</v>
      </c>
      <c r="F98" s="343">
        <v>3483</v>
      </c>
      <c r="G98" s="403">
        <v>4751</v>
      </c>
      <c r="H98" s="403">
        <v>18708</v>
      </c>
      <c r="I98" s="404">
        <v>18708</v>
      </c>
      <c r="J98" s="904">
        <v>18708</v>
      </c>
      <c r="K98" s="714">
        <v>18708</v>
      </c>
      <c r="L98" s="404">
        <v>18708</v>
      </c>
      <c r="P98" s="432"/>
      <c r="Q98" s="432"/>
      <c r="R98" s="432"/>
      <c r="S98" s="432"/>
    </row>
    <row r="99" spans="1:18" ht="14.25" customHeight="1">
      <c r="A99" s="341">
        <v>456002</v>
      </c>
      <c r="B99" s="382">
        <v>16</v>
      </c>
      <c r="C99" s="382">
        <v>46</v>
      </c>
      <c r="D99" s="461" t="s">
        <v>377</v>
      </c>
      <c r="E99" s="173">
        <v>984</v>
      </c>
      <c r="F99" s="371"/>
      <c r="G99" s="385">
        <v>3000</v>
      </c>
      <c r="H99" s="385">
        <v>3000</v>
      </c>
      <c r="I99" s="387">
        <v>1285</v>
      </c>
      <c r="J99" s="909">
        <v>3000</v>
      </c>
      <c r="K99" s="719">
        <v>3000</v>
      </c>
      <c r="L99" s="387">
        <v>3000</v>
      </c>
      <c r="N99" s="432"/>
      <c r="O99" s="432"/>
      <c r="P99" s="432"/>
      <c r="Q99" s="432"/>
      <c r="R99" s="432"/>
    </row>
    <row r="100" spans="1:19" ht="14.25" customHeight="1">
      <c r="A100" s="341">
        <v>456002</v>
      </c>
      <c r="B100" s="340">
        <v>17</v>
      </c>
      <c r="C100" s="340">
        <v>46</v>
      </c>
      <c r="D100" s="453" t="s">
        <v>342</v>
      </c>
      <c r="E100" s="199">
        <v>49000</v>
      </c>
      <c r="F100" s="416">
        <v>24297</v>
      </c>
      <c r="G100" s="415">
        <v>55000</v>
      </c>
      <c r="H100" s="415"/>
      <c r="I100" s="462"/>
      <c r="J100" s="921"/>
      <c r="K100" s="732"/>
      <c r="L100" s="462"/>
      <c r="N100" s="432"/>
      <c r="O100" s="432"/>
      <c r="P100" s="432"/>
      <c r="Q100" s="432"/>
      <c r="R100" s="432"/>
      <c r="S100" s="432"/>
    </row>
    <row r="101" spans="1:19" ht="14.25" customHeight="1">
      <c r="A101" s="341">
        <v>456002</v>
      </c>
      <c r="B101" s="382">
        <v>16</v>
      </c>
      <c r="C101" s="9">
        <v>71</v>
      </c>
      <c r="D101" s="453" t="s">
        <v>343</v>
      </c>
      <c r="E101" s="162">
        <v>2155</v>
      </c>
      <c r="F101" s="343">
        <v>542</v>
      </c>
      <c r="G101" s="403">
        <v>7220</v>
      </c>
      <c r="H101" s="417">
        <v>7220</v>
      </c>
      <c r="I101" s="463">
        <v>443</v>
      </c>
      <c r="J101" s="904">
        <v>7220</v>
      </c>
      <c r="K101" s="714">
        <v>7220</v>
      </c>
      <c r="L101" s="404">
        <v>7220</v>
      </c>
      <c r="N101" s="432"/>
      <c r="O101" s="432"/>
      <c r="P101" s="432"/>
      <c r="Q101" s="432"/>
      <c r="R101" s="432"/>
      <c r="S101" s="432"/>
    </row>
    <row r="102" spans="1:19" ht="15">
      <c r="A102" s="687">
        <v>513002</v>
      </c>
      <c r="B102" s="688">
        <v>40</v>
      </c>
      <c r="C102" s="688">
        <v>51</v>
      </c>
      <c r="D102" s="680" t="s">
        <v>396</v>
      </c>
      <c r="E102" s="698">
        <v>139274</v>
      </c>
      <c r="F102" s="681"/>
      <c r="G102" s="682"/>
      <c r="H102" s="682"/>
      <c r="I102" s="683"/>
      <c r="J102" s="904"/>
      <c r="K102" s="734"/>
      <c r="L102" s="733"/>
      <c r="P102" s="432"/>
      <c r="Q102" s="432"/>
      <c r="R102" s="432"/>
      <c r="S102" s="432"/>
    </row>
    <row r="103" spans="1:12" ht="15.75" thickBot="1">
      <c r="A103" s="444">
        <v>514002</v>
      </c>
      <c r="B103" s="384">
        <v>20</v>
      </c>
      <c r="C103" s="384">
        <v>20</v>
      </c>
      <c r="D103" s="828" t="s">
        <v>454</v>
      </c>
      <c r="E103" s="496"/>
      <c r="F103" s="669">
        <v>58001</v>
      </c>
      <c r="G103" s="641"/>
      <c r="H103" s="444"/>
      <c r="I103" s="627"/>
      <c r="J103" s="914"/>
      <c r="K103" s="445"/>
      <c r="L103" s="679"/>
    </row>
    <row r="104" spans="1:13" ht="15.75" thickBot="1">
      <c r="A104" s="391"/>
      <c r="B104" s="391"/>
      <c r="C104" s="388"/>
      <c r="D104" s="413" t="s">
        <v>59</v>
      </c>
      <c r="E104" s="639">
        <f aca="true" t="shared" si="5" ref="E104:L104">SUM(E97:E103)</f>
        <v>322166</v>
      </c>
      <c r="F104" s="639">
        <f t="shared" si="5"/>
        <v>172458</v>
      </c>
      <c r="G104" s="638">
        <f t="shared" si="5"/>
        <v>188703</v>
      </c>
      <c r="H104" s="640">
        <f t="shared" si="5"/>
        <v>188703</v>
      </c>
      <c r="I104" s="423">
        <f t="shared" si="5"/>
        <v>180211</v>
      </c>
      <c r="J104" s="925">
        <f t="shared" si="5"/>
        <v>208928</v>
      </c>
      <c r="K104" s="640">
        <f t="shared" si="5"/>
        <v>208928</v>
      </c>
      <c r="L104" s="423">
        <f t="shared" si="5"/>
        <v>208928</v>
      </c>
      <c r="M104" s="432"/>
    </row>
    <row r="105" spans="1:12" ht="15">
      <c r="A105" s="391"/>
      <c r="B105" s="391"/>
      <c r="C105" s="419"/>
      <c r="D105" s="625"/>
      <c r="E105" s="812"/>
      <c r="F105" s="626"/>
      <c r="G105" s="628"/>
      <c r="H105" s="626"/>
      <c r="I105" s="629"/>
      <c r="J105" s="926"/>
      <c r="K105" s="626"/>
      <c r="L105" s="626"/>
    </row>
    <row r="106" spans="1:12" ht="15.75" thickBot="1">
      <c r="A106" s="391"/>
      <c r="B106" s="391"/>
      <c r="C106" s="419"/>
      <c r="D106" s="624" t="s">
        <v>60</v>
      </c>
      <c r="E106" s="760"/>
      <c r="F106" s="445"/>
      <c r="G106" s="445"/>
      <c r="H106" s="627"/>
      <c r="I106" s="446"/>
      <c r="J106" s="927"/>
      <c r="K106" s="445"/>
      <c r="L106" s="445"/>
    </row>
    <row r="107" spans="1:12" s="431" customFormat="1" ht="15.75" thickBot="1">
      <c r="A107" s="391"/>
      <c r="B107" s="391"/>
      <c r="C107" s="419"/>
      <c r="D107" s="650" t="s">
        <v>397</v>
      </c>
      <c r="E107" s="651">
        <v>57779</v>
      </c>
      <c r="F107" s="651">
        <f>F80</f>
        <v>31860</v>
      </c>
      <c r="G107" s="651">
        <v>57500</v>
      </c>
      <c r="H107" s="651">
        <v>57500</v>
      </c>
      <c r="I107" s="651">
        <v>29838</v>
      </c>
      <c r="J107" s="928">
        <v>56000</v>
      </c>
      <c r="K107" s="651">
        <v>56800</v>
      </c>
      <c r="L107" s="651">
        <v>57200</v>
      </c>
    </row>
    <row r="108" spans="1:12" ht="15.75" thickBot="1">
      <c r="A108" s="391"/>
      <c r="B108" s="391"/>
      <c r="C108" s="419"/>
      <c r="D108" s="421" t="s">
        <v>61</v>
      </c>
      <c r="E108" s="56">
        <v>1995085</v>
      </c>
      <c r="F108" s="376">
        <f>F81</f>
        <v>2019335</v>
      </c>
      <c r="G108" s="376">
        <f aca="true" t="shared" si="6" ref="G108:L108">G81</f>
        <v>2008968</v>
      </c>
      <c r="H108" s="376">
        <f t="shared" si="6"/>
        <v>2110031</v>
      </c>
      <c r="I108" s="376">
        <f t="shared" si="6"/>
        <v>1613858.4</v>
      </c>
      <c r="J108" s="929">
        <f t="shared" si="6"/>
        <v>2023216</v>
      </c>
      <c r="K108" s="376">
        <f t="shared" si="6"/>
        <v>1994756</v>
      </c>
      <c r="L108" s="376">
        <f t="shared" si="6"/>
        <v>2001756</v>
      </c>
    </row>
    <row r="109" spans="1:12" ht="15.75" thickBot="1">
      <c r="A109" s="422"/>
      <c r="B109" s="391"/>
      <c r="C109" s="419"/>
      <c r="D109" s="405" t="s">
        <v>62</v>
      </c>
      <c r="E109" s="60">
        <f aca="true" t="shared" si="7" ref="E109:J109">E94</f>
        <v>112900</v>
      </c>
      <c r="F109" s="408">
        <f t="shared" si="7"/>
        <v>382002</v>
      </c>
      <c r="G109" s="408">
        <f t="shared" si="7"/>
        <v>60000</v>
      </c>
      <c r="H109" s="408">
        <f t="shared" si="7"/>
        <v>65000</v>
      </c>
      <c r="I109" s="408">
        <f t="shared" si="7"/>
        <v>7621</v>
      </c>
      <c r="J109" s="930">
        <f t="shared" si="7"/>
        <v>150550</v>
      </c>
      <c r="K109" s="408"/>
      <c r="L109" s="408"/>
    </row>
    <row r="110" spans="1:12" ht="15.75" thickBot="1">
      <c r="A110" s="424"/>
      <c r="B110" s="422"/>
      <c r="C110" s="425"/>
      <c r="D110" s="413" t="s">
        <v>63</v>
      </c>
      <c r="E110" s="418">
        <f>E104</f>
        <v>322166</v>
      </c>
      <c r="F110" s="418">
        <f aca="true" t="shared" si="8" ref="F110:L110">F104</f>
        <v>172458</v>
      </c>
      <c r="G110" s="423">
        <f>G104</f>
        <v>188703</v>
      </c>
      <c r="H110" s="418">
        <f>H104</f>
        <v>188703</v>
      </c>
      <c r="I110" s="418">
        <f>I104</f>
        <v>180211</v>
      </c>
      <c r="J110" s="931">
        <f t="shared" si="8"/>
        <v>208928</v>
      </c>
      <c r="K110" s="423">
        <f t="shared" si="8"/>
        <v>208928</v>
      </c>
      <c r="L110" s="423">
        <f t="shared" si="8"/>
        <v>208928</v>
      </c>
    </row>
    <row r="111" spans="1:12" ht="15.75" thickBot="1">
      <c r="A111" s="428"/>
      <c r="B111" s="428"/>
      <c r="D111" s="420" t="s">
        <v>64</v>
      </c>
      <c r="E111" s="813">
        <f>E108+E109+E110+E107</f>
        <v>2487930</v>
      </c>
      <c r="F111" s="426">
        <f aca="true" t="shared" si="9" ref="F111:L111">F108+F109+F110+F107</f>
        <v>2605655</v>
      </c>
      <c r="G111" s="427">
        <f t="shared" si="9"/>
        <v>2315171</v>
      </c>
      <c r="H111" s="426">
        <f t="shared" si="9"/>
        <v>2421234</v>
      </c>
      <c r="I111" s="426">
        <f t="shared" si="9"/>
        <v>1831528.4</v>
      </c>
      <c r="J111" s="932">
        <f t="shared" si="9"/>
        <v>2438694</v>
      </c>
      <c r="K111" s="427">
        <f t="shared" si="9"/>
        <v>2260484</v>
      </c>
      <c r="L111" s="427">
        <f t="shared" si="9"/>
        <v>2267884</v>
      </c>
    </row>
    <row r="112" spans="1:2" ht="15">
      <c r="A112" s="428"/>
      <c r="B112" s="428"/>
    </row>
    <row r="113" ht="15">
      <c r="A113" s="428"/>
    </row>
    <row r="114" spans="1:4" ht="15">
      <c r="A114" s="428"/>
      <c r="D114" s="429" t="s">
        <v>508</v>
      </c>
    </row>
    <row r="115" spans="1:15" ht="15">
      <c r="A115" s="428"/>
      <c r="G115" s="428"/>
      <c r="N115" s="432"/>
      <c r="O115" s="432"/>
    </row>
    <row r="116" spans="1:8" ht="15">
      <c r="A116" s="428"/>
      <c r="D116" s="429" t="s">
        <v>511</v>
      </c>
      <c r="G116" s="428"/>
      <c r="H116" s="429" t="s">
        <v>433</v>
      </c>
    </row>
    <row r="119" spans="15:19" ht="15">
      <c r="O119" s="432"/>
      <c r="P119" s="432"/>
      <c r="Q119" s="432"/>
      <c r="R119" s="432"/>
      <c r="S119" s="432"/>
    </row>
    <row r="120" spans="15:19" ht="15">
      <c r="O120" s="432"/>
      <c r="P120" s="432"/>
      <c r="Q120" s="432"/>
      <c r="R120" s="432"/>
      <c r="S120" s="432"/>
    </row>
    <row r="126" spans="15:18" ht="15">
      <c r="O126" s="670"/>
      <c r="P126" s="670"/>
      <c r="Q126" s="670"/>
      <c r="R126" s="670"/>
    </row>
  </sheetData>
  <sheetProtection/>
  <mergeCells count="12">
    <mergeCell ref="L2:L3"/>
    <mergeCell ref="E1:F1"/>
    <mergeCell ref="G1:I1"/>
    <mergeCell ref="J1:L1"/>
    <mergeCell ref="I2:I3"/>
    <mergeCell ref="J2:J3"/>
    <mergeCell ref="D2:D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tabSelected="1" view="pageLayout" zoomScale="106" zoomScaleNormal="130" zoomScalePageLayoutView="106" workbookViewId="0" topLeftCell="A1">
      <selection activeCell="S13" sqref="S13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289"/>
      <c r="B1" s="53"/>
      <c r="C1" s="53"/>
      <c r="D1" s="290"/>
      <c r="E1" s="291" t="s">
        <v>65</v>
      </c>
      <c r="F1" s="1050" t="s">
        <v>1</v>
      </c>
      <c r="G1" s="1051"/>
      <c r="H1" s="1052" t="s">
        <v>436</v>
      </c>
      <c r="I1" s="1052"/>
      <c r="J1" s="1051"/>
      <c r="K1" s="1053" t="s">
        <v>513</v>
      </c>
      <c r="L1" s="1053"/>
      <c r="M1" s="1054"/>
    </row>
    <row r="2" spans="1:13" ht="15">
      <c r="A2" s="1036" t="s">
        <v>6</v>
      </c>
      <c r="B2" s="63" t="s">
        <v>2</v>
      </c>
      <c r="C2" s="583" t="s">
        <v>383</v>
      </c>
      <c r="D2" s="64" t="s">
        <v>66</v>
      </c>
      <c r="E2" s="1038" t="s">
        <v>3</v>
      </c>
      <c r="F2" s="1040" t="s">
        <v>440</v>
      </c>
      <c r="G2" s="1040" t="s">
        <v>370</v>
      </c>
      <c r="H2" s="1042" t="s">
        <v>4</v>
      </c>
      <c r="I2" s="1055" t="s">
        <v>5</v>
      </c>
      <c r="J2" s="1057" t="s">
        <v>410</v>
      </c>
      <c r="K2" s="1044" t="s">
        <v>413</v>
      </c>
      <c r="L2" s="1046" t="s">
        <v>437</v>
      </c>
      <c r="M2" s="1048" t="s">
        <v>438</v>
      </c>
    </row>
    <row r="3" spans="1:13" ht="15.75" thickBot="1">
      <c r="A3" s="1037"/>
      <c r="B3" s="65" t="s">
        <v>7</v>
      </c>
      <c r="C3" s="584"/>
      <c r="D3" s="470" t="s">
        <v>67</v>
      </c>
      <c r="E3" s="1039"/>
      <c r="F3" s="1041"/>
      <c r="G3" s="1041"/>
      <c r="H3" s="1043"/>
      <c r="I3" s="1056"/>
      <c r="J3" s="1058"/>
      <c r="K3" s="1045"/>
      <c r="L3" s="1047"/>
      <c r="M3" s="1049"/>
    </row>
    <row r="4" spans="1:13" ht="15.75" thickBot="1">
      <c r="A4" s="176" t="s">
        <v>321</v>
      </c>
      <c r="B4" s="17"/>
      <c r="C4" s="585"/>
      <c r="D4" s="471"/>
      <c r="E4" s="464" t="s">
        <v>68</v>
      </c>
      <c r="F4" s="29">
        <f>F5+F6+F16+F18+F21+F46+F56+F66+F68+F100</f>
        <v>238430</v>
      </c>
      <c r="G4" s="29">
        <f>G5+G6+G16+G18+G22+G49+G60+G68+G71+G101+G104</f>
        <v>353549</v>
      </c>
      <c r="H4" s="68">
        <v>435560</v>
      </c>
      <c r="I4" s="68">
        <v>478045</v>
      </c>
      <c r="J4" s="56">
        <v>316842</v>
      </c>
      <c r="K4" s="933">
        <f>K5+K6+K16+K18+K22+K49+K60+K71+K101+K68+K104</f>
        <v>484520</v>
      </c>
      <c r="L4" s="29">
        <f>L5+L6+L16+L18+L22+L49+L60+L71+L101+L104</f>
        <v>386720</v>
      </c>
      <c r="M4" s="56">
        <f>M5+M6+M16+M18+M22+M49+M60+M71+M101+M104</f>
        <v>386920</v>
      </c>
    </row>
    <row r="5" spans="1:13" ht="15">
      <c r="A5" s="188">
        <v>611000</v>
      </c>
      <c r="B5" s="70"/>
      <c r="C5" s="586">
        <v>41</v>
      </c>
      <c r="D5" s="647" t="s">
        <v>69</v>
      </c>
      <c r="E5" s="465" t="s">
        <v>70</v>
      </c>
      <c r="F5" s="196">
        <v>168269</v>
      </c>
      <c r="G5" s="196">
        <v>180546</v>
      </c>
      <c r="H5" s="71">
        <v>194000</v>
      </c>
      <c r="I5" s="71">
        <v>194000</v>
      </c>
      <c r="J5" s="196">
        <v>137208</v>
      </c>
      <c r="K5" s="934">
        <v>196000</v>
      </c>
      <c r="L5" s="735">
        <v>196000</v>
      </c>
      <c r="M5" s="196">
        <v>196000</v>
      </c>
    </row>
    <row r="6" spans="1:13" ht="15">
      <c r="A6" s="154">
        <v>62</v>
      </c>
      <c r="B6" s="3"/>
      <c r="C6" s="586"/>
      <c r="D6" s="472"/>
      <c r="E6" s="466" t="s">
        <v>71</v>
      </c>
      <c r="F6" s="158">
        <f>SUM(F7:F15)</f>
        <v>61683</v>
      </c>
      <c r="G6" s="158">
        <f aca="true" t="shared" si="0" ref="G6:M6">SUM(G7:G15)</f>
        <v>60432</v>
      </c>
      <c r="H6" s="5">
        <f>SUM(H7:H15)</f>
        <v>77170</v>
      </c>
      <c r="I6" s="5">
        <f>SUM(I7:I15)</f>
        <v>77170</v>
      </c>
      <c r="J6" s="158">
        <f t="shared" si="0"/>
        <v>51115</v>
      </c>
      <c r="K6" s="935">
        <f t="shared" si="0"/>
        <v>75650</v>
      </c>
      <c r="L6" s="736">
        <f t="shared" si="0"/>
        <v>75650</v>
      </c>
      <c r="M6" s="158">
        <f t="shared" si="0"/>
        <v>75650</v>
      </c>
    </row>
    <row r="7" spans="1:18" ht="15">
      <c r="A7" s="159">
        <v>621000</v>
      </c>
      <c r="B7" s="7"/>
      <c r="C7" s="194">
        <v>41</v>
      </c>
      <c r="D7" s="473" t="s">
        <v>69</v>
      </c>
      <c r="E7" s="467" t="s">
        <v>72</v>
      </c>
      <c r="F7" s="160">
        <v>9198</v>
      </c>
      <c r="G7" s="160">
        <v>10692</v>
      </c>
      <c r="H7" s="50">
        <v>10950</v>
      </c>
      <c r="I7" s="21">
        <v>10950</v>
      </c>
      <c r="J7" s="171">
        <v>6033</v>
      </c>
      <c r="K7" s="936">
        <v>10700</v>
      </c>
      <c r="L7" s="665">
        <v>10700</v>
      </c>
      <c r="M7" s="211">
        <v>10700</v>
      </c>
      <c r="R7" s="178"/>
    </row>
    <row r="8" spans="1:18" ht="15">
      <c r="A8" s="161">
        <v>623000</v>
      </c>
      <c r="B8" s="9"/>
      <c r="C8" s="298">
        <v>41</v>
      </c>
      <c r="D8" s="474" t="s">
        <v>69</v>
      </c>
      <c r="E8" s="435" t="s">
        <v>73</v>
      </c>
      <c r="F8" s="162">
        <v>8009</v>
      </c>
      <c r="G8" s="162">
        <v>7353</v>
      </c>
      <c r="H8" s="47">
        <v>10950</v>
      </c>
      <c r="I8" s="8">
        <v>10950</v>
      </c>
      <c r="J8" s="162">
        <v>7813</v>
      </c>
      <c r="K8" s="912">
        <v>10700</v>
      </c>
      <c r="L8" s="666">
        <v>10700</v>
      </c>
      <c r="M8" s="197">
        <v>10700</v>
      </c>
      <c r="O8" s="178"/>
      <c r="R8" s="178"/>
    </row>
    <row r="9" spans="1:17" ht="15">
      <c r="A9" s="161">
        <v>625001</v>
      </c>
      <c r="B9" s="9"/>
      <c r="C9" s="13">
        <v>41</v>
      </c>
      <c r="D9" s="475" t="s">
        <v>69</v>
      </c>
      <c r="E9" s="435" t="s">
        <v>74</v>
      </c>
      <c r="F9" s="162">
        <v>2405</v>
      </c>
      <c r="G9" s="162">
        <v>2278</v>
      </c>
      <c r="H9" s="47">
        <v>3070</v>
      </c>
      <c r="I9" s="8">
        <v>3070</v>
      </c>
      <c r="J9" s="162">
        <v>2007</v>
      </c>
      <c r="K9" s="912">
        <v>3000</v>
      </c>
      <c r="L9" s="666">
        <v>3000</v>
      </c>
      <c r="M9" s="197">
        <v>3000</v>
      </c>
      <c r="O9" s="178"/>
      <c r="Q9" s="178"/>
    </row>
    <row r="10" spans="1:13" ht="15">
      <c r="A10" s="161">
        <v>625002</v>
      </c>
      <c r="B10" s="9"/>
      <c r="C10" s="194">
        <v>41</v>
      </c>
      <c r="D10" s="475" t="s">
        <v>69</v>
      </c>
      <c r="E10" s="435" t="s">
        <v>75</v>
      </c>
      <c r="F10" s="162">
        <v>25204</v>
      </c>
      <c r="G10" s="162">
        <v>24108</v>
      </c>
      <c r="H10" s="47">
        <v>30700</v>
      </c>
      <c r="I10" s="8">
        <v>30700</v>
      </c>
      <c r="J10" s="162">
        <v>20941</v>
      </c>
      <c r="K10" s="912">
        <v>29950</v>
      </c>
      <c r="L10" s="666">
        <v>29950</v>
      </c>
      <c r="M10" s="197">
        <v>29950</v>
      </c>
    </row>
    <row r="11" spans="1:13" ht="15">
      <c r="A11" s="159">
        <v>625003</v>
      </c>
      <c r="B11" s="49"/>
      <c r="C11" s="298">
        <v>41</v>
      </c>
      <c r="D11" s="475" t="s">
        <v>69</v>
      </c>
      <c r="E11" s="467" t="s">
        <v>76</v>
      </c>
      <c r="F11" s="160">
        <v>1516</v>
      </c>
      <c r="G11" s="160">
        <v>1436</v>
      </c>
      <c r="H11" s="47">
        <v>1800</v>
      </c>
      <c r="I11" s="8">
        <v>1800</v>
      </c>
      <c r="J11" s="162">
        <v>1241</v>
      </c>
      <c r="K11" s="912">
        <v>1800</v>
      </c>
      <c r="L11" s="666">
        <v>1800</v>
      </c>
      <c r="M11" s="197">
        <v>1800</v>
      </c>
    </row>
    <row r="12" spans="1:13" ht="15">
      <c r="A12" s="161">
        <v>625004</v>
      </c>
      <c r="B12" s="33"/>
      <c r="C12" s="13">
        <v>41</v>
      </c>
      <c r="D12" s="475" t="s">
        <v>69</v>
      </c>
      <c r="E12" s="435" t="s">
        <v>77</v>
      </c>
      <c r="F12" s="162">
        <v>4761</v>
      </c>
      <c r="G12" s="162">
        <v>4607</v>
      </c>
      <c r="H12" s="47">
        <v>6500</v>
      </c>
      <c r="I12" s="8">
        <v>6500</v>
      </c>
      <c r="J12" s="162">
        <v>4263</v>
      </c>
      <c r="K12" s="912">
        <v>6500</v>
      </c>
      <c r="L12" s="666">
        <v>6500</v>
      </c>
      <c r="M12" s="197">
        <v>6500</v>
      </c>
    </row>
    <row r="13" spans="1:13" ht="15">
      <c r="A13" s="172">
        <v>625005</v>
      </c>
      <c r="B13" s="35"/>
      <c r="C13" s="194">
        <v>41</v>
      </c>
      <c r="D13" s="475" t="s">
        <v>69</v>
      </c>
      <c r="E13" s="41" t="s">
        <v>78</v>
      </c>
      <c r="F13" s="173">
        <v>1500</v>
      </c>
      <c r="G13" s="173">
        <v>1484</v>
      </c>
      <c r="H13" s="47">
        <v>2500</v>
      </c>
      <c r="I13" s="8">
        <v>2500</v>
      </c>
      <c r="J13" s="162">
        <v>1403</v>
      </c>
      <c r="K13" s="912">
        <v>2200</v>
      </c>
      <c r="L13" s="666">
        <v>2200</v>
      </c>
      <c r="M13" s="197">
        <v>2200</v>
      </c>
    </row>
    <row r="14" spans="1:13" ht="15">
      <c r="A14" s="161">
        <v>625007</v>
      </c>
      <c r="B14" s="33"/>
      <c r="C14" s="298">
        <v>41</v>
      </c>
      <c r="D14" s="473" t="s">
        <v>69</v>
      </c>
      <c r="E14" s="435" t="s">
        <v>79</v>
      </c>
      <c r="F14" s="162">
        <v>8623</v>
      </c>
      <c r="G14" s="162">
        <v>8034</v>
      </c>
      <c r="H14" s="47">
        <v>10100</v>
      </c>
      <c r="I14" s="8">
        <v>10100</v>
      </c>
      <c r="J14" s="162">
        <v>7105</v>
      </c>
      <c r="K14" s="912">
        <v>10200</v>
      </c>
      <c r="L14" s="666">
        <v>10200</v>
      </c>
      <c r="M14" s="197">
        <v>10200</v>
      </c>
    </row>
    <row r="15" spans="1:13" ht="15">
      <c r="A15" s="163">
        <v>627000</v>
      </c>
      <c r="B15" s="48"/>
      <c r="C15" s="124">
        <v>41</v>
      </c>
      <c r="D15" s="476" t="s">
        <v>69</v>
      </c>
      <c r="E15" s="478" t="s">
        <v>80</v>
      </c>
      <c r="F15" s="164">
        <v>467</v>
      </c>
      <c r="G15" s="164">
        <v>440</v>
      </c>
      <c r="H15" s="78">
        <v>600</v>
      </c>
      <c r="I15" s="10">
        <v>600</v>
      </c>
      <c r="J15" s="164">
        <v>309</v>
      </c>
      <c r="K15" s="937">
        <v>600</v>
      </c>
      <c r="L15" s="737">
        <v>600</v>
      </c>
      <c r="M15" s="202">
        <v>600</v>
      </c>
    </row>
    <row r="16" spans="1:13" ht="15">
      <c r="A16" s="183">
        <v>631</v>
      </c>
      <c r="B16" s="72"/>
      <c r="C16" s="587"/>
      <c r="D16" s="472"/>
      <c r="E16" s="465" t="s">
        <v>319</v>
      </c>
      <c r="F16" s="155">
        <v>249</v>
      </c>
      <c r="G16" s="155">
        <v>100</v>
      </c>
      <c r="H16" s="5">
        <f>H17</f>
        <v>300</v>
      </c>
      <c r="I16" s="4">
        <f>I17</f>
        <v>300</v>
      </c>
      <c r="J16" s="155">
        <v>15</v>
      </c>
      <c r="K16" s="935">
        <f>K17</f>
        <v>300</v>
      </c>
      <c r="L16" s="736">
        <v>300</v>
      </c>
      <c r="M16" s="158">
        <f>M17</f>
        <v>300</v>
      </c>
    </row>
    <row r="17" spans="1:13" ht="15">
      <c r="A17" s="185">
        <v>631001</v>
      </c>
      <c r="B17" s="74"/>
      <c r="C17" s="112">
        <v>41</v>
      </c>
      <c r="D17" s="472" t="s">
        <v>69</v>
      </c>
      <c r="E17" s="469" t="s">
        <v>320</v>
      </c>
      <c r="F17" s="213">
        <v>249</v>
      </c>
      <c r="G17" s="213">
        <v>100</v>
      </c>
      <c r="H17" s="75">
        <v>300</v>
      </c>
      <c r="I17" s="76">
        <v>300</v>
      </c>
      <c r="J17" s="157">
        <v>15</v>
      </c>
      <c r="K17" s="938">
        <v>300</v>
      </c>
      <c r="L17" s="738">
        <v>300</v>
      </c>
      <c r="M17" s="213">
        <v>300</v>
      </c>
    </row>
    <row r="18" spans="1:13" ht="15" customHeight="1">
      <c r="A18" s="154">
        <v>632</v>
      </c>
      <c r="B18" s="72"/>
      <c r="C18" s="81"/>
      <c r="D18" s="477"/>
      <c r="E18" s="466" t="s">
        <v>81</v>
      </c>
      <c r="F18" s="155">
        <f>SUM(F19:F20)</f>
        <v>5458</v>
      </c>
      <c r="G18" s="155">
        <f aca="true" t="shared" si="1" ref="G18:M18">SUM(G19:G21)</f>
        <v>5863</v>
      </c>
      <c r="H18" s="5">
        <f t="shared" si="1"/>
        <v>5800</v>
      </c>
      <c r="I18" s="4">
        <f t="shared" si="1"/>
        <v>5800</v>
      </c>
      <c r="J18" s="155">
        <f t="shared" si="1"/>
        <v>4494</v>
      </c>
      <c r="K18" s="935">
        <f t="shared" si="1"/>
        <v>5800</v>
      </c>
      <c r="L18" s="736">
        <f t="shared" si="1"/>
        <v>5800</v>
      </c>
      <c r="M18" s="158">
        <f t="shared" si="1"/>
        <v>5800</v>
      </c>
    </row>
    <row r="19" spans="1:13" ht="15">
      <c r="A19" s="161">
        <v>632003</v>
      </c>
      <c r="B19" s="33">
        <v>1</v>
      </c>
      <c r="C19" s="82">
        <v>41</v>
      </c>
      <c r="D19" s="481" t="s">
        <v>82</v>
      </c>
      <c r="E19" s="435" t="s">
        <v>85</v>
      </c>
      <c r="F19" s="162">
        <v>2329</v>
      </c>
      <c r="G19" s="162">
        <v>2859</v>
      </c>
      <c r="H19" s="47">
        <v>3000</v>
      </c>
      <c r="I19" s="47">
        <v>3000</v>
      </c>
      <c r="J19" s="162">
        <v>2117</v>
      </c>
      <c r="K19" s="912">
        <v>3000</v>
      </c>
      <c r="L19" s="666">
        <v>3000</v>
      </c>
      <c r="M19" s="197">
        <v>3000</v>
      </c>
    </row>
    <row r="20" spans="1:13" ht="15">
      <c r="A20" s="161">
        <v>632003</v>
      </c>
      <c r="B20" s="9">
        <v>2</v>
      </c>
      <c r="C20" s="588">
        <v>41</v>
      </c>
      <c r="D20" s="481" t="s">
        <v>82</v>
      </c>
      <c r="E20" s="435" t="s">
        <v>86</v>
      </c>
      <c r="F20" s="666">
        <v>3129</v>
      </c>
      <c r="G20" s="162">
        <v>2995</v>
      </c>
      <c r="H20" s="36">
        <v>2800</v>
      </c>
      <c r="I20" s="36">
        <v>2800</v>
      </c>
      <c r="J20" s="173">
        <v>2377</v>
      </c>
      <c r="K20" s="910">
        <v>2800</v>
      </c>
      <c r="L20" s="741">
        <v>2800</v>
      </c>
      <c r="M20" s="175">
        <v>2800</v>
      </c>
    </row>
    <row r="21" spans="1:13" ht="13.5" customHeight="1">
      <c r="A21" s="169">
        <v>632003</v>
      </c>
      <c r="B21" s="32">
        <v>3</v>
      </c>
      <c r="C21" s="192">
        <v>41</v>
      </c>
      <c r="D21" s="482" t="s">
        <v>82</v>
      </c>
      <c r="E21" s="478" t="s">
        <v>87</v>
      </c>
      <c r="F21" s="206"/>
      <c r="G21" s="164">
        <v>9</v>
      </c>
      <c r="H21" s="479"/>
      <c r="I21" s="23"/>
      <c r="J21" s="198"/>
      <c r="K21" s="939"/>
      <c r="L21" s="740"/>
      <c r="M21" s="581"/>
    </row>
    <row r="22" spans="1:13" ht="15">
      <c r="A22" s="154">
        <v>633</v>
      </c>
      <c r="B22" s="72"/>
      <c r="C22" s="81"/>
      <c r="D22" s="477"/>
      <c r="E22" s="466" t="s">
        <v>88</v>
      </c>
      <c r="F22" s="155">
        <v>10857</v>
      </c>
      <c r="G22" s="155">
        <f aca="true" t="shared" si="2" ref="G22:M22">SUM(G23:G48)</f>
        <v>20950</v>
      </c>
      <c r="H22" s="5">
        <f t="shared" si="2"/>
        <v>27830</v>
      </c>
      <c r="I22" s="5">
        <f t="shared" si="2"/>
        <v>34165</v>
      </c>
      <c r="J22" s="155">
        <f t="shared" si="2"/>
        <v>20944</v>
      </c>
      <c r="K22" s="935">
        <f t="shared" si="2"/>
        <v>35130</v>
      </c>
      <c r="L22" s="736">
        <f t="shared" si="2"/>
        <v>24830</v>
      </c>
      <c r="M22" s="158">
        <f t="shared" si="2"/>
        <v>24830</v>
      </c>
    </row>
    <row r="23" spans="1:13" ht="12.75" customHeight="1">
      <c r="A23" s="170">
        <v>633001</v>
      </c>
      <c r="B23" s="22"/>
      <c r="C23" s="194">
        <v>41</v>
      </c>
      <c r="D23" s="483" t="s">
        <v>69</v>
      </c>
      <c r="E23" s="480" t="s">
        <v>89</v>
      </c>
      <c r="F23" s="160"/>
      <c r="G23" s="171">
        <v>1666</v>
      </c>
      <c r="H23" s="50"/>
      <c r="I23" s="21">
        <v>4720</v>
      </c>
      <c r="J23" s="171">
        <v>4697</v>
      </c>
      <c r="K23" s="936">
        <v>8000</v>
      </c>
      <c r="L23" s="665"/>
      <c r="M23" s="211"/>
    </row>
    <row r="24" spans="1:13" ht="15">
      <c r="A24" s="161">
        <v>633002</v>
      </c>
      <c r="B24" s="9"/>
      <c r="C24" s="9">
        <v>41</v>
      </c>
      <c r="D24" s="475" t="s">
        <v>69</v>
      </c>
      <c r="E24" s="435" t="s">
        <v>90</v>
      </c>
      <c r="F24" s="666">
        <v>1</v>
      </c>
      <c r="G24" s="162">
        <v>1505</v>
      </c>
      <c r="H24" s="47">
        <v>3000</v>
      </c>
      <c r="I24" s="8">
        <v>950</v>
      </c>
      <c r="J24" s="162"/>
      <c r="K24" s="912">
        <v>2000</v>
      </c>
      <c r="L24" s="666">
        <v>10000</v>
      </c>
      <c r="M24" s="197">
        <v>10000</v>
      </c>
    </row>
    <row r="25" spans="1:13" ht="15">
      <c r="A25" s="161">
        <v>633004</v>
      </c>
      <c r="B25" s="9"/>
      <c r="C25" s="13">
        <v>111</v>
      </c>
      <c r="D25" s="475" t="s">
        <v>69</v>
      </c>
      <c r="E25" s="495" t="s">
        <v>467</v>
      </c>
      <c r="F25" s="160"/>
      <c r="G25" s="160"/>
      <c r="H25" s="87"/>
      <c r="I25" s="87">
        <v>70</v>
      </c>
      <c r="J25" s="160">
        <v>65</v>
      </c>
      <c r="K25" s="940"/>
      <c r="L25" s="666"/>
      <c r="M25" s="216"/>
    </row>
    <row r="26" spans="1:13" ht="14.25" customHeight="1">
      <c r="A26" s="161">
        <v>633004</v>
      </c>
      <c r="B26" s="35">
        <v>1</v>
      </c>
      <c r="C26" s="588">
        <v>41</v>
      </c>
      <c r="D26" s="473" t="s">
        <v>69</v>
      </c>
      <c r="E26" s="41" t="s">
        <v>462</v>
      </c>
      <c r="F26" s="160">
        <v>792</v>
      </c>
      <c r="G26" s="173">
        <v>778</v>
      </c>
      <c r="H26" s="36">
        <v>2000</v>
      </c>
      <c r="I26" s="36">
        <v>2000</v>
      </c>
      <c r="J26" s="173">
        <v>334</v>
      </c>
      <c r="K26" s="910">
        <v>500</v>
      </c>
      <c r="L26" s="739">
        <v>500</v>
      </c>
      <c r="M26" s="175">
        <v>500</v>
      </c>
    </row>
    <row r="27" spans="1:13" ht="15">
      <c r="A27" s="161">
        <v>633004</v>
      </c>
      <c r="B27" s="9">
        <v>2</v>
      </c>
      <c r="C27" s="194">
        <v>41</v>
      </c>
      <c r="D27" s="475" t="s">
        <v>69</v>
      </c>
      <c r="E27" s="435" t="s">
        <v>91</v>
      </c>
      <c r="F27" s="162">
        <v>792</v>
      </c>
      <c r="G27" s="162">
        <v>2615</v>
      </c>
      <c r="H27" s="47">
        <v>1000</v>
      </c>
      <c r="I27" s="8">
        <v>2000</v>
      </c>
      <c r="J27" s="162">
        <v>1559</v>
      </c>
      <c r="K27" s="912">
        <v>1000</v>
      </c>
      <c r="L27" s="666">
        <v>1000</v>
      </c>
      <c r="M27" s="197">
        <v>1000</v>
      </c>
    </row>
    <row r="28" spans="1:13" ht="15">
      <c r="A28" s="161">
        <v>633004</v>
      </c>
      <c r="B28" s="9">
        <v>3</v>
      </c>
      <c r="C28" s="298">
        <v>41</v>
      </c>
      <c r="D28" s="475" t="s">
        <v>69</v>
      </c>
      <c r="E28" s="304" t="s">
        <v>92</v>
      </c>
      <c r="F28" s="162">
        <v>569</v>
      </c>
      <c r="G28" s="162"/>
      <c r="H28" s="47">
        <v>200</v>
      </c>
      <c r="I28" s="8">
        <v>200</v>
      </c>
      <c r="J28" s="162"/>
      <c r="K28" s="912">
        <v>200</v>
      </c>
      <c r="L28" s="666">
        <v>200</v>
      </c>
      <c r="M28" s="197">
        <v>200</v>
      </c>
    </row>
    <row r="29" spans="1:16" ht="15">
      <c r="A29" s="161">
        <v>633006</v>
      </c>
      <c r="B29" s="9">
        <v>1</v>
      </c>
      <c r="C29" s="13">
        <v>41</v>
      </c>
      <c r="D29" s="473" t="s">
        <v>69</v>
      </c>
      <c r="E29" s="304" t="s">
        <v>93</v>
      </c>
      <c r="F29" s="162">
        <v>569</v>
      </c>
      <c r="G29" s="162">
        <v>368</v>
      </c>
      <c r="H29" s="47">
        <v>1200</v>
      </c>
      <c r="I29" s="8">
        <v>1200</v>
      </c>
      <c r="J29" s="162">
        <v>560</v>
      </c>
      <c r="K29" s="912">
        <v>1500</v>
      </c>
      <c r="L29" s="666">
        <v>1500</v>
      </c>
      <c r="M29" s="197">
        <v>1500</v>
      </c>
      <c r="P29" s="178"/>
    </row>
    <row r="30" spans="1:13" ht="15">
      <c r="A30" s="161">
        <v>633006</v>
      </c>
      <c r="B30" s="9">
        <v>2</v>
      </c>
      <c r="C30" s="194">
        <v>41</v>
      </c>
      <c r="D30" s="475" t="s">
        <v>69</v>
      </c>
      <c r="E30" s="304" t="s">
        <v>94</v>
      </c>
      <c r="F30" s="162">
        <v>1442</v>
      </c>
      <c r="G30" s="162">
        <v>1339</v>
      </c>
      <c r="H30" s="47">
        <v>1800</v>
      </c>
      <c r="I30" s="8">
        <v>1800</v>
      </c>
      <c r="J30" s="162">
        <v>1432</v>
      </c>
      <c r="K30" s="912">
        <v>1500</v>
      </c>
      <c r="L30" s="666">
        <v>1500</v>
      </c>
      <c r="M30" s="197">
        <v>1500</v>
      </c>
    </row>
    <row r="31" spans="1:13" ht="15">
      <c r="A31" s="161">
        <v>633006</v>
      </c>
      <c r="B31" s="9">
        <v>3</v>
      </c>
      <c r="C31" s="298">
        <v>41</v>
      </c>
      <c r="D31" s="475" t="s">
        <v>69</v>
      </c>
      <c r="E31" s="304" t="s">
        <v>332</v>
      </c>
      <c r="F31" s="162">
        <v>116</v>
      </c>
      <c r="G31" s="162">
        <v>479</v>
      </c>
      <c r="H31" s="47">
        <v>1000</v>
      </c>
      <c r="I31" s="8">
        <v>1000</v>
      </c>
      <c r="J31" s="162">
        <v>156</v>
      </c>
      <c r="K31" s="912">
        <v>300</v>
      </c>
      <c r="L31" s="666">
        <v>300</v>
      </c>
      <c r="M31" s="197">
        <v>300</v>
      </c>
    </row>
    <row r="32" spans="1:13" ht="15">
      <c r="A32" s="161">
        <v>633006</v>
      </c>
      <c r="B32" s="9">
        <v>4</v>
      </c>
      <c r="C32" s="13">
        <v>41</v>
      </c>
      <c r="D32" s="473" t="s">
        <v>69</v>
      </c>
      <c r="E32" s="304" t="s">
        <v>96</v>
      </c>
      <c r="F32" s="162">
        <v>400</v>
      </c>
      <c r="G32" s="162">
        <v>5</v>
      </c>
      <c r="H32" s="47">
        <v>50</v>
      </c>
      <c r="I32" s="8">
        <v>50</v>
      </c>
      <c r="J32" s="162"/>
      <c r="K32" s="912">
        <v>50</v>
      </c>
      <c r="L32" s="666">
        <v>50</v>
      </c>
      <c r="M32" s="197">
        <v>50</v>
      </c>
    </row>
    <row r="33" spans="1:13" ht="15">
      <c r="A33" s="161">
        <v>633006</v>
      </c>
      <c r="B33" s="9">
        <v>5</v>
      </c>
      <c r="C33" s="13">
        <v>41</v>
      </c>
      <c r="D33" s="475" t="s">
        <v>69</v>
      </c>
      <c r="E33" s="304" t="s">
        <v>97</v>
      </c>
      <c r="F33" s="162"/>
      <c r="G33" s="162"/>
      <c r="H33" s="47">
        <v>30</v>
      </c>
      <c r="I33" s="8">
        <v>30</v>
      </c>
      <c r="J33" s="162">
        <v>14</v>
      </c>
      <c r="K33" s="912">
        <v>30</v>
      </c>
      <c r="L33" s="666">
        <v>30</v>
      </c>
      <c r="M33" s="197">
        <v>30</v>
      </c>
    </row>
    <row r="34" spans="1:13" ht="15">
      <c r="A34" s="161">
        <v>633006</v>
      </c>
      <c r="B34" s="9">
        <v>6</v>
      </c>
      <c r="C34" s="194">
        <v>41</v>
      </c>
      <c r="D34" s="474" t="s">
        <v>82</v>
      </c>
      <c r="E34" s="436" t="s">
        <v>98</v>
      </c>
      <c r="F34" s="162">
        <v>33</v>
      </c>
      <c r="G34" s="162"/>
      <c r="H34" s="47">
        <v>100</v>
      </c>
      <c r="I34" s="8">
        <v>100</v>
      </c>
      <c r="J34" s="162">
        <v>62</v>
      </c>
      <c r="K34" s="912">
        <v>100</v>
      </c>
      <c r="L34" s="666">
        <v>100</v>
      </c>
      <c r="M34" s="197">
        <v>100</v>
      </c>
    </row>
    <row r="35" spans="1:13" ht="15">
      <c r="A35" s="161">
        <v>633006</v>
      </c>
      <c r="B35" s="33">
        <v>7</v>
      </c>
      <c r="C35" s="298">
        <v>41</v>
      </c>
      <c r="D35" s="475" t="s">
        <v>69</v>
      </c>
      <c r="E35" s="435" t="s">
        <v>99</v>
      </c>
      <c r="F35" s="162">
        <v>366</v>
      </c>
      <c r="G35" s="162">
        <v>4574</v>
      </c>
      <c r="H35" s="47">
        <v>2000</v>
      </c>
      <c r="I35" s="47">
        <v>6100</v>
      </c>
      <c r="J35" s="162">
        <v>5942</v>
      </c>
      <c r="K35" s="912">
        <v>5000</v>
      </c>
      <c r="L35" s="666">
        <v>2000</v>
      </c>
      <c r="M35" s="197">
        <v>2000</v>
      </c>
    </row>
    <row r="36" spans="1:13" ht="13.5" customHeight="1">
      <c r="A36" s="161">
        <v>633006</v>
      </c>
      <c r="B36" s="33">
        <v>8</v>
      </c>
      <c r="C36" s="13">
        <v>41</v>
      </c>
      <c r="D36" s="475" t="s">
        <v>100</v>
      </c>
      <c r="E36" s="435" t="s">
        <v>331</v>
      </c>
      <c r="F36" s="162">
        <v>948</v>
      </c>
      <c r="G36" s="162">
        <v>991</v>
      </c>
      <c r="H36" s="47">
        <v>700</v>
      </c>
      <c r="I36" s="47">
        <v>700</v>
      </c>
      <c r="J36" s="162">
        <v>653</v>
      </c>
      <c r="K36" s="912">
        <v>700</v>
      </c>
      <c r="L36" s="666">
        <v>700</v>
      </c>
      <c r="M36" s="197">
        <v>700</v>
      </c>
    </row>
    <row r="37" spans="1:13" ht="13.5" customHeight="1">
      <c r="A37" s="161">
        <v>633006</v>
      </c>
      <c r="B37" s="33">
        <v>9</v>
      </c>
      <c r="C37" s="194">
        <v>41</v>
      </c>
      <c r="D37" s="475" t="s">
        <v>69</v>
      </c>
      <c r="E37" s="435" t="s">
        <v>333</v>
      </c>
      <c r="F37" s="162"/>
      <c r="G37" s="162"/>
      <c r="H37" s="47"/>
      <c r="I37" s="47"/>
      <c r="J37" s="162"/>
      <c r="K37" s="912"/>
      <c r="L37" s="666"/>
      <c r="M37" s="197"/>
    </row>
    <row r="38" spans="1:13" ht="13.5" customHeight="1">
      <c r="A38" s="161">
        <v>633006</v>
      </c>
      <c r="B38" s="33">
        <v>10</v>
      </c>
      <c r="C38" s="298">
        <v>41</v>
      </c>
      <c r="D38" s="475" t="s">
        <v>344</v>
      </c>
      <c r="E38" s="435" t="s">
        <v>494</v>
      </c>
      <c r="F38" s="160">
        <v>1575</v>
      </c>
      <c r="G38" s="162">
        <v>1871</v>
      </c>
      <c r="H38" s="47">
        <v>7400</v>
      </c>
      <c r="I38" s="47">
        <v>5555</v>
      </c>
      <c r="J38" s="162"/>
      <c r="K38" s="912">
        <v>7000</v>
      </c>
      <c r="L38" s="666"/>
      <c r="M38" s="197"/>
    </row>
    <row r="39" spans="1:13" ht="13.5" customHeight="1">
      <c r="A39" s="161">
        <v>633006</v>
      </c>
      <c r="B39" s="33">
        <v>11</v>
      </c>
      <c r="C39" s="298">
        <v>41</v>
      </c>
      <c r="D39" s="475" t="s">
        <v>344</v>
      </c>
      <c r="E39" s="435" t="s">
        <v>468</v>
      </c>
      <c r="F39" s="160"/>
      <c r="G39" s="162"/>
      <c r="H39" s="47"/>
      <c r="I39" s="47">
        <v>700</v>
      </c>
      <c r="J39" s="162">
        <v>695</v>
      </c>
      <c r="K39" s="912"/>
      <c r="L39" s="666"/>
      <c r="M39" s="197"/>
    </row>
    <row r="40" spans="1:13" ht="15">
      <c r="A40" s="161">
        <v>633006</v>
      </c>
      <c r="B40" s="9">
        <v>12</v>
      </c>
      <c r="C40" s="13">
        <v>41</v>
      </c>
      <c r="D40" s="475" t="s">
        <v>100</v>
      </c>
      <c r="E40" s="435" t="s">
        <v>101</v>
      </c>
      <c r="F40" s="160"/>
      <c r="G40" s="162"/>
      <c r="H40" s="47"/>
      <c r="I40" s="8"/>
      <c r="J40" s="162"/>
      <c r="K40" s="912">
        <v>50</v>
      </c>
      <c r="L40" s="666">
        <v>50</v>
      </c>
      <c r="M40" s="197">
        <v>50</v>
      </c>
    </row>
    <row r="41" spans="1:13" ht="15">
      <c r="A41" s="159">
        <v>633006</v>
      </c>
      <c r="B41" s="49">
        <v>13</v>
      </c>
      <c r="C41" s="194">
        <v>41</v>
      </c>
      <c r="D41" s="484" t="s">
        <v>102</v>
      </c>
      <c r="E41" s="467" t="s">
        <v>103</v>
      </c>
      <c r="F41" s="160">
        <v>220</v>
      </c>
      <c r="G41" s="160"/>
      <c r="H41" s="87">
        <v>2000</v>
      </c>
      <c r="I41" s="6">
        <v>1130</v>
      </c>
      <c r="J41" s="160">
        <v>120</v>
      </c>
      <c r="K41" s="940">
        <v>1000</v>
      </c>
      <c r="L41" s="739">
        <v>1000</v>
      </c>
      <c r="M41" s="216">
        <v>1000</v>
      </c>
    </row>
    <row r="42" spans="1:13" ht="15">
      <c r="A42" s="161">
        <v>633009</v>
      </c>
      <c r="B42" s="9">
        <v>1</v>
      </c>
      <c r="C42" s="13">
        <v>41</v>
      </c>
      <c r="D42" s="475" t="s">
        <v>69</v>
      </c>
      <c r="E42" s="435" t="s">
        <v>104</v>
      </c>
      <c r="F42" s="162">
        <v>483</v>
      </c>
      <c r="G42" s="160">
        <v>520</v>
      </c>
      <c r="H42" s="47">
        <v>500</v>
      </c>
      <c r="I42" s="8">
        <v>810</v>
      </c>
      <c r="J42" s="162">
        <v>698</v>
      </c>
      <c r="K42" s="912">
        <v>700</v>
      </c>
      <c r="L42" s="666">
        <v>700</v>
      </c>
      <c r="M42" s="197">
        <v>700</v>
      </c>
    </row>
    <row r="43" spans="1:13" ht="15">
      <c r="A43" s="159">
        <v>633010</v>
      </c>
      <c r="B43" s="49"/>
      <c r="C43" s="82">
        <v>41</v>
      </c>
      <c r="D43" s="484" t="s">
        <v>69</v>
      </c>
      <c r="E43" s="467" t="s">
        <v>105</v>
      </c>
      <c r="F43" s="173">
        <v>607</v>
      </c>
      <c r="G43" s="160">
        <v>1532</v>
      </c>
      <c r="H43" s="87">
        <v>800</v>
      </c>
      <c r="I43" s="6">
        <v>800</v>
      </c>
      <c r="J43" s="160">
        <v>97</v>
      </c>
      <c r="K43" s="940">
        <v>800</v>
      </c>
      <c r="L43" s="739">
        <v>500</v>
      </c>
      <c r="M43" s="216">
        <v>500</v>
      </c>
    </row>
    <row r="44" spans="1:13" ht="15">
      <c r="A44" s="165">
        <v>633011</v>
      </c>
      <c r="B44" s="80"/>
      <c r="C44" s="589">
        <v>41</v>
      </c>
      <c r="D44" s="485" t="s">
        <v>69</v>
      </c>
      <c r="E44" s="487" t="s">
        <v>106</v>
      </c>
      <c r="F44" s="162"/>
      <c r="G44" s="166"/>
      <c r="H44" s="486">
        <v>50</v>
      </c>
      <c r="I44" s="52">
        <v>50</v>
      </c>
      <c r="J44" s="166"/>
      <c r="K44" s="912">
        <v>100</v>
      </c>
      <c r="L44" s="742">
        <v>100</v>
      </c>
      <c r="M44" s="745">
        <v>100</v>
      </c>
    </row>
    <row r="45" spans="1:13" ht="15">
      <c r="A45" s="303">
        <v>633013</v>
      </c>
      <c r="B45" s="256"/>
      <c r="C45" s="13">
        <v>41</v>
      </c>
      <c r="D45" s="485" t="s">
        <v>69</v>
      </c>
      <c r="E45" s="543" t="s">
        <v>345</v>
      </c>
      <c r="F45" s="666">
        <v>2116</v>
      </c>
      <c r="G45" s="166">
        <v>1423</v>
      </c>
      <c r="H45" s="165">
        <v>2500</v>
      </c>
      <c r="I45" s="52">
        <v>2700</v>
      </c>
      <c r="J45" s="166">
        <v>2650</v>
      </c>
      <c r="K45" s="912">
        <v>3000</v>
      </c>
      <c r="L45" s="742">
        <v>3000</v>
      </c>
      <c r="M45" s="745">
        <v>3000</v>
      </c>
    </row>
    <row r="46" spans="1:13" ht="14.25" customHeight="1">
      <c r="A46" s="165">
        <v>633015</v>
      </c>
      <c r="B46" s="302"/>
      <c r="C46" s="194">
        <v>41</v>
      </c>
      <c r="D46" s="485" t="s">
        <v>69</v>
      </c>
      <c r="E46" s="543" t="s">
        <v>360</v>
      </c>
      <c r="F46" s="666">
        <v>20</v>
      </c>
      <c r="G46" s="231">
        <v>189</v>
      </c>
      <c r="H46" s="177">
        <v>200</v>
      </c>
      <c r="I46" s="14">
        <v>200</v>
      </c>
      <c r="J46" s="231">
        <v>64</v>
      </c>
      <c r="K46" s="940">
        <v>100</v>
      </c>
      <c r="L46" s="743">
        <v>100</v>
      </c>
      <c r="M46" s="746">
        <v>100</v>
      </c>
    </row>
    <row r="47" spans="1:13" ht="16.5" customHeight="1">
      <c r="A47" s="255">
        <v>633015</v>
      </c>
      <c r="B47" s="437"/>
      <c r="C47" s="298">
        <v>41</v>
      </c>
      <c r="D47" s="485" t="s">
        <v>69</v>
      </c>
      <c r="E47" s="487" t="s">
        <v>378</v>
      </c>
      <c r="F47" s="160">
        <v>2074</v>
      </c>
      <c r="G47" s="166"/>
      <c r="H47" s="165"/>
      <c r="I47" s="52"/>
      <c r="J47" s="166"/>
      <c r="K47" s="910"/>
      <c r="L47" s="743"/>
      <c r="M47" s="746"/>
    </row>
    <row r="48" spans="1:13" ht="15">
      <c r="A48" s="169">
        <v>633016</v>
      </c>
      <c r="B48" s="32"/>
      <c r="C48" s="298">
        <v>41</v>
      </c>
      <c r="D48" s="476" t="s">
        <v>107</v>
      </c>
      <c r="E48" s="478" t="s">
        <v>108</v>
      </c>
      <c r="F48" s="162">
        <v>1169</v>
      </c>
      <c r="G48" s="164">
        <v>1095</v>
      </c>
      <c r="H48" s="479">
        <v>1300</v>
      </c>
      <c r="I48" s="23">
        <v>1300</v>
      </c>
      <c r="J48" s="198">
        <v>1146</v>
      </c>
      <c r="K48" s="939">
        <v>1500</v>
      </c>
      <c r="L48" s="737">
        <v>1500</v>
      </c>
      <c r="M48" s="202">
        <v>1500</v>
      </c>
    </row>
    <row r="49" spans="1:13" ht="15">
      <c r="A49" s="154">
        <v>634</v>
      </c>
      <c r="B49" s="72"/>
      <c r="C49" s="591"/>
      <c r="D49" s="501"/>
      <c r="E49" s="611" t="s">
        <v>109</v>
      </c>
      <c r="F49" s="155">
        <v>7651</v>
      </c>
      <c r="G49" s="155">
        <f aca="true" t="shared" si="3" ref="G49:M49">SUM(G50:G59)</f>
        <v>8746</v>
      </c>
      <c r="H49" s="5">
        <f>SUM(H50:H59)</f>
        <v>9300</v>
      </c>
      <c r="I49" s="4">
        <f>SUM(I50:I59)</f>
        <v>9740</v>
      </c>
      <c r="J49" s="155">
        <f t="shared" si="3"/>
        <v>7967</v>
      </c>
      <c r="K49" s="935">
        <f t="shared" si="3"/>
        <v>9390</v>
      </c>
      <c r="L49" s="736">
        <f t="shared" si="3"/>
        <v>9390</v>
      </c>
      <c r="M49" s="158">
        <f t="shared" si="3"/>
        <v>9390</v>
      </c>
    </row>
    <row r="50" spans="1:13" ht="15">
      <c r="A50" s="159">
        <v>634001</v>
      </c>
      <c r="B50" s="49">
        <v>1</v>
      </c>
      <c r="C50" s="579">
        <v>41</v>
      </c>
      <c r="D50" s="483" t="s">
        <v>110</v>
      </c>
      <c r="E50" s="480" t="s">
        <v>111</v>
      </c>
      <c r="F50" s="162">
        <v>2074</v>
      </c>
      <c r="G50" s="160">
        <v>1628</v>
      </c>
      <c r="H50" s="87">
        <v>2000</v>
      </c>
      <c r="I50" s="6">
        <v>2000</v>
      </c>
      <c r="J50" s="160">
        <v>1539</v>
      </c>
      <c r="K50" s="941">
        <v>2000</v>
      </c>
      <c r="L50" s="739">
        <v>2000</v>
      </c>
      <c r="M50" s="216">
        <v>2000</v>
      </c>
    </row>
    <row r="51" spans="1:13" ht="15">
      <c r="A51" s="161">
        <v>634001</v>
      </c>
      <c r="B51" s="33">
        <v>2</v>
      </c>
      <c r="C51" s="13">
        <v>41</v>
      </c>
      <c r="D51" s="484" t="s">
        <v>110</v>
      </c>
      <c r="E51" s="435" t="s">
        <v>112</v>
      </c>
      <c r="F51" s="162">
        <v>2609</v>
      </c>
      <c r="G51" s="162">
        <v>2284</v>
      </c>
      <c r="H51" s="47">
        <v>2500</v>
      </c>
      <c r="I51" s="8">
        <v>2500</v>
      </c>
      <c r="J51" s="162">
        <v>2162</v>
      </c>
      <c r="K51" s="942">
        <v>2500</v>
      </c>
      <c r="L51" s="666">
        <v>2500</v>
      </c>
      <c r="M51" s="197">
        <v>2500</v>
      </c>
    </row>
    <row r="52" spans="1:13" ht="15">
      <c r="A52" s="161">
        <v>634001</v>
      </c>
      <c r="B52" s="33">
        <v>3</v>
      </c>
      <c r="C52" s="13">
        <v>41</v>
      </c>
      <c r="D52" s="484" t="s">
        <v>110</v>
      </c>
      <c r="E52" s="435" t="s">
        <v>113</v>
      </c>
      <c r="F52" s="162">
        <v>15</v>
      </c>
      <c r="G52" s="162"/>
      <c r="H52" s="47">
        <v>120</v>
      </c>
      <c r="I52" s="8">
        <v>120</v>
      </c>
      <c r="J52" s="162"/>
      <c r="K52" s="942">
        <v>200</v>
      </c>
      <c r="L52" s="666">
        <v>200</v>
      </c>
      <c r="M52" s="197">
        <v>200</v>
      </c>
    </row>
    <row r="53" spans="1:13" ht="15">
      <c r="A53" s="161">
        <v>634002</v>
      </c>
      <c r="B53" s="33">
        <v>1</v>
      </c>
      <c r="C53" s="82">
        <v>41</v>
      </c>
      <c r="D53" s="484" t="s">
        <v>110</v>
      </c>
      <c r="E53" s="435" t="s">
        <v>114</v>
      </c>
      <c r="F53" s="162">
        <v>912</v>
      </c>
      <c r="G53" s="162">
        <v>2188</v>
      </c>
      <c r="H53" s="47">
        <v>1500</v>
      </c>
      <c r="I53" s="8">
        <v>1600</v>
      </c>
      <c r="J53" s="162">
        <v>1515</v>
      </c>
      <c r="K53" s="942">
        <v>1600</v>
      </c>
      <c r="L53" s="666">
        <v>1600</v>
      </c>
      <c r="M53" s="197">
        <v>1600</v>
      </c>
    </row>
    <row r="54" spans="1:13" ht="15">
      <c r="A54" s="161">
        <v>634002</v>
      </c>
      <c r="B54" s="33">
        <v>2</v>
      </c>
      <c r="C54" s="589">
        <v>41</v>
      </c>
      <c r="D54" s="484" t="s">
        <v>110</v>
      </c>
      <c r="E54" s="435" t="s">
        <v>115</v>
      </c>
      <c r="F54" s="199">
        <v>843</v>
      </c>
      <c r="G54" s="162">
        <v>921</v>
      </c>
      <c r="H54" s="47">
        <v>2000</v>
      </c>
      <c r="I54" s="8">
        <v>2000</v>
      </c>
      <c r="J54" s="162">
        <v>1321</v>
      </c>
      <c r="K54" s="942">
        <v>2000</v>
      </c>
      <c r="L54" s="666">
        <v>2000</v>
      </c>
      <c r="M54" s="197">
        <v>2000</v>
      </c>
    </row>
    <row r="55" spans="1:13" ht="15">
      <c r="A55" s="161">
        <v>634003</v>
      </c>
      <c r="B55" s="9">
        <v>1</v>
      </c>
      <c r="C55" s="588">
        <v>41</v>
      </c>
      <c r="D55" s="484" t="s">
        <v>110</v>
      </c>
      <c r="E55" s="435" t="s">
        <v>116</v>
      </c>
      <c r="F55" s="666">
        <v>833</v>
      </c>
      <c r="G55" s="162">
        <v>537</v>
      </c>
      <c r="H55" s="47">
        <v>470</v>
      </c>
      <c r="I55" s="8">
        <v>710</v>
      </c>
      <c r="J55" s="162">
        <v>686</v>
      </c>
      <c r="K55" s="942">
        <v>700</v>
      </c>
      <c r="L55" s="666">
        <v>700</v>
      </c>
      <c r="M55" s="197">
        <v>700</v>
      </c>
    </row>
    <row r="56" spans="1:22" ht="14.25" customHeight="1">
      <c r="A56" s="161">
        <v>634003</v>
      </c>
      <c r="B56" s="9">
        <v>2</v>
      </c>
      <c r="C56" s="588">
        <v>41</v>
      </c>
      <c r="D56" s="484" t="s">
        <v>110</v>
      </c>
      <c r="E56" s="435" t="s">
        <v>117</v>
      </c>
      <c r="F56" s="666">
        <v>253</v>
      </c>
      <c r="G56" s="162">
        <v>598</v>
      </c>
      <c r="H56" s="47">
        <v>600</v>
      </c>
      <c r="I56" s="8">
        <v>600</v>
      </c>
      <c r="J56" s="162">
        <v>543</v>
      </c>
      <c r="K56" s="942">
        <v>280</v>
      </c>
      <c r="L56" s="666">
        <v>280</v>
      </c>
      <c r="M56" s="197">
        <v>280</v>
      </c>
      <c r="S56" s="178"/>
      <c r="T56" s="178"/>
      <c r="U56" s="178"/>
      <c r="V56" s="178"/>
    </row>
    <row r="57" spans="1:24" ht="18" customHeight="1">
      <c r="A57" s="189">
        <v>634002</v>
      </c>
      <c r="B57" s="79"/>
      <c r="C57" s="9"/>
      <c r="D57" s="484" t="s">
        <v>110</v>
      </c>
      <c r="E57" s="436" t="s">
        <v>118</v>
      </c>
      <c r="F57" s="160">
        <v>7468</v>
      </c>
      <c r="G57" s="199"/>
      <c r="H57" s="51"/>
      <c r="I57" s="24"/>
      <c r="J57" s="199"/>
      <c r="K57" s="943"/>
      <c r="L57" s="741"/>
      <c r="M57" s="201"/>
      <c r="U57" s="178"/>
      <c r="V57" s="178"/>
      <c r="W57" s="178"/>
      <c r="X57" s="178"/>
    </row>
    <row r="58" spans="1:13" ht="18" customHeight="1">
      <c r="A58" s="189">
        <v>634004</v>
      </c>
      <c r="B58" s="79"/>
      <c r="C58" s="13">
        <v>41</v>
      </c>
      <c r="D58" s="475" t="s">
        <v>110</v>
      </c>
      <c r="E58" s="436" t="s">
        <v>464</v>
      </c>
      <c r="F58" s="160"/>
      <c r="G58" s="199">
        <v>490</v>
      </c>
      <c r="H58" s="51"/>
      <c r="I58" s="24"/>
      <c r="J58" s="199"/>
      <c r="K58" s="943"/>
      <c r="L58" s="741"/>
      <c r="M58" s="201"/>
    </row>
    <row r="59" spans="1:13" ht="15">
      <c r="A59" s="169">
        <v>634005</v>
      </c>
      <c r="B59" s="77"/>
      <c r="C59" s="39">
        <v>41</v>
      </c>
      <c r="D59" s="473" t="s">
        <v>110</v>
      </c>
      <c r="E59" s="478" t="s">
        <v>119</v>
      </c>
      <c r="F59" s="814">
        <v>112</v>
      </c>
      <c r="G59" s="198">
        <v>100</v>
      </c>
      <c r="H59" s="479">
        <v>110</v>
      </c>
      <c r="I59" s="23">
        <v>210</v>
      </c>
      <c r="J59" s="198">
        <v>201</v>
      </c>
      <c r="K59" s="944">
        <v>110</v>
      </c>
      <c r="L59" s="740">
        <v>110</v>
      </c>
      <c r="M59" s="581">
        <v>110</v>
      </c>
    </row>
    <row r="60" spans="1:13" ht="15">
      <c r="A60" s="154">
        <v>635</v>
      </c>
      <c r="B60" s="3"/>
      <c r="C60" s="81"/>
      <c r="D60" s="477"/>
      <c r="E60" s="466" t="s">
        <v>120</v>
      </c>
      <c r="F60" s="155">
        <v>14999</v>
      </c>
      <c r="G60" s="155">
        <f aca="true" t="shared" si="4" ref="G60:M60">SUM(G61:G67)</f>
        <v>7410</v>
      </c>
      <c r="H60" s="5">
        <f t="shared" si="4"/>
        <v>7600</v>
      </c>
      <c r="I60" s="4">
        <f t="shared" si="4"/>
        <v>7600</v>
      </c>
      <c r="J60" s="155">
        <f t="shared" si="4"/>
        <v>5281</v>
      </c>
      <c r="K60" s="945">
        <f t="shared" si="4"/>
        <v>63300</v>
      </c>
      <c r="L60" s="736">
        <f t="shared" si="4"/>
        <v>7500</v>
      </c>
      <c r="M60" s="158">
        <f t="shared" si="4"/>
        <v>7500</v>
      </c>
    </row>
    <row r="61" spans="1:13" ht="13.5" customHeight="1">
      <c r="A61" s="159">
        <v>635002</v>
      </c>
      <c r="B61" s="49"/>
      <c r="C61" s="82">
        <v>41</v>
      </c>
      <c r="D61" s="484" t="s">
        <v>121</v>
      </c>
      <c r="E61" s="467" t="s">
        <v>122</v>
      </c>
      <c r="F61" s="162">
        <v>7468</v>
      </c>
      <c r="G61" s="160">
        <v>6203</v>
      </c>
      <c r="H61" s="87">
        <v>6500</v>
      </c>
      <c r="I61" s="6">
        <v>6500</v>
      </c>
      <c r="J61" s="160">
        <v>4859</v>
      </c>
      <c r="K61" s="941">
        <v>6500</v>
      </c>
      <c r="L61" s="739">
        <v>6500</v>
      </c>
      <c r="M61" s="216">
        <v>6500</v>
      </c>
    </row>
    <row r="62" spans="1:13" ht="15" customHeight="1">
      <c r="A62" s="159">
        <v>635003</v>
      </c>
      <c r="B62" s="49"/>
      <c r="C62" s="82">
        <v>41</v>
      </c>
      <c r="D62" s="489" t="s">
        <v>121</v>
      </c>
      <c r="E62" s="467" t="s">
        <v>416</v>
      </c>
      <c r="F62" s="160">
        <v>675</v>
      </c>
      <c r="G62" s="160">
        <v>691</v>
      </c>
      <c r="H62" s="47">
        <v>500</v>
      </c>
      <c r="I62" s="8">
        <v>500</v>
      </c>
      <c r="J62" s="162">
        <v>346</v>
      </c>
      <c r="K62" s="942">
        <v>500</v>
      </c>
      <c r="L62" s="666">
        <v>500</v>
      </c>
      <c r="M62" s="197">
        <v>500</v>
      </c>
    </row>
    <row r="63" spans="1:13" ht="15">
      <c r="A63" s="161">
        <v>635004</v>
      </c>
      <c r="B63" s="9">
        <v>2</v>
      </c>
      <c r="C63" s="13">
        <v>41</v>
      </c>
      <c r="D63" s="475" t="s">
        <v>82</v>
      </c>
      <c r="E63" s="435" t="s">
        <v>123</v>
      </c>
      <c r="F63" s="160">
        <v>255</v>
      </c>
      <c r="G63" s="160">
        <v>316</v>
      </c>
      <c r="H63" s="47">
        <v>200</v>
      </c>
      <c r="I63" s="8">
        <v>200</v>
      </c>
      <c r="J63" s="162">
        <v>76</v>
      </c>
      <c r="K63" s="942">
        <v>100</v>
      </c>
      <c r="L63" s="666">
        <v>100</v>
      </c>
      <c r="M63" s="197">
        <v>100</v>
      </c>
    </row>
    <row r="64" spans="1:13" ht="15">
      <c r="A64" s="161">
        <v>635004</v>
      </c>
      <c r="B64" s="9">
        <v>8</v>
      </c>
      <c r="C64" s="13">
        <v>41</v>
      </c>
      <c r="D64" s="475" t="s">
        <v>82</v>
      </c>
      <c r="E64" s="304" t="s">
        <v>124</v>
      </c>
      <c r="F64" s="160">
        <v>241</v>
      </c>
      <c r="G64" s="162"/>
      <c r="H64" s="47">
        <v>200</v>
      </c>
      <c r="I64" s="8">
        <v>200</v>
      </c>
      <c r="J64" s="162"/>
      <c r="K64" s="942">
        <v>200</v>
      </c>
      <c r="L64" s="666">
        <v>200</v>
      </c>
      <c r="M64" s="197">
        <v>200</v>
      </c>
    </row>
    <row r="65" spans="1:21" ht="15">
      <c r="A65" s="161">
        <v>635004</v>
      </c>
      <c r="B65" s="9">
        <v>4</v>
      </c>
      <c r="C65" s="13">
        <v>41</v>
      </c>
      <c r="D65" s="475" t="s">
        <v>82</v>
      </c>
      <c r="E65" s="304" t="s">
        <v>441</v>
      </c>
      <c r="F65" s="666">
        <v>372</v>
      </c>
      <c r="G65" s="162"/>
      <c r="H65" s="47"/>
      <c r="I65" s="8"/>
      <c r="J65" s="162"/>
      <c r="K65" s="942" t="s">
        <v>432</v>
      </c>
      <c r="L65" s="666"/>
      <c r="M65" s="197"/>
      <c r="Q65" s="178"/>
      <c r="R65" s="178"/>
      <c r="S65" s="178"/>
      <c r="T65" s="178"/>
      <c r="U65" s="178"/>
    </row>
    <row r="66" spans="1:13" ht="13.5" customHeight="1">
      <c r="A66" s="161">
        <v>635006</v>
      </c>
      <c r="B66" s="9">
        <v>1</v>
      </c>
      <c r="C66" s="13">
        <v>41</v>
      </c>
      <c r="D66" s="475" t="s">
        <v>82</v>
      </c>
      <c r="E66" s="304" t="s">
        <v>495</v>
      </c>
      <c r="F66" s="168"/>
      <c r="G66" s="173"/>
      <c r="H66" s="47"/>
      <c r="I66" s="8"/>
      <c r="J66" s="162"/>
      <c r="K66" s="942">
        <v>50000</v>
      </c>
      <c r="L66" s="666"/>
      <c r="M66" s="197"/>
    </row>
    <row r="67" spans="1:13" ht="15">
      <c r="A67" s="163">
        <v>635006</v>
      </c>
      <c r="B67" s="11">
        <v>8</v>
      </c>
      <c r="C67" s="192">
        <v>41</v>
      </c>
      <c r="D67" s="476" t="s">
        <v>100</v>
      </c>
      <c r="E67" s="468" t="s">
        <v>126</v>
      </c>
      <c r="F67" s="666">
        <v>5988</v>
      </c>
      <c r="G67" s="198">
        <v>200</v>
      </c>
      <c r="H67" s="492">
        <v>200</v>
      </c>
      <c r="I67" s="84">
        <v>200</v>
      </c>
      <c r="J67" s="164"/>
      <c r="K67" s="946">
        <v>6000</v>
      </c>
      <c r="L67" s="737">
        <v>200</v>
      </c>
      <c r="M67" s="202">
        <v>200</v>
      </c>
    </row>
    <row r="68" spans="1:22" ht="15" customHeight="1" thickBot="1">
      <c r="A68" s="820">
        <v>636</v>
      </c>
      <c r="B68" s="3"/>
      <c r="C68" s="3">
        <v>41</v>
      </c>
      <c r="D68" s="749" t="s">
        <v>82</v>
      </c>
      <c r="E68" s="466" t="s">
        <v>127</v>
      </c>
      <c r="F68" s="155">
        <v>651</v>
      </c>
      <c r="G68" s="155">
        <v>1706</v>
      </c>
      <c r="H68" s="85">
        <v>200</v>
      </c>
      <c r="I68" s="85">
        <v>500</v>
      </c>
      <c r="J68" s="155">
        <v>466</v>
      </c>
      <c r="K68" s="935">
        <f>SUM(K69:K70)</f>
        <v>200</v>
      </c>
      <c r="L68" s="736">
        <f>SUM(L69:L70)</f>
        <v>200</v>
      </c>
      <c r="M68" s="736">
        <f>SUM(M69:M70)</f>
        <v>200</v>
      </c>
      <c r="N68" s="178"/>
      <c r="R68" s="178"/>
      <c r="S68" s="178"/>
      <c r="T68" s="178"/>
      <c r="U68" s="664"/>
      <c r="V68" s="664"/>
    </row>
    <row r="69" spans="1:21" ht="15" customHeight="1">
      <c r="A69" s="247">
        <v>636001</v>
      </c>
      <c r="B69" s="7"/>
      <c r="C69" s="7">
        <v>41</v>
      </c>
      <c r="D69" s="815" t="s">
        <v>82</v>
      </c>
      <c r="E69" s="480" t="s">
        <v>127</v>
      </c>
      <c r="F69" s="160">
        <v>651</v>
      </c>
      <c r="G69" s="171">
        <v>466</v>
      </c>
      <c r="H69" s="816">
        <v>200</v>
      </c>
      <c r="I69" s="668">
        <v>300</v>
      </c>
      <c r="J69" s="171">
        <v>266</v>
      </c>
      <c r="K69" s="936">
        <v>200</v>
      </c>
      <c r="L69" s="211">
        <v>200</v>
      </c>
      <c r="M69" s="211">
        <v>200</v>
      </c>
      <c r="N69" s="178"/>
      <c r="R69" s="178"/>
      <c r="S69" s="178"/>
      <c r="T69" s="178"/>
      <c r="U69" s="178"/>
    </row>
    <row r="70" spans="1:14" ht="15" customHeight="1">
      <c r="A70" s="817">
        <v>636004</v>
      </c>
      <c r="B70" s="32"/>
      <c r="C70" s="32">
        <v>41</v>
      </c>
      <c r="D70" s="539" t="s">
        <v>82</v>
      </c>
      <c r="E70" s="478" t="s">
        <v>442</v>
      </c>
      <c r="F70" s="198"/>
      <c r="G70" s="198">
        <v>1440</v>
      </c>
      <c r="H70" s="818"/>
      <c r="I70" s="819">
        <v>200</v>
      </c>
      <c r="J70" s="198">
        <v>200</v>
      </c>
      <c r="K70" s="946"/>
      <c r="L70" s="737"/>
      <c r="M70" s="202"/>
      <c r="N70" s="178"/>
    </row>
    <row r="71" spans="1:14" ht="15" customHeight="1">
      <c r="A71" s="188">
        <v>637</v>
      </c>
      <c r="B71" s="70"/>
      <c r="C71" s="70"/>
      <c r="D71" s="472"/>
      <c r="E71" s="465" t="s">
        <v>128</v>
      </c>
      <c r="F71" s="206">
        <v>85701</v>
      </c>
      <c r="G71" s="206">
        <f aca="true" t="shared" si="5" ref="G71:M71">SUM(G72:G100)</f>
        <v>56047</v>
      </c>
      <c r="H71" s="71">
        <f t="shared" si="5"/>
        <v>103760</v>
      </c>
      <c r="I71" s="69">
        <f t="shared" si="5"/>
        <v>111320</v>
      </c>
      <c r="J71" s="206">
        <f t="shared" si="5"/>
        <v>54268</v>
      </c>
      <c r="K71" s="945">
        <f t="shared" si="5"/>
        <v>78150</v>
      </c>
      <c r="L71" s="736">
        <f t="shared" si="5"/>
        <v>57150</v>
      </c>
      <c r="M71" s="158">
        <f t="shared" si="5"/>
        <v>57350</v>
      </c>
      <c r="N71" s="178"/>
    </row>
    <row r="72" spans="1:13" ht="15">
      <c r="A72" s="236">
        <v>637004</v>
      </c>
      <c r="B72" s="22"/>
      <c r="C72" s="579">
        <v>41</v>
      </c>
      <c r="D72" s="483" t="s">
        <v>82</v>
      </c>
      <c r="E72" s="494" t="s">
        <v>129</v>
      </c>
      <c r="F72" s="160"/>
      <c r="G72" s="171">
        <v>25</v>
      </c>
      <c r="H72" s="36"/>
      <c r="I72" s="12"/>
      <c r="J72" s="171"/>
      <c r="K72" s="947">
        <v>120</v>
      </c>
      <c r="L72" s="665">
        <v>120</v>
      </c>
      <c r="M72" s="211">
        <v>120</v>
      </c>
    </row>
    <row r="73" spans="1:13" ht="15">
      <c r="A73" s="237">
        <v>637004</v>
      </c>
      <c r="B73" s="9">
        <v>1</v>
      </c>
      <c r="C73" s="588">
        <v>41</v>
      </c>
      <c r="D73" s="489" t="s">
        <v>69</v>
      </c>
      <c r="E73" s="495" t="s">
        <v>334</v>
      </c>
      <c r="F73" s="162">
        <v>600</v>
      </c>
      <c r="G73" s="162">
        <v>3340</v>
      </c>
      <c r="H73" s="47">
        <v>5000</v>
      </c>
      <c r="I73" s="8">
        <v>5000</v>
      </c>
      <c r="J73" s="160"/>
      <c r="K73" s="942">
        <v>5000</v>
      </c>
      <c r="L73" s="739"/>
      <c r="M73" s="216"/>
    </row>
    <row r="74" spans="1:13" ht="12.75" customHeight="1">
      <c r="A74" s="161">
        <v>637001</v>
      </c>
      <c r="B74" s="33"/>
      <c r="C74" s="83">
        <v>41</v>
      </c>
      <c r="D74" s="485" t="s">
        <v>69</v>
      </c>
      <c r="E74" s="304" t="s">
        <v>130</v>
      </c>
      <c r="F74" s="160">
        <v>1470</v>
      </c>
      <c r="G74" s="162">
        <v>1430</v>
      </c>
      <c r="H74" s="47">
        <v>1000</v>
      </c>
      <c r="I74" s="8">
        <v>1000</v>
      </c>
      <c r="J74" s="162"/>
      <c r="K74" s="942">
        <v>1000</v>
      </c>
      <c r="L74" s="666">
        <v>1000</v>
      </c>
      <c r="M74" s="197">
        <v>1000</v>
      </c>
    </row>
    <row r="75" spans="1:13" ht="15">
      <c r="A75" s="159">
        <v>637004</v>
      </c>
      <c r="B75" s="7">
        <v>2</v>
      </c>
      <c r="C75" s="588">
        <v>41</v>
      </c>
      <c r="D75" s="484" t="s">
        <v>100</v>
      </c>
      <c r="E75" s="495" t="s">
        <v>131</v>
      </c>
      <c r="F75" s="160">
        <v>6575</v>
      </c>
      <c r="G75" s="160">
        <v>5094</v>
      </c>
      <c r="H75" s="87">
        <v>5000</v>
      </c>
      <c r="I75" s="6">
        <v>5000</v>
      </c>
      <c r="J75" s="160">
        <v>3252</v>
      </c>
      <c r="K75" s="912">
        <v>5000</v>
      </c>
      <c r="L75" s="666">
        <v>5000</v>
      </c>
      <c r="M75" s="216">
        <v>5000</v>
      </c>
    </row>
    <row r="76" spans="1:13" ht="14.25" customHeight="1">
      <c r="A76" s="161">
        <v>637004</v>
      </c>
      <c r="B76" s="9">
        <v>5</v>
      </c>
      <c r="C76" s="83">
        <v>41</v>
      </c>
      <c r="D76" s="475" t="s">
        <v>69</v>
      </c>
      <c r="E76" s="435" t="s">
        <v>132</v>
      </c>
      <c r="F76" s="160"/>
      <c r="G76" s="160">
        <v>682</v>
      </c>
      <c r="H76" s="47">
        <v>500</v>
      </c>
      <c r="I76" s="8">
        <v>1700</v>
      </c>
      <c r="J76" s="162">
        <v>1634</v>
      </c>
      <c r="K76" s="912">
        <v>550</v>
      </c>
      <c r="L76" s="666">
        <v>550</v>
      </c>
      <c r="M76" s="197">
        <v>750</v>
      </c>
    </row>
    <row r="77" spans="1:16" ht="15">
      <c r="A77" s="161">
        <v>637004</v>
      </c>
      <c r="B77" s="9">
        <v>6</v>
      </c>
      <c r="C77" s="82">
        <v>41</v>
      </c>
      <c r="D77" s="475" t="s">
        <v>133</v>
      </c>
      <c r="E77" s="435" t="s">
        <v>134</v>
      </c>
      <c r="F77" s="160">
        <v>257</v>
      </c>
      <c r="G77" s="160">
        <v>46</v>
      </c>
      <c r="H77" s="47">
        <v>50</v>
      </c>
      <c r="I77" s="8">
        <v>230</v>
      </c>
      <c r="J77" s="162">
        <v>230</v>
      </c>
      <c r="K77" s="912">
        <v>50</v>
      </c>
      <c r="L77" s="666">
        <v>50</v>
      </c>
      <c r="M77" s="197">
        <v>50</v>
      </c>
      <c r="P77" s="178"/>
    </row>
    <row r="78" spans="1:16" ht="15">
      <c r="A78" s="161">
        <v>637004</v>
      </c>
      <c r="B78" s="9">
        <v>10</v>
      </c>
      <c r="C78" s="83">
        <v>41</v>
      </c>
      <c r="D78" s="475" t="s">
        <v>69</v>
      </c>
      <c r="E78" s="435" t="s">
        <v>443</v>
      </c>
      <c r="F78" s="160">
        <v>3240</v>
      </c>
      <c r="G78" s="160"/>
      <c r="H78" s="47"/>
      <c r="I78" s="47"/>
      <c r="J78" s="162"/>
      <c r="K78" s="912"/>
      <c r="L78" s="666"/>
      <c r="M78" s="197"/>
      <c r="P78" s="178"/>
    </row>
    <row r="79" spans="1:16" ht="15">
      <c r="A79" s="161">
        <v>637004</v>
      </c>
      <c r="B79" s="9">
        <v>8</v>
      </c>
      <c r="C79" s="588">
        <v>41</v>
      </c>
      <c r="D79" s="475" t="s">
        <v>69</v>
      </c>
      <c r="E79" s="304" t="s">
        <v>374</v>
      </c>
      <c r="F79" s="160">
        <v>257</v>
      </c>
      <c r="G79" s="160"/>
      <c r="H79" s="47">
        <v>150</v>
      </c>
      <c r="I79" s="47">
        <v>150</v>
      </c>
      <c r="J79" s="162">
        <v>140</v>
      </c>
      <c r="K79" s="912">
        <v>150</v>
      </c>
      <c r="L79" s="666">
        <v>150</v>
      </c>
      <c r="M79" s="197">
        <v>150</v>
      </c>
      <c r="P79" s="178"/>
    </row>
    <row r="80" spans="1:16" ht="15">
      <c r="A80" s="161">
        <v>637004</v>
      </c>
      <c r="B80" s="9">
        <v>9</v>
      </c>
      <c r="C80" s="588">
        <v>41</v>
      </c>
      <c r="D80" s="475" t="s">
        <v>69</v>
      </c>
      <c r="E80" s="304" t="s">
        <v>398</v>
      </c>
      <c r="F80" s="160"/>
      <c r="G80" s="160"/>
      <c r="H80" s="47">
        <v>200</v>
      </c>
      <c r="I80" s="47">
        <v>200</v>
      </c>
      <c r="J80" s="162"/>
      <c r="K80" s="912"/>
      <c r="L80" s="666"/>
      <c r="M80" s="197"/>
      <c r="P80" s="178"/>
    </row>
    <row r="81" spans="1:13" ht="15">
      <c r="A81" s="161">
        <v>637005</v>
      </c>
      <c r="B81" s="9">
        <v>1</v>
      </c>
      <c r="C81" s="588">
        <v>41</v>
      </c>
      <c r="D81" s="475" t="s">
        <v>102</v>
      </c>
      <c r="E81" s="304" t="s">
        <v>136</v>
      </c>
      <c r="F81" s="160">
        <v>1030</v>
      </c>
      <c r="G81" s="160">
        <v>50</v>
      </c>
      <c r="H81" s="47">
        <v>5000</v>
      </c>
      <c r="I81" s="47">
        <v>5000</v>
      </c>
      <c r="J81" s="162">
        <v>5000</v>
      </c>
      <c r="K81" s="912">
        <v>5000</v>
      </c>
      <c r="L81" s="666">
        <v>5000</v>
      </c>
      <c r="M81" s="197">
        <v>5000</v>
      </c>
    </row>
    <row r="82" spans="1:13" ht="15.75" customHeight="1">
      <c r="A82" s="161">
        <v>637005</v>
      </c>
      <c r="B82" s="9">
        <v>2</v>
      </c>
      <c r="C82" s="83">
        <v>41</v>
      </c>
      <c r="D82" s="475" t="s">
        <v>137</v>
      </c>
      <c r="E82" s="435" t="s">
        <v>138</v>
      </c>
      <c r="F82" s="160">
        <v>2650</v>
      </c>
      <c r="G82" s="160">
        <v>2445</v>
      </c>
      <c r="H82" s="47">
        <v>2400</v>
      </c>
      <c r="I82" s="8">
        <v>2400</v>
      </c>
      <c r="J82" s="162">
        <v>2126</v>
      </c>
      <c r="K82" s="912">
        <v>2400</v>
      </c>
      <c r="L82" s="666">
        <v>2400</v>
      </c>
      <c r="M82" s="197">
        <v>2400</v>
      </c>
    </row>
    <row r="83" spans="1:13" ht="15">
      <c r="A83" s="161">
        <v>637005</v>
      </c>
      <c r="B83" s="9">
        <v>3</v>
      </c>
      <c r="C83" s="82">
        <v>41</v>
      </c>
      <c r="D83" s="475" t="s">
        <v>69</v>
      </c>
      <c r="E83" s="304" t="s">
        <v>235</v>
      </c>
      <c r="F83" s="160">
        <v>15429</v>
      </c>
      <c r="G83" s="160">
        <v>2425</v>
      </c>
      <c r="H83" s="47">
        <v>15000</v>
      </c>
      <c r="I83" s="8">
        <v>15000</v>
      </c>
      <c r="J83" s="162">
        <v>7000</v>
      </c>
      <c r="K83" s="912">
        <v>5000</v>
      </c>
      <c r="L83" s="666"/>
      <c r="M83" s="197"/>
    </row>
    <row r="84" spans="1:13" ht="15">
      <c r="A84" s="161">
        <v>637005</v>
      </c>
      <c r="B84" s="9">
        <v>4</v>
      </c>
      <c r="C84" s="83">
        <v>41</v>
      </c>
      <c r="D84" s="475" t="s">
        <v>139</v>
      </c>
      <c r="E84" s="304" t="s">
        <v>140</v>
      </c>
      <c r="F84" s="160">
        <v>2400</v>
      </c>
      <c r="G84" s="160">
        <v>2400</v>
      </c>
      <c r="H84" s="47">
        <v>2500</v>
      </c>
      <c r="I84" s="8">
        <v>2500</v>
      </c>
      <c r="J84" s="162"/>
      <c r="K84" s="912">
        <v>2500</v>
      </c>
      <c r="L84" s="666">
        <v>2500</v>
      </c>
      <c r="M84" s="197">
        <v>2500</v>
      </c>
    </row>
    <row r="85" spans="1:13" ht="15">
      <c r="A85" s="161">
        <v>637005</v>
      </c>
      <c r="B85" s="9">
        <v>5</v>
      </c>
      <c r="C85" s="588">
        <v>41</v>
      </c>
      <c r="D85" s="475" t="s">
        <v>69</v>
      </c>
      <c r="E85" s="304" t="s">
        <v>358</v>
      </c>
      <c r="F85" s="160">
        <v>4725</v>
      </c>
      <c r="G85" s="160">
        <v>900</v>
      </c>
      <c r="H85" s="47"/>
      <c r="I85" s="8"/>
      <c r="J85" s="162"/>
      <c r="K85" s="912"/>
      <c r="L85" s="666"/>
      <c r="M85" s="197"/>
    </row>
    <row r="86" spans="1:13" ht="15">
      <c r="A86" s="161">
        <v>637006</v>
      </c>
      <c r="B86" s="9"/>
      <c r="C86" s="13">
        <v>41</v>
      </c>
      <c r="D86" s="475" t="s">
        <v>69</v>
      </c>
      <c r="E86" s="304" t="s">
        <v>366</v>
      </c>
      <c r="F86" s="160"/>
      <c r="G86" s="160">
        <v>100</v>
      </c>
      <c r="H86" s="47"/>
      <c r="I86" s="8">
        <v>30</v>
      </c>
      <c r="J86" s="162">
        <v>28</v>
      </c>
      <c r="K86" s="912">
        <v>30</v>
      </c>
      <c r="L86" s="666">
        <v>30</v>
      </c>
      <c r="M86" s="197">
        <v>30</v>
      </c>
    </row>
    <row r="87" spans="1:13" ht="15">
      <c r="A87" s="161">
        <v>637011</v>
      </c>
      <c r="B87" s="9"/>
      <c r="C87" s="588">
        <v>41</v>
      </c>
      <c r="D87" s="484" t="s">
        <v>102</v>
      </c>
      <c r="E87" s="304" t="s">
        <v>141</v>
      </c>
      <c r="F87" s="160">
        <v>3191</v>
      </c>
      <c r="G87" s="160">
        <v>550</v>
      </c>
      <c r="H87" s="47">
        <v>15000</v>
      </c>
      <c r="I87" s="8">
        <v>15000</v>
      </c>
      <c r="J87" s="162">
        <v>2181</v>
      </c>
      <c r="K87" s="912">
        <v>3000</v>
      </c>
      <c r="L87" s="666">
        <v>2000</v>
      </c>
      <c r="M87" s="197">
        <v>2000</v>
      </c>
    </row>
    <row r="88" spans="1:13" ht="12.75" customHeight="1">
      <c r="A88" s="161">
        <v>637011</v>
      </c>
      <c r="B88" s="9">
        <v>2</v>
      </c>
      <c r="C88" s="588">
        <v>41</v>
      </c>
      <c r="D88" s="475" t="s">
        <v>102</v>
      </c>
      <c r="E88" s="304" t="s">
        <v>346</v>
      </c>
      <c r="F88" s="160">
        <v>3112</v>
      </c>
      <c r="G88" s="160">
        <v>2400</v>
      </c>
      <c r="H88" s="47">
        <v>1000</v>
      </c>
      <c r="I88" s="8">
        <v>1000</v>
      </c>
      <c r="J88" s="162">
        <v>389</v>
      </c>
      <c r="K88" s="912">
        <v>1000</v>
      </c>
      <c r="L88" s="666"/>
      <c r="M88" s="197"/>
    </row>
    <row r="89" spans="1:13" ht="14.25" customHeight="1">
      <c r="A89" s="161">
        <v>637012</v>
      </c>
      <c r="B89" s="9"/>
      <c r="C89" s="83">
        <v>41</v>
      </c>
      <c r="D89" s="475" t="s">
        <v>69</v>
      </c>
      <c r="E89" s="304" t="s">
        <v>391</v>
      </c>
      <c r="F89" s="160">
        <v>187</v>
      </c>
      <c r="G89" s="160">
        <v>156</v>
      </c>
      <c r="H89" s="47">
        <v>200</v>
      </c>
      <c r="I89" s="8">
        <v>200</v>
      </c>
      <c r="J89" s="162">
        <v>151</v>
      </c>
      <c r="K89" s="912">
        <v>200</v>
      </c>
      <c r="L89" s="666">
        <v>200</v>
      </c>
      <c r="M89" s="197">
        <v>200</v>
      </c>
    </row>
    <row r="90" spans="1:13" ht="15">
      <c r="A90" s="161">
        <v>637012</v>
      </c>
      <c r="B90" s="9">
        <v>2</v>
      </c>
      <c r="C90" s="588">
        <v>41</v>
      </c>
      <c r="D90" s="475" t="s">
        <v>69</v>
      </c>
      <c r="E90" s="304" t="s">
        <v>25</v>
      </c>
      <c r="F90" s="162">
        <v>1630</v>
      </c>
      <c r="G90" s="160">
        <v>167</v>
      </c>
      <c r="H90" s="47">
        <v>200</v>
      </c>
      <c r="I90" s="8">
        <v>200</v>
      </c>
      <c r="J90" s="162">
        <v>22</v>
      </c>
      <c r="K90" s="912">
        <v>250</v>
      </c>
      <c r="L90" s="666">
        <v>250</v>
      </c>
      <c r="M90" s="197">
        <v>250</v>
      </c>
    </row>
    <row r="91" spans="1:13" ht="15">
      <c r="A91" s="161">
        <v>637012</v>
      </c>
      <c r="B91" s="9">
        <v>3</v>
      </c>
      <c r="C91" s="194">
        <v>41</v>
      </c>
      <c r="D91" s="474" t="s">
        <v>69</v>
      </c>
      <c r="E91" s="549" t="s">
        <v>142</v>
      </c>
      <c r="F91" s="160">
        <v>276</v>
      </c>
      <c r="G91" s="162">
        <v>460</v>
      </c>
      <c r="H91" s="47">
        <v>500</v>
      </c>
      <c r="I91" s="8">
        <v>500</v>
      </c>
      <c r="J91" s="162">
        <v>276</v>
      </c>
      <c r="K91" s="912">
        <v>500</v>
      </c>
      <c r="L91" s="666">
        <v>500</v>
      </c>
      <c r="M91" s="197">
        <v>500</v>
      </c>
    </row>
    <row r="92" spans="1:13" ht="15">
      <c r="A92" s="161">
        <v>637014</v>
      </c>
      <c r="B92" s="9"/>
      <c r="C92" s="13">
        <v>41</v>
      </c>
      <c r="D92" s="475" t="s">
        <v>69</v>
      </c>
      <c r="E92" s="435" t="s">
        <v>143</v>
      </c>
      <c r="F92" s="160">
        <v>13861</v>
      </c>
      <c r="G92" s="160">
        <v>12716</v>
      </c>
      <c r="H92" s="47">
        <v>15000</v>
      </c>
      <c r="I92" s="8">
        <v>15000</v>
      </c>
      <c r="J92" s="162">
        <v>10315</v>
      </c>
      <c r="K92" s="912">
        <v>13500</v>
      </c>
      <c r="L92" s="666">
        <v>13500</v>
      </c>
      <c r="M92" s="197">
        <v>13500</v>
      </c>
    </row>
    <row r="93" spans="1:13" ht="15">
      <c r="A93" s="161">
        <v>637015</v>
      </c>
      <c r="B93" s="9"/>
      <c r="C93" s="588">
        <v>41</v>
      </c>
      <c r="D93" s="475" t="s">
        <v>144</v>
      </c>
      <c r="E93" s="435" t="s">
        <v>145</v>
      </c>
      <c r="F93" s="160">
        <v>1416</v>
      </c>
      <c r="G93" s="160">
        <v>1785</v>
      </c>
      <c r="H93" s="47">
        <v>2000</v>
      </c>
      <c r="I93" s="8">
        <v>2000</v>
      </c>
      <c r="J93" s="162">
        <v>1651</v>
      </c>
      <c r="K93" s="912">
        <v>2000</v>
      </c>
      <c r="L93" s="666">
        <v>2000</v>
      </c>
      <c r="M93" s="197">
        <v>2000</v>
      </c>
    </row>
    <row r="94" spans="1:13" ht="15">
      <c r="A94" s="161">
        <v>637016</v>
      </c>
      <c r="B94" s="33"/>
      <c r="C94" s="588">
        <v>41</v>
      </c>
      <c r="D94" s="475" t="s">
        <v>69</v>
      </c>
      <c r="E94" s="435" t="s">
        <v>146</v>
      </c>
      <c r="F94" s="160">
        <v>2150</v>
      </c>
      <c r="G94" s="160">
        <v>2232</v>
      </c>
      <c r="H94" s="87">
        <v>2910</v>
      </c>
      <c r="I94" s="6">
        <v>2910</v>
      </c>
      <c r="J94" s="160">
        <v>1697</v>
      </c>
      <c r="K94" s="940">
        <v>2950</v>
      </c>
      <c r="L94" s="739">
        <v>2950</v>
      </c>
      <c r="M94" s="216">
        <v>2950</v>
      </c>
    </row>
    <row r="95" spans="1:13" ht="13.5" customHeight="1">
      <c r="A95" s="161">
        <v>637026</v>
      </c>
      <c r="B95" s="33">
        <v>1</v>
      </c>
      <c r="C95" s="194">
        <v>41</v>
      </c>
      <c r="D95" s="474" t="s">
        <v>147</v>
      </c>
      <c r="E95" s="436" t="s">
        <v>148</v>
      </c>
      <c r="F95" s="160">
        <v>3948</v>
      </c>
      <c r="G95" s="160">
        <v>4097</v>
      </c>
      <c r="H95" s="47">
        <v>4900</v>
      </c>
      <c r="I95" s="8">
        <v>4900</v>
      </c>
      <c r="J95" s="162">
        <v>1404</v>
      </c>
      <c r="K95" s="912">
        <v>4900</v>
      </c>
      <c r="L95" s="666">
        <v>4900</v>
      </c>
      <c r="M95" s="197">
        <v>4900</v>
      </c>
    </row>
    <row r="96" spans="1:13" ht="14.25" customHeight="1">
      <c r="A96" s="161">
        <v>637026</v>
      </c>
      <c r="B96" s="33">
        <v>2</v>
      </c>
      <c r="C96" s="13">
        <v>41</v>
      </c>
      <c r="D96" s="475" t="s">
        <v>147</v>
      </c>
      <c r="E96" s="435" t="s">
        <v>149</v>
      </c>
      <c r="F96" s="160">
        <v>4227</v>
      </c>
      <c r="G96" s="160">
        <v>1549</v>
      </c>
      <c r="H96" s="47">
        <v>6000</v>
      </c>
      <c r="I96" s="47">
        <v>6000</v>
      </c>
      <c r="J96" s="162"/>
      <c r="K96" s="912">
        <v>6000</v>
      </c>
      <c r="L96" s="666">
        <v>6000</v>
      </c>
      <c r="M96" s="197">
        <v>6000</v>
      </c>
    </row>
    <row r="97" spans="1:13" ht="18" customHeight="1">
      <c r="A97" s="161">
        <v>637027</v>
      </c>
      <c r="B97" s="33"/>
      <c r="C97" s="9">
        <v>41</v>
      </c>
      <c r="D97" s="475" t="s">
        <v>69</v>
      </c>
      <c r="E97" s="435" t="s">
        <v>150</v>
      </c>
      <c r="F97" s="162">
        <v>10368</v>
      </c>
      <c r="G97" s="160">
        <v>10252</v>
      </c>
      <c r="H97" s="47">
        <v>14000</v>
      </c>
      <c r="I97" s="8">
        <v>20000</v>
      </c>
      <c r="J97" s="162">
        <v>15625</v>
      </c>
      <c r="K97" s="912">
        <v>12000</v>
      </c>
      <c r="L97" s="666">
        <v>7000</v>
      </c>
      <c r="M97" s="197">
        <v>7000</v>
      </c>
    </row>
    <row r="98" spans="1:13" ht="18" customHeight="1">
      <c r="A98" s="189">
        <v>637031</v>
      </c>
      <c r="B98" s="33"/>
      <c r="C98" s="13">
        <v>41</v>
      </c>
      <c r="D98" s="475" t="s">
        <v>69</v>
      </c>
      <c r="E98" s="435" t="s">
        <v>26</v>
      </c>
      <c r="F98" s="199">
        <v>5</v>
      </c>
      <c r="G98" s="162"/>
      <c r="H98" s="47"/>
      <c r="I98" s="51">
        <v>150</v>
      </c>
      <c r="J98" s="199">
        <v>135</v>
      </c>
      <c r="K98" s="948"/>
      <c r="L98" s="741"/>
      <c r="M98" s="201"/>
    </row>
    <row r="99" spans="1:13" ht="15" customHeight="1">
      <c r="A99" s="189">
        <v>637035</v>
      </c>
      <c r="B99" s="33"/>
      <c r="C99" s="588">
        <v>41</v>
      </c>
      <c r="D99" s="473" t="s">
        <v>110</v>
      </c>
      <c r="E99" s="467" t="s">
        <v>361</v>
      </c>
      <c r="F99" s="198">
        <v>13</v>
      </c>
      <c r="G99" s="199"/>
      <c r="H99" s="51">
        <v>250</v>
      </c>
      <c r="I99" s="51">
        <v>250</v>
      </c>
      <c r="J99" s="199"/>
      <c r="K99" s="948">
        <v>50</v>
      </c>
      <c r="L99" s="741">
        <v>50</v>
      </c>
      <c r="M99" s="201">
        <v>50</v>
      </c>
    </row>
    <row r="100" spans="1:13" ht="15">
      <c r="A100" s="189">
        <v>637003</v>
      </c>
      <c r="B100" s="9"/>
      <c r="C100" s="603">
        <v>41</v>
      </c>
      <c r="D100" s="474" t="s">
        <v>100</v>
      </c>
      <c r="E100" s="436" t="s">
        <v>409</v>
      </c>
      <c r="F100" s="157">
        <v>1847</v>
      </c>
      <c r="G100" s="198">
        <v>746</v>
      </c>
      <c r="H100" s="479">
        <v>5000</v>
      </c>
      <c r="I100" s="51">
        <v>5000</v>
      </c>
      <c r="J100" s="199">
        <v>1012</v>
      </c>
      <c r="K100" s="948">
        <v>5000</v>
      </c>
      <c r="L100" s="741">
        <v>1000</v>
      </c>
      <c r="M100" s="201">
        <v>1000</v>
      </c>
    </row>
    <row r="101" spans="1:13" ht="15">
      <c r="A101" s="154">
        <v>641</v>
      </c>
      <c r="B101" s="72"/>
      <c r="C101" s="110"/>
      <c r="D101" s="477"/>
      <c r="E101" s="466" t="s">
        <v>151</v>
      </c>
      <c r="F101" s="155">
        <v>9113</v>
      </c>
      <c r="G101" s="155">
        <v>7902</v>
      </c>
      <c r="H101" s="5">
        <v>9600</v>
      </c>
      <c r="I101" s="4">
        <v>9800</v>
      </c>
      <c r="J101" s="155">
        <v>7603</v>
      </c>
      <c r="K101" s="935">
        <f>SUM(K102:K103)</f>
        <v>20600</v>
      </c>
      <c r="L101" s="736">
        <f>SUM(L102:L103)</f>
        <v>10100</v>
      </c>
      <c r="M101" s="158">
        <f>SUM(M102:M103)</f>
        <v>10100</v>
      </c>
    </row>
    <row r="102" spans="1:13" ht="15">
      <c r="A102" s="170">
        <v>641012</v>
      </c>
      <c r="B102" s="22"/>
      <c r="C102" s="588">
        <v>111</v>
      </c>
      <c r="D102" s="484" t="s">
        <v>69</v>
      </c>
      <c r="E102" s="41" t="s">
        <v>152</v>
      </c>
      <c r="F102" s="665">
        <v>7940</v>
      </c>
      <c r="G102" s="171">
        <v>7902</v>
      </c>
      <c r="H102" s="36">
        <v>8100</v>
      </c>
      <c r="I102" s="36">
        <v>8100</v>
      </c>
      <c r="J102" s="173">
        <v>5913</v>
      </c>
      <c r="K102" s="910">
        <v>8100</v>
      </c>
      <c r="L102" s="729">
        <v>8100</v>
      </c>
      <c r="M102" s="175">
        <v>8100</v>
      </c>
    </row>
    <row r="103" spans="1:13" ht="15">
      <c r="A103" s="169">
        <v>642013</v>
      </c>
      <c r="B103" s="32"/>
      <c r="C103" s="124">
        <v>41</v>
      </c>
      <c r="D103" s="476" t="s">
        <v>69</v>
      </c>
      <c r="E103" s="436" t="s">
        <v>153</v>
      </c>
      <c r="F103" s="164">
        <v>1173</v>
      </c>
      <c r="G103" s="740"/>
      <c r="H103" s="479">
        <v>3500</v>
      </c>
      <c r="I103" s="23">
        <v>1500</v>
      </c>
      <c r="J103" s="198">
        <v>1700</v>
      </c>
      <c r="K103" s="939">
        <v>12500</v>
      </c>
      <c r="L103" s="740">
        <v>2000</v>
      </c>
      <c r="M103" s="581">
        <v>2000</v>
      </c>
    </row>
    <row r="104" spans="1:13" ht="15">
      <c r="A104" s="76"/>
      <c r="B104" s="73"/>
      <c r="C104" s="110"/>
      <c r="D104" s="477"/>
      <c r="E104" s="493" t="s">
        <v>469</v>
      </c>
      <c r="F104" s="213"/>
      <c r="G104" s="736">
        <v>3847</v>
      </c>
      <c r="H104" s="75"/>
      <c r="I104" s="4">
        <v>27650</v>
      </c>
      <c r="J104" s="4">
        <v>27483</v>
      </c>
      <c r="K104" s="935"/>
      <c r="L104" s="736"/>
      <c r="M104" s="736"/>
    </row>
    <row r="105" spans="1:13" ht="15">
      <c r="A105" s="159">
        <v>633006</v>
      </c>
      <c r="B105" s="7">
        <v>50</v>
      </c>
      <c r="C105" s="588">
        <v>111</v>
      </c>
      <c r="D105" s="484" t="s">
        <v>463</v>
      </c>
      <c r="E105" s="467" t="s">
        <v>88</v>
      </c>
      <c r="F105" s="160"/>
      <c r="G105" s="739">
        <v>1939</v>
      </c>
      <c r="H105" s="87"/>
      <c r="I105" s="87">
        <v>2500</v>
      </c>
      <c r="J105" s="160">
        <v>2469</v>
      </c>
      <c r="K105" s="940"/>
      <c r="L105" s="739"/>
      <c r="M105" s="216"/>
    </row>
    <row r="106" spans="1:13" ht="15">
      <c r="A106" s="24">
        <v>633016</v>
      </c>
      <c r="B106" s="15">
        <v>50</v>
      </c>
      <c r="C106" s="194">
        <v>111</v>
      </c>
      <c r="D106" s="473" t="s">
        <v>463</v>
      </c>
      <c r="E106" s="41" t="s">
        <v>470</v>
      </c>
      <c r="F106" s="173"/>
      <c r="G106" s="231">
        <v>708</v>
      </c>
      <c r="H106" s="36"/>
      <c r="I106" s="36">
        <v>700</v>
      </c>
      <c r="J106" s="173">
        <v>664</v>
      </c>
      <c r="K106" s="910"/>
      <c r="L106" s="666"/>
      <c r="M106" s="666"/>
    </row>
    <row r="107" spans="1:13" ht="15">
      <c r="A107" s="8">
        <v>637004</v>
      </c>
      <c r="B107" s="9">
        <v>50</v>
      </c>
      <c r="C107" s="13">
        <v>111</v>
      </c>
      <c r="D107" s="475" t="s">
        <v>463</v>
      </c>
      <c r="E107" s="435" t="s">
        <v>128</v>
      </c>
      <c r="F107" s="666"/>
      <c r="G107" s="197"/>
      <c r="H107" s="47"/>
      <c r="I107" s="47">
        <v>2200</v>
      </c>
      <c r="J107" s="162">
        <v>2116</v>
      </c>
      <c r="K107" s="912"/>
      <c r="L107" s="666"/>
      <c r="M107" s="666"/>
    </row>
    <row r="108" spans="1:13" ht="15">
      <c r="A108" s="169">
        <v>637027</v>
      </c>
      <c r="B108" s="32">
        <v>50</v>
      </c>
      <c r="C108" s="124">
        <v>111</v>
      </c>
      <c r="D108" s="476" t="s">
        <v>463</v>
      </c>
      <c r="E108" s="478" t="s">
        <v>471</v>
      </c>
      <c r="F108" s="173"/>
      <c r="G108" s="160">
        <v>1200</v>
      </c>
      <c r="H108" s="78"/>
      <c r="I108" s="78">
        <v>22250</v>
      </c>
      <c r="J108" s="198">
        <v>22234</v>
      </c>
      <c r="K108" s="939"/>
      <c r="L108" s="737"/>
      <c r="M108" s="737"/>
    </row>
    <row r="109" spans="1:13" ht="15.75" thickBot="1">
      <c r="A109" s="238"/>
      <c r="B109" s="27"/>
      <c r="C109" s="590"/>
      <c r="D109" s="498"/>
      <c r="E109" s="521"/>
      <c r="F109" s="296"/>
      <c r="G109" s="296"/>
      <c r="H109" s="78"/>
      <c r="I109" s="78"/>
      <c r="J109" s="496"/>
      <c r="K109" s="937"/>
      <c r="L109" s="737"/>
      <c r="M109" s="202"/>
    </row>
    <row r="110" spans="1:13" ht="15.75" thickBot="1">
      <c r="A110" s="16" t="s">
        <v>154</v>
      </c>
      <c r="B110" s="92"/>
      <c r="C110" s="53"/>
      <c r="D110" s="471"/>
      <c r="E110" s="55" t="s">
        <v>155</v>
      </c>
      <c r="F110" s="18">
        <f>SUM(F111+F112+F122+F120)</f>
        <v>6562</v>
      </c>
      <c r="G110" s="18">
        <f>SUM(G111+G112+G122+G120)</f>
        <v>6993</v>
      </c>
      <c r="H110" s="68">
        <f>H111+H112+H122+H120</f>
        <v>7471</v>
      </c>
      <c r="I110" s="66">
        <f>I111+I112+I122+I120</f>
        <v>7471</v>
      </c>
      <c r="J110" s="18">
        <f>J111+J112+J122</f>
        <v>5473</v>
      </c>
      <c r="K110" s="933">
        <f>K111+K112+K122+K120</f>
        <v>6895</v>
      </c>
      <c r="L110" s="29">
        <f>L111+L112+L122+L120</f>
        <v>6895</v>
      </c>
      <c r="M110" s="56">
        <f>M111+M112+M122+M120</f>
        <v>6895</v>
      </c>
    </row>
    <row r="111" spans="1:13" ht="15">
      <c r="A111" s="244">
        <v>611000</v>
      </c>
      <c r="B111" s="94"/>
      <c r="C111" s="93">
        <v>41</v>
      </c>
      <c r="D111" s="642" t="s">
        <v>133</v>
      </c>
      <c r="E111" s="500" t="s">
        <v>70</v>
      </c>
      <c r="F111" s="203">
        <v>3868</v>
      </c>
      <c r="G111" s="203">
        <v>4100</v>
      </c>
      <c r="H111" s="104">
        <v>4400</v>
      </c>
      <c r="I111" s="96">
        <v>4400</v>
      </c>
      <c r="J111" s="203">
        <v>3129</v>
      </c>
      <c r="K111" s="949">
        <v>4000</v>
      </c>
      <c r="L111" s="750">
        <v>4000</v>
      </c>
      <c r="M111" s="207">
        <v>4000</v>
      </c>
    </row>
    <row r="112" spans="1:13" ht="15">
      <c r="A112" s="183">
        <v>62</v>
      </c>
      <c r="B112" s="72"/>
      <c r="C112" s="3"/>
      <c r="D112" s="540"/>
      <c r="E112" s="493" t="s">
        <v>71</v>
      </c>
      <c r="F112" s="155">
        <f>SUM(F113:F119)</f>
        <v>1302</v>
      </c>
      <c r="G112" s="155">
        <f aca="true" t="shared" si="6" ref="G112:M112">SUM(G113:G119)</f>
        <v>1299</v>
      </c>
      <c r="H112" s="5">
        <f t="shared" si="6"/>
        <v>1581</v>
      </c>
      <c r="I112" s="4">
        <f t="shared" si="6"/>
        <v>1581</v>
      </c>
      <c r="J112" s="155">
        <f t="shared" si="6"/>
        <v>1114</v>
      </c>
      <c r="K112" s="935">
        <f t="shared" si="6"/>
        <v>1415</v>
      </c>
      <c r="L112" s="736">
        <f t="shared" si="6"/>
        <v>1415</v>
      </c>
      <c r="M112" s="158">
        <f t="shared" si="6"/>
        <v>1415</v>
      </c>
    </row>
    <row r="113" spans="1:20" ht="15">
      <c r="A113" s="170">
        <v>623000</v>
      </c>
      <c r="B113" s="22"/>
      <c r="C113" s="579">
        <v>41</v>
      </c>
      <c r="D113" s="483" t="s">
        <v>133</v>
      </c>
      <c r="E113" s="494" t="s">
        <v>73</v>
      </c>
      <c r="F113" s="204">
        <v>374</v>
      </c>
      <c r="G113" s="204">
        <v>396</v>
      </c>
      <c r="H113" s="50">
        <v>440</v>
      </c>
      <c r="I113" s="21">
        <v>440</v>
      </c>
      <c r="J113" s="171">
        <v>329</v>
      </c>
      <c r="K113" s="936">
        <v>400</v>
      </c>
      <c r="L113" s="665">
        <v>400</v>
      </c>
      <c r="M113" s="211">
        <v>400</v>
      </c>
      <c r="O113" s="178"/>
      <c r="P113" s="178"/>
      <c r="Q113" s="178"/>
      <c r="R113" s="178"/>
      <c r="S113" s="178"/>
      <c r="T113" s="178"/>
    </row>
    <row r="114" spans="1:19" ht="15">
      <c r="A114" s="161">
        <v>625001</v>
      </c>
      <c r="B114" s="7"/>
      <c r="C114" s="588">
        <v>41</v>
      </c>
      <c r="D114" s="473" t="s">
        <v>133</v>
      </c>
      <c r="E114" s="304" t="s">
        <v>74</v>
      </c>
      <c r="F114" s="199">
        <v>48</v>
      </c>
      <c r="G114" s="199">
        <v>51</v>
      </c>
      <c r="H114" s="47">
        <v>65</v>
      </c>
      <c r="I114" s="8">
        <v>65</v>
      </c>
      <c r="J114" s="162">
        <v>44</v>
      </c>
      <c r="K114" s="912">
        <v>60</v>
      </c>
      <c r="L114" s="666">
        <v>60</v>
      </c>
      <c r="M114" s="197">
        <v>60</v>
      </c>
      <c r="O114" s="178"/>
      <c r="P114" s="178"/>
      <c r="Q114" s="178"/>
      <c r="R114" s="178"/>
      <c r="S114" s="178"/>
    </row>
    <row r="115" spans="1:13" ht="15">
      <c r="A115" s="161">
        <v>625002</v>
      </c>
      <c r="B115" s="9"/>
      <c r="C115" s="13">
        <v>41</v>
      </c>
      <c r="D115" s="474" t="s">
        <v>133</v>
      </c>
      <c r="E115" s="304" t="s">
        <v>75</v>
      </c>
      <c r="F115" s="199">
        <v>523</v>
      </c>
      <c r="G115" s="199">
        <v>507</v>
      </c>
      <c r="H115" s="47">
        <v>650</v>
      </c>
      <c r="I115" s="8">
        <v>650</v>
      </c>
      <c r="J115" s="162">
        <v>441</v>
      </c>
      <c r="K115" s="912">
        <v>560</v>
      </c>
      <c r="L115" s="666">
        <v>560</v>
      </c>
      <c r="M115" s="197">
        <v>560</v>
      </c>
    </row>
    <row r="116" spans="1:13" ht="15">
      <c r="A116" s="161">
        <v>625003</v>
      </c>
      <c r="B116" s="9"/>
      <c r="C116" s="13">
        <v>41</v>
      </c>
      <c r="D116" s="474" t="s">
        <v>133</v>
      </c>
      <c r="E116" s="304" t="s">
        <v>76</v>
      </c>
      <c r="F116" s="199">
        <v>30</v>
      </c>
      <c r="G116" s="199">
        <v>29</v>
      </c>
      <c r="H116" s="47">
        <v>36</v>
      </c>
      <c r="I116" s="8">
        <v>36</v>
      </c>
      <c r="J116" s="162">
        <v>25</v>
      </c>
      <c r="K116" s="912">
        <v>35</v>
      </c>
      <c r="L116" s="666">
        <v>35</v>
      </c>
      <c r="M116" s="197">
        <v>35</v>
      </c>
    </row>
    <row r="117" spans="1:13" ht="15">
      <c r="A117" s="161">
        <v>625004</v>
      </c>
      <c r="B117" s="9"/>
      <c r="C117" s="13">
        <v>41</v>
      </c>
      <c r="D117" s="474" t="s">
        <v>133</v>
      </c>
      <c r="E117" s="304" t="s">
        <v>77</v>
      </c>
      <c r="F117" s="162">
        <v>112</v>
      </c>
      <c r="G117" s="162">
        <v>109</v>
      </c>
      <c r="H117" s="47">
        <v>135</v>
      </c>
      <c r="I117" s="8">
        <v>135</v>
      </c>
      <c r="J117" s="162">
        <v>93</v>
      </c>
      <c r="K117" s="912">
        <v>130</v>
      </c>
      <c r="L117" s="666">
        <v>130</v>
      </c>
      <c r="M117" s="197">
        <v>130</v>
      </c>
    </row>
    <row r="118" spans="1:13" ht="15">
      <c r="A118" s="161">
        <v>625005</v>
      </c>
      <c r="B118" s="9"/>
      <c r="C118" s="13">
        <v>41</v>
      </c>
      <c r="D118" s="474" t="s">
        <v>133</v>
      </c>
      <c r="E118" s="304" t="s">
        <v>78</v>
      </c>
      <c r="F118" s="162">
        <v>38</v>
      </c>
      <c r="G118" s="162">
        <v>35</v>
      </c>
      <c r="H118" s="47">
        <v>45</v>
      </c>
      <c r="I118" s="8">
        <v>45</v>
      </c>
      <c r="J118" s="162">
        <v>32</v>
      </c>
      <c r="K118" s="912">
        <v>40</v>
      </c>
      <c r="L118" s="666">
        <v>40</v>
      </c>
      <c r="M118" s="197">
        <v>40</v>
      </c>
    </row>
    <row r="119" spans="1:13" ht="15">
      <c r="A119" s="163">
        <v>625007</v>
      </c>
      <c r="B119" s="11"/>
      <c r="C119" s="194">
        <v>41</v>
      </c>
      <c r="D119" s="474" t="s">
        <v>133</v>
      </c>
      <c r="E119" s="517" t="s">
        <v>79</v>
      </c>
      <c r="F119" s="164">
        <v>177</v>
      </c>
      <c r="G119" s="164">
        <v>172</v>
      </c>
      <c r="H119" s="78">
        <v>210</v>
      </c>
      <c r="I119" s="10">
        <v>210</v>
      </c>
      <c r="J119" s="164">
        <v>150</v>
      </c>
      <c r="K119" s="937">
        <v>190</v>
      </c>
      <c r="L119" s="737">
        <v>190</v>
      </c>
      <c r="M119" s="202">
        <v>190</v>
      </c>
    </row>
    <row r="120" spans="1:13" ht="15">
      <c r="A120" s="183">
        <v>631</v>
      </c>
      <c r="B120" s="72"/>
      <c r="C120" s="110"/>
      <c r="D120" s="477"/>
      <c r="E120" s="493" t="s">
        <v>319</v>
      </c>
      <c r="F120" s="155"/>
      <c r="G120" s="155"/>
      <c r="H120" s="5">
        <v>120</v>
      </c>
      <c r="I120" s="4">
        <v>120</v>
      </c>
      <c r="J120" s="155"/>
      <c r="K120" s="935">
        <f>K121</f>
        <v>120</v>
      </c>
      <c r="L120" s="736">
        <f>L121</f>
        <v>120</v>
      </c>
      <c r="M120" s="158">
        <f>M121</f>
        <v>120</v>
      </c>
    </row>
    <row r="121" spans="1:13" ht="15">
      <c r="A121" s="156">
        <v>631001</v>
      </c>
      <c r="B121" s="74"/>
      <c r="C121" s="592">
        <v>41</v>
      </c>
      <c r="D121" s="477" t="s">
        <v>133</v>
      </c>
      <c r="E121" s="502" t="s">
        <v>320</v>
      </c>
      <c r="F121" s="157"/>
      <c r="G121" s="157"/>
      <c r="H121" s="75">
        <v>120</v>
      </c>
      <c r="I121" s="76">
        <v>120</v>
      </c>
      <c r="J121" s="157"/>
      <c r="K121" s="938">
        <v>120</v>
      </c>
      <c r="L121" s="738">
        <v>120</v>
      </c>
      <c r="M121" s="213">
        <v>120</v>
      </c>
    </row>
    <row r="122" spans="1:13" ht="15">
      <c r="A122" s="183">
        <v>637</v>
      </c>
      <c r="B122" s="3"/>
      <c r="C122" s="129"/>
      <c r="D122" s="477"/>
      <c r="E122" s="493" t="s">
        <v>156</v>
      </c>
      <c r="F122" s="155">
        <f>SUM(F123:F126)</f>
        <v>1392</v>
      </c>
      <c r="G122" s="155">
        <f>SUM(G123:G126)</f>
        <v>1594</v>
      </c>
      <c r="H122" s="5">
        <f aca="true" t="shared" si="7" ref="H122:M122">SUM(H123:H125)</f>
        <v>1370</v>
      </c>
      <c r="I122" s="4">
        <f t="shared" si="7"/>
        <v>1370</v>
      </c>
      <c r="J122" s="155">
        <f t="shared" si="7"/>
        <v>1230</v>
      </c>
      <c r="K122" s="935">
        <f t="shared" si="7"/>
        <v>1360</v>
      </c>
      <c r="L122" s="736">
        <f t="shared" si="7"/>
        <v>1360</v>
      </c>
      <c r="M122" s="158">
        <f t="shared" si="7"/>
        <v>1360</v>
      </c>
    </row>
    <row r="123" spans="1:24" ht="15">
      <c r="A123" s="170">
        <v>637014</v>
      </c>
      <c r="B123" s="22"/>
      <c r="C123" s="579">
        <v>41</v>
      </c>
      <c r="D123" s="483" t="s">
        <v>133</v>
      </c>
      <c r="E123" s="494" t="s">
        <v>143</v>
      </c>
      <c r="F123" s="171">
        <v>196</v>
      </c>
      <c r="G123" s="171">
        <v>216</v>
      </c>
      <c r="H123" s="50">
        <v>200</v>
      </c>
      <c r="I123" s="21">
        <v>200</v>
      </c>
      <c r="J123" s="171">
        <v>164</v>
      </c>
      <c r="K123" s="936">
        <v>200</v>
      </c>
      <c r="L123" s="665">
        <v>200</v>
      </c>
      <c r="M123" s="211">
        <v>200</v>
      </c>
      <c r="U123" s="178"/>
      <c r="V123" s="178"/>
      <c r="W123" s="178"/>
      <c r="X123" s="178"/>
    </row>
    <row r="124" spans="1:24" ht="15">
      <c r="A124" s="159">
        <v>637012</v>
      </c>
      <c r="B124" s="7">
        <v>1</v>
      </c>
      <c r="C124" s="588">
        <v>41</v>
      </c>
      <c r="D124" s="484" t="s">
        <v>69</v>
      </c>
      <c r="E124" s="495" t="s">
        <v>157</v>
      </c>
      <c r="F124" s="173">
        <v>1151</v>
      </c>
      <c r="G124" s="173">
        <v>1324</v>
      </c>
      <c r="H124" s="87">
        <v>1100</v>
      </c>
      <c r="I124" s="6">
        <v>1100</v>
      </c>
      <c r="J124" s="160">
        <v>1028</v>
      </c>
      <c r="K124" s="940">
        <v>1100</v>
      </c>
      <c r="L124" s="739">
        <v>1100</v>
      </c>
      <c r="M124" s="666">
        <v>1100</v>
      </c>
      <c r="N124" s="178"/>
      <c r="O124" s="178"/>
      <c r="P124" s="178"/>
      <c r="Q124" s="178"/>
      <c r="U124" s="178"/>
      <c r="V124" s="178"/>
      <c r="W124" s="178"/>
      <c r="X124" s="178"/>
    </row>
    <row r="125" spans="1:17" ht="15">
      <c r="A125" s="163">
        <v>637016</v>
      </c>
      <c r="B125" s="11"/>
      <c r="C125" s="194">
        <v>41</v>
      </c>
      <c r="D125" s="484" t="s">
        <v>133</v>
      </c>
      <c r="E125" s="505" t="s">
        <v>146</v>
      </c>
      <c r="F125" s="198">
        <v>45</v>
      </c>
      <c r="G125" s="198">
        <v>54</v>
      </c>
      <c r="H125" s="507">
        <v>70</v>
      </c>
      <c r="I125" s="98">
        <v>70</v>
      </c>
      <c r="J125" s="205">
        <v>38</v>
      </c>
      <c r="K125" s="950">
        <v>60</v>
      </c>
      <c r="L125" s="751">
        <v>60</v>
      </c>
      <c r="M125" s="751">
        <v>60</v>
      </c>
      <c r="N125" s="178"/>
      <c r="O125" s="178"/>
      <c r="P125" s="178"/>
      <c r="Q125" s="178"/>
    </row>
    <row r="126" spans="1:13" ht="15.75" thickBot="1">
      <c r="A126" s="240"/>
      <c r="B126" s="90"/>
      <c r="C126" s="593"/>
      <c r="D126" s="503"/>
      <c r="E126" s="506"/>
      <c r="F126" s="296"/>
      <c r="G126" s="296"/>
      <c r="H126" s="36"/>
      <c r="I126" s="91"/>
      <c r="J126" s="214"/>
      <c r="K126" s="951"/>
      <c r="L126" s="752"/>
      <c r="M126" s="729"/>
    </row>
    <row r="127" spans="1:14" ht="15.75" thickBot="1">
      <c r="A127" s="16" t="s">
        <v>158</v>
      </c>
      <c r="B127" s="17"/>
      <c r="C127" s="585"/>
      <c r="D127" s="471"/>
      <c r="E127" s="55" t="s">
        <v>159</v>
      </c>
      <c r="F127" s="18">
        <f>SUM(F128+F129+F137+F143)</f>
        <v>4569</v>
      </c>
      <c r="G127" s="18">
        <f>SUM(G128+G129+G137+G143)</f>
        <v>5769</v>
      </c>
      <c r="H127" s="68">
        <f aca="true" t="shared" si="8" ref="H127:M127">H128+H129+H137+H143</f>
        <v>5000</v>
      </c>
      <c r="I127" s="66">
        <f t="shared" si="8"/>
        <v>5480</v>
      </c>
      <c r="J127" s="18">
        <f t="shared" si="8"/>
        <v>5468</v>
      </c>
      <c r="K127" s="933">
        <f t="shared" si="8"/>
        <v>5500</v>
      </c>
      <c r="L127" s="29">
        <f t="shared" si="8"/>
        <v>5500</v>
      </c>
      <c r="M127" s="29">
        <f t="shared" si="8"/>
        <v>5500</v>
      </c>
      <c r="N127" s="178"/>
    </row>
    <row r="128" spans="1:18" ht="15">
      <c r="A128" s="244">
        <v>611000</v>
      </c>
      <c r="B128" s="93"/>
      <c r="C128" s="96">
        <v>111</v>
      </c>
      <c r="D128" s="643" t="s">
        <v>160</v>
      </c>
      <c r="E128" s="500" t="s">
        <v>70</v>
      </c>
      <c r="F128" s="508">
        <v>3300</v>
      </c>
      <c r="G128" s="508">
        <v>4100</v>
      </c>
      <c r="H128" s="104">
        <v>3300</v>
      </c>
      <c r="I128" s="96">
        <v>3580</v>
      </c>
      <c r="J128" s="203">
        <v>3580</v>
      </c>
      <c r="K128" s="949">
        <v>3520</v>
      </c>
      <c r="L128" s="750">
        <v>3520</v>
      </c>
      <c r="M128" s="750">
        <v>3520</v>
      </c>
      <c r="N128" s="178"/>
      <c r="O128" s="178"/>
      <c r="P128" s="178"/>
      <c r="Q128" s="178"/>
      <c r="R128" s="178"/>
    </row>
    <row r="129" spans="1:15" ht="15">
      <c r="A129" s="183">
        <v>62</v>
      </c>
      <c r="B129" s="3"/>
      <c r="C129" s="129"/>
      <c r="D129" s="477"/>
      <c r="E129" s="493" t="s">
        <v>71</v>
      </c>
      <c r="F129" s="155">
        <f>SUM(F130:F136)</f>
        <v>1064</v>
      </c>
      <c r="G129" s="155">
        <f aca="true" t="shared" si="9" ref="G129:M129">SUM(G130:G136)</f>
        <v>1370</v>
      </c>
      <c r="H129" s="5">
        <f t="shared" si="9"/>
        <v>1370</v>
      </c>
      <c r="I129" s="5">
        <f t="shared" si="9"/>
        <v>1370</v>
      </c>
      <c r="J129" s="155">
        <f t="shared" si="9"/>
        <v>1370</v>
      </c>
      <c r="K129" s="935">
        <f t="shared" si="9"/>
        <v>1370</v>
      </c>
      <c r="L129" s="158">
        <f t="shared" si="9"/>
        <v>1370</v>
      </c>
      <c r="M129" s="158">
        <f t="shared" si="9"/>
        <v>1370</v>
      </c>
      <c r="O129" s="178"/>
    </row>
    <row r="130" spans="1:13" ht="15">
      <c r="A130" s="170">
        <v>623000</v>
      </c>
      <c r="B130" s="22"/>
      <c r="C130" s="588">
        <v>111</v>
      </c>
      <c r="D130" s="484" t="s">
        <v>160</v>
      </c>
      <c r="E130" s="494" t="s">
        <v>73</v>
      </c>
      <c r="F130" s="204">
        <v>371</v>
      </c>
      <c r="G130" s="204">
        <v>375</v>
      </c>
      <c r="H130" s="50">
        <v>375</v>
      </c>
      <c r="I130" s="21">
        <v>375</v>
      </c>
      <c r="J130" s="171">
        <v>375</v>
      </c>
      <c r="K130" s="936">
        <v>375</v>
      </c>
      <c r="L130" s="665">
        <v>375</v>
      </c>
      <c r="M130" s="211">
        <v>375</v>
      </c>
    </row>
    <row r="131" spans="1:17" ht="15">
      <c r="A131" s="161">
        <v>625001</v>
      </c>
      <c r="B131" s="9"/>
      <c r="C131" s="13">
        <v>111</v>
      </c>
      <c r="D131" s="475" t="s">
        <v>160</v>
      </c>
      <c r="E131" s="304" t="s">
        <v>74</v>
      </c>
      <c r="F131" s="199">
        <v>26</v>
      </c>
      <c r="G131" s="199">
        <v>60</v>
      </c>
      <c r="H131" s="47">
        <v>60</v>
      </c>
      <c r="I131" s="8">
        <v>60</v>
      </c>
      <c r="J131" s="162">
        <v>60</v>
      </c>
      <c r="K131" s="912">
        <v>60</v>
      </c>
      <c r="L131" s="666">
        <v>60</v>
      </c>
      <c r="M131" s="197">
        <v>60</v>
      </c>
      <c r="O131" s="178"/>
      <c r="P131" s="178"/>
      <c r="Q131" s="178"/>
    </row>
    <row r="132" spans="1:18" ht="15">
      <c r="A132" s="161">
        <v>625002</v>
      </c>
      <c r="B132" s="9"/>
      <c r="C132" s="13">
        <v>111</v>
      </c>
      <c r="D132" s="475" t="s">
        <v>160</v>
      </c>
      <c r="E132" s="304" t="s">
        <v>75</v>
      </c>
      <c r="F132" s="199">
        <v>484</v>
      </c>
      <c r="G132" s="199">
        <v>515</v>
      </c>
      <c r="H132" s="47">
        <v>515</v>
      </c>
      <c r="I132" s="8">
        <v>515</v>
      </c>
      <c r="J132" s="162">
        <v>515</v>
      </c>
      <c r="K132" s="912">
        <v>515</v>
      </c>
      <c r="L132" s="666">
        <v>515</v>
      </c>
      <c r="M132" s="197">
        <v>515</v>
      </c>
      <c r="O132" s="178"/>
      <c r="P132" s="178"/>
      <c r="Q132" s="178"/>
      <c r="R132" s="178"/>
    </row>
    <row r="133" spans="1:13" ht="15">
      <c r="A133" s="161">
        <v>625003</v>
      </c>
      <c r="B133" s="9"/>
      <c r="C133" s="13">
        <v>111</v>
      </c>
      <c r="D133" s="475" t="s">
        <v>160</v>
      </c>
      <c r="E133" s="304" t="s">
        <v>76</v>
      </c>
      <c r="F133" s="199">
        <v>16</v>
      </c>
      <c r="G133" s="199">
        <v>35</v>
      </c>
      <c r="H133" s="47">
        <v>35</v>
      </c>
      <c r="I133" s="8">
        <v>35</v>
      </c>
      <c r="J133" s="162">
        <v>35</v>
      </c>
      <c r="K133" s="912">
        <v>35</v>
      </c>
      <c r="L133" s="666">
        <v>35</v>
      </c>
      <c r="M133" s="197">
        <v>35</v>
      </c>
    </row>
    <row r="134" spans="1:13" ht="15">
      <c r="A134" s="161">
        <v>625004</v>
      </c>
      <c r="B134" s="13"/>
      <c r="C134" s="13">
        <v>111</v>
      </c>
      <c r="D134" s="475" t="s">
        <v>160</v>
      </c>
      <c r="E134" s="304" t="s">
        <v>77</v>
      </c>
      <c r="F134" s="162">
        <v>57</v>
      </c>
      <c r="G134" s="162">
        <v>115</v>
      </c>
      <c r="H134" s="47">
        <v>115</v>
      </c>
      <c r="I134" s="8">
        <v>115</v>
      </c>
      <c r="J134" s="162">
        <v>115</v>
      </c>
      <c r="K134" s="912">
        <v>115</v>
      </c>
      <c r="L134" s="666">
        <v>115</v>
      </c>
      <c r="M134" s="197">
        <v>115</v>
      </c>
    </row>
    <row r="135" spans="1:13" ht="15">
      <c r="A135" s="159">
        <v>625005</v>
      </c>
      <c r="B135" s="7"/>
      <c r="C135" s="588">
        <v>111</v>
      </c>
      <c r="D135" s="475" t="s">
        <v>160</v>
      </c>
      <c r="E135" s="304" t="s">
        <v>78</v>
      </c>
      <c r="F135" s="173">
        <v>19</v>
      </c>
      <c r="G135" s="173">
        <v>37</v>
      </c>
      <c r="H135" s="47">
        <v>37</v>
      </c>
      <c r="I135" s="8">
        <v>37</v>
      </c>
      <c r="J135" s="162">
        <v>37</v>
      </c>
      <c r="K135" s="912">
        <v>37</v>
      </c>
      <c r="L135" s="666">
        <v>37</v>
      </c>
      <c r="M135" s="197">
        <v>37</v>
      </c>
    </row>
    <row r="136" spans="1:13" ht="15">
      <c r="A136" s="163">
        <v>625007</v>
      </c>
      <c r="B136" s="32"/>
      <c r="C136" s="192">
        <v>111</v>
      </c>
      <c r="D136" s="472" t="s">
        <v>160</v>
      </c>
      <c r="E136" s="505" t="s">
        <v>79</v>
      </c>
      <c r="F136" s="198">
        <v>91</v>
      </c>
      <c r="G136" s="198">
        <v>233</v>
      </c>
      <c r="H136" s="479">
        <v>233</v>
      </c>
      <c r="I136" s="23">
        <v>233</v>
      </c>
      <c r="J136" s="198">
        <v>233</v>
      </c>
      <c r="K136" s="939">
        <v>233</v>
      </c>
      <c r="L136" s="740">
        <v>233</v>
      </c>
      <c r="M136" s="581">
        <v>233</v>
      </c>
    </row>
    <row r="137" spans="1:17" ht="15">
      <c r="A137" s="154">
        <v>63</v>
      </c>
      <c r="B137" s="3"/>
      <c r="C137" s="129"/>
      <c r="D137" s="477"/>
      <c r="E137" s="493" t="s">
        <v>156</v>
      </c>
      <c r="F137" s="155">
        <f>SUM(F138:F142)</f>
        <v>197</v>
      </c>
      <c r="G137" s="155">
        <f aca="true" t="shared" si="10" ref="G137:M137">SUM(G138:G142)</f>
        <v>291</v>
      </c>
      <c r="H137" s="5">
        <f t="shared" si="10"/>
        <v>320</v>
      </c>
      <c r="I137" s="4">
        <f t="shared" si="10"/>
        <v>520</v>
      </c>
      <c r="J137" s="155">
        <f t="shared" si="10"/>
        <v>510</v>
      </c>
      <c r="K137" s="935">
        <f t="shared" si="10"/>
        <v>600</v>
      </c>
      <c r="L137" s="736">
        <f t="shared" si="10"/>
        <v>600</v>
      </c>
      <c r="M137" s="158">
        <f t="shared" si="10"/>
        <v>600</v>
      </c>
      <c r="O137" s="178"/>
      <c r="P137" s="178"/>
      <c r="Q137" s="178"/>
    </row>
    <row r="138" spans="1:17" ht="15">
      <c r="A138" s="170">
        <v>631001</v>
      </c>
      <c r="B138" s="22"/>
      <c r="C138" s="194">
        <v>111</v>
      </c>
      <c r="D138" s="473" t="s">
        <v>160</v>
      </c>
      <c r="E138" s="494" t="s">
        <v>319</v>
      </c>
      <c r="F138" s="204">
        <v>34</v>
      </c>
      <c r="G138" s="204"/>
      <c r="H138" s="50">
        <v>20</v>
      </c>
      <c r="I138" s="21">
        <v>20</v>
      </c>
      <c r="J138" s="171">
        <v>20</v>
      </c>
      <c r="K138" s="936">
        <v>50</v>
      </c>
      <c r="L138" s="665">
        <v>50</v>
      </c>
      <c r="M138" s="211">
        <v>50</v>
      </c>
      <c r="N138" s="181"/>
      <c r="O138" s="178"/>
      <c r="P138" s="178"/>
      <c r="Q138" s="178"/>
    </row>
    <row r="139" spans="1:13" ht="15">
      <c r="A139" s="161">
        <v>633006</v>
      </c>
      <c r="B139" s="9">
        <v>1</v>
      </c>
      <c r="C139" s="298">
        <v>111</v>
      </c>
      <c r="D139" s="474" t="s">
        <v>160</v>
      </c>
      <c r="E139" s="304" t="s">
        <v>93</v>
      </c>
      <c r="F139" s="162">
        <v>33</v>
      </c>
      <c r="G139" s="162">
        <v>77</v>
      </c>
      <c r="H139" s="87">
        <v>120</v>
      </c>
      <c r="I139" s="6">
        <v>340</v>
      </c>
      <c r="J139" s="160">
        <v>340</v>
      </c>
      <c r="K139" s="940">
        <v>300</v>
      </c>
      <c r="L139" s="739">
        <v>300</v>
      </c>
      <c r="M139" s="216">
        <v>300</v>
      </c>
    </row>
    <row r="140" spans="1:13" ht="15">
      <c r="A140" s="161">
        <v>633006</v>
      </c>
      <c r="B140" s="9">
        <v>4</v>
      </c>
      <c r="C140" s="298">
        <v>111</v>
      </c>
      <c r="D140" s="474" t="s">
        <v>160</v>
      </c>
      <c r="E140" s="304" t="s">
        <v>96</v>
      </c>
      <c r="F140" s="173">
        <v>30</v>
      </c>
      <c r="G140" s="173">
        <v>64</v>
      </c>
      <c r="H140" s="47">
        <v>30</v>
      </c>
      <c r="I140" s="8">
        <v>10</v>
      </c>
      <c r="J140" s="162">
        <v>0</v>
      </c>
      <c r="K140" s="912">
        <v>50</v>
      </c>
      <c r="L140" s="666">
        <v>50</v>
      </c>
      <c r="M140" s="197">
        <v>50</v>
      </c>
    </row>
    <row r="141" spans="1:13" ht="15">
      <c r="A141" s="161">
        <v>633009</v>
      </c>
      <c r="B141" s="9">
        <v>1</v>
      </c>
      <c r="C141" s="13">
        <v>111</v>
      </c>
      <c r="D141" s="475" t="s">
        <v>160</v>
      </c>
      <c r="E141" s="435" t="s">
        <v>161</v>
      </c>
      <c r="F141" s="162"/>
      <c r="G141" s="162">
        <v>50</v>
      </c>
      <c r="H141" s="47">
        <v>50</v>
      </c>
      <c r="I141" s="8">
        <v>50</v>
      </c>
      <c r="J141" s="162">
        <v>50</v>
      </c>
      <c r="K141" s="912">
        <v>100</v>
      </c>
      <c r="L141" s="666">
        <v>100</v>
      </c>
      <c r="M141" s="197">
        <v>100</v>
      </c>
    </row>
    <row r="142" spans="1:13" ht="15">
      <c r="A142" s="163">
        <v>637013</v>
      </c>
      <c r="B142" s="32"/>
      <c r="C142" s="124">
        <v>111</v>
      </c>
      <c r="D142" s="476" t="s">
        <v>160</v>
      </c>
      <c r="E142" s="478" t="s">
        <v>162</v>
      </c>
      <c r="F142" s="160">
        <v>100</v>
      </c>
      <c r="G142" s="160">
        <v>100</v>
      </c>
      <c r="H142" s="78">
        <v>100</v>
      </c>
      <c r="I142" s="10">
        <v>100</v>
      </c>
      <c r="J142" s="164">
        <v>100</v>
      </c>
      <c r="K142" s="937">
        <v>100</v>
      </c>
      <c r="L142" s="737">
        <v>100</v>
      </c>
      <c r="M142" s="202">
        <v>100</v>
      </c>
    </row>
    <row r="143" spans="1:13" ht="15">
      <c r="A143" s="154">
        <v>642</v>
      </c>
      <c r="B143" s="3"/>
      <c r="C143" s="129"/>
      <c r="D143" s="477"/>
      <c r="E143" s="466" t="s">
        <v>163</v>
      </c>
      <c r="F143" s="155">
        <v>8</v>
      </c>
      <c r="G143" s="155">
        <v>8</v>
      </c>
      <c r="H143" s="5">
        <v>10</v>
      </c>
      <c r="I143" s="4">
        <v>10</v>
      </c>
      <c r="J143" s="155">
        <v>8</v>
      </c>
      <c r="K143" s="935">
        <f>K144</f>
        <v>10</v>
      </c>
      <c r="L143" s="736">
        <f>L144</f>
        <v>10</v>
      </c>
      <c r="M143" s="158">
        <f>M144</f>
        <v>10</v>
      </c>
    </row>
    <row r="144" spans="1:13" ht="15">
      <c r="A144" s="190">
        <v>642006</v>
      </c>
      <c r="B144" s="97"/>
      <c r="C144" s="591">
        <v>111</v>
      </c>
      <c r="D144" s="501" t="s">
        <v>164</v>
      </c>
      <c r="E144" s="469" t="s">
        <v>165</v>
      </c>
      <c r="F144" s="157">
        <v>8</v>
      </c>
      <c r="G144" s="157">
        <v>8</v>
      </c>
      <c r="H144" s="75">
        <v>10</v>
      </c>
      <c r="I144" s="36">
        <v>10</v>
      </c>
      <c r="J144" s="173">
        <v>8</v>
      </c>
      <c r="K144" s="938">
        <v>10</v>
      </c>
      <c r="L144" s="738">
        <v>10</v>
      </c>
      <c r="M144" s="213">
        <v>10</v>
      </c>
    </row>
    <row r="145" spans="1:13" ht="15.75" thickBot="1">
      <c r="A145" s="186"/>
      <c r="B145" s="90"/>
      <c r="C145" s="90"/>
      <c r="D145" s="541"/>
      <c r="E145" s="497"/>
      <c r="F145" s="296"/>
      <c r="G145" s="296"/>
      <c r="H145" s="99"/>
      <c r="I145" s="91"/>
      <c r="J145" s="214"/>
      <c r="K145" s="951"/>
      <c r="L145" s="752"/>
      <c r="M145" s="509"/>
    </row>
    <row r="146" spans="1:13" ht="15.75" thickBot="1">
      <c r="A146" s="67" t="s">
        <v>166</v>
      </c>
      <c r="B146" s="17"/>
      <c r="C146" s="17"/>
      <c r="D146" s="62"/>
      <c r="E146" s="55" t="s">
        <v>167</v>
      </c>
      <c r="F146" s="18">
        <v>4324</v>
      </c>
      <c r="G146" s="18">
        <v>7043</v>
      </c>
      <c r="H146" s="68"/>
      <c r="I146" s="66">
        <v>3965</v>
      </c>
      <c r="J146" s="18">
        <v>3959</v>
      </c>
      <c r="K146" s="933">
        <v>5000</v>
      </c>
      <c r="L146" s="29">
        <f>L147</f>
        <v>5000</v>
      </c>
      <c r="M146" s="56">
        <f>M147</f>
        <v>2500</v>
      </c>
    </row>
    <row r="147" spans="1:13" ht="15">
      <c r="A147" s="188">
        <v>637</v>
      </c>
      <c r="B147" s="70"/>
      <c r="C147" s="70">
        <v>111</v>
      </c>
      <c r="D147" s="644" t="s">
        <v>168</v>
      </c>
      <c r="E147" s="514" t="s">
        <v>472</v>
      </c>
      <c r="F147" s="206">
        <v>4324</v>
      </c>
      <c r="G147" s="206">
        <v>7043</v>
      </c>
      <c r="H147" s="71"/>
      <c r="I147" s="69">
        <v>3965</v>
      </c>
      <c r="J147" s="206">
        <v>3959</v>
      </c>
      <c r="K147" s="934">
        <v>5000</v>
      </c>
      <c r="L147" s="735">
        <v>5000</v>
      </c>
      <c r="M147" s="196">
        <v>2500</v>
      </c>
    </row>
    <row r="148" spans="1:13" ht="15.75" thickBot="1">
      <c r="A148" s="241"/>
      <c r="B148" s="101"/>
      <c r="C148" s="101"/>
      <c r="D148" s="510"/>
      <c r="E148" s="515"/>
      <c r="F148" s="296"/>
      <c r="G148" s="296"/>
      <c r="H148" s="99"/>
      <c r="I148" s="36"/>
      <c r="J148" s="175"/>
      <c r="K148" s="910"/>
      <c r="L148" s="729"/>
      <c r="M148" s="175"/>
    </row>
    <row r="149" spans="1:13" ht="15.75" thickBot="1">
      <c r="A149" s="1" t="s">
        <v>169</v>
      </c>
      <c r="B149" s="2"/>
      <c r="C149" s="2"/>
      <c r="D149" s="301"/>
      <c r="E149" s="516" t="s">
        <v>170</v>
      </c>
      <c r="F149" s="215">
        <f aca="true" t="shared" si="11" ref="F149:M149">F150</f>
        <v>7762</v>
      </c>
      <c r="G149" s="215">
        <f t="shared" si="11"/>
        <v>6909</v>
      </c>
      <c r="H149" s="56">
        <f t="shared" si="11"/>
        <v>8100</v>
      </c>
      <c r="I149" s="56">
        <f t="shared" si="11"/>
        <v>8100</v>
      </c>
      <c r="J149" s="56">
        <f t="shared" si="11"/>
        <v>4237</v>
      </c>
      <c r="K149" s="933">
        <v>9900</v>
      </c>
      <c r="L149" s="29">
        <f t="shared" si="11"/>
        <v>6500</v>
      </c>
      <c r="M149" s="56">
        <f t="shared" si="11"/>
        <v>6500</v>
      </c>
    </row>
    <row r="150" spans="1:13" ht="15">
      <c r="A150" s="239">
        <v>65</v>
      </c>
      <c r="B150" s="93"/>
      <c r="C150" s="93"/>
      <c r="D150" s="511"/>
      <c r="E150" s="500" t="s">
        <v>171</v>
      </c>
      <c r="F150" s="207">
        <f>F151+F152+F153+F154</f>
        <v>7762</v>
      </c>
      <c r="G150" s="207">
        <f>G151+G152+G153+G154</f>
        <v>6909</v>
      </c>
      <c r="H150" s="104">
        <f aca="true" t="shared" si="12" ref="H150:M150">SUM(H151:H154)</f>
        <v>8100</v>
      </c>
      <c r="I150" s="104">
        <f t="shared" si="12"/>
        <v>8100</v>
      </c>
      <c r="J150" s="207">
        <f t="shared" si="12"/>
        <v>4237</v>
      </c>
      <c r="K150" s="949">
        <f t="shared" si="12"/>
        <v>6500</v>
      </c>
      <c r="L150" s="750">
        <f t="shared" si="12"/>
        <v>6500</v>
      </c>
      <c r="M150" s="207">
        <f t="shared" si="12"/>
        <v>6500</v>
      </c>
    </row>
    <row r="151" spans="1:13" ht="15">
      <c r="A151" s="170">
        <v>651002</v>
      </c>
      <c r="B151" s="22"/>
      <c r="C151" s="22">
        <v>41</v>
      </c>
      <c r="D151" s="182" t="s">
        <v>69</v>
      </c>
      <c r="E151" s="494" t="s">
        <v>172</v>
      </c>
      <c r="F151" s="208">
        <v>3030</v>
      </c>
      <c r="G151" s="208">
        <v>2240</v>
      </c>
      <c r="H151" s="512">
        <v>2400</v>
      </c>
      <c r="I151" s="105">
        <v>2400</v>
      </c>
      <c r="J151" s="208">
        <v>939</v>
      </c>
      <c r="K151" s="936">
        <v>1500</v>
      </c>
      <c r="L151" s="753">
        <v>1500</v>
      </c>
      <c r="M151" s="755">
        <v>1500</v>
      </c>
    </row>
    <row r="152" spans="1:13" ht="15">
      <c r="A152" s="689">
        <v>651002</v>
      </c>
      <c r="B152" s="252">
        <v>40</v>
      </c>
      <c r="C152" s="690">
        <v>41</v>
      </c>
      <c r="D152" s="691" t="s">
        <v>69</v>
      </c>
      <c r="E152" s="692" t="s">
        <v>385</v>
      </c>
      <c r="F152" s="536">
        <v>596</v>
      </c>
      <c r="G152" s="536">
        <v>856</v>
      </c>
      <c r="H152" s="655">
        <v>1000</v>
      </c>
      <c r="I152" s="254">
        <v>1000</v>
      </c>
      <c r="J152" s="536">
        <v>613</v>
      </c>
      <c r="K152" s="912">
        <v>1000</v>
      </c>
      <c r="L152" s="654">
        <v>1000</v>
      </c>
      <c r="M152" s="756">
        <v>1000</v>
      </c>
    </row>
    <row r="153" spans="1:13" ht="15">
      <c r="A153" s="172">
        <v>651003</v>
      </c>
      <c r="B153" s="7">
        <v>50</v>
      </c>
      <c r="C153" s="9">
        <v>41</v>
      </c>
      <c r="D153" s="109" t="s">
        <v>69</v>
      </c>
      <c r="E153" s="304" t="s">
        <v>173</v>
      </c>
      <c r="F153" s="231">
        <v>3467</v>
      </c>
      <c r="G153" s="231">
        <v>3323</v>
      </c>
      <c r="H153" s="486">
        <v>3700</v>
      </c>
      <c r="I153" s="52">
        <v>3700</v>
      </c>
      <c r="J153" s="166">
        <v>2400</v>
      </c>
      <c r="K153" s="912">
        <v>3000</v>
      </c>
      <c r="L153" s="742">
        <v>3000</v>
      </c>
      <c r="M153" s="745">
        <v>3000</v>
      </c>
    </row>
    <row r="154" spans="1:13" ht="15">
      <c r="A154" s="169">
        <v>653001</v>
      </c>
      <c r="B154" s="32"/>
      <c r="C154" s="32">
        <v>41</v>
      </c>
      <c r="D154" s="612" t="s">
        <v>69</v>
      </c>
      <c r="E154" s="505" t="s">
        <v>174</v>
      </c>
      <c r="F154" s="518">
        <v>669</v>
      </c>
      <c r="G154" s="518">
        <v>490</v>
      </c>
      <c r="H154" s="492">
        <v>1000</v>
      </c>
      <c r="I154" s="84">
        <v>1000</v>
      </c>
      <c r="J154" s="209">
        <v>285</v>
      </c>
      <c r="K154" s="937">
        <v>1000</v>
      </c>
      <c r="L154" s="754">
        <v>1000</v>
      </c>
      <c r="M154" s="748">
        <v>1000</v>
      </c>
    </row>
    <row r="155" spans="1:13" ht="15.75" thickBot="1">
      <c r="A155" s="172"/>
      <c r="B155" s="15"/>
      <c r="C155" s="194"/>
      <c r="D155" s="121"/>
      <c r="E155" s="517"/>
      <c r="F155" s="296"/>
      <c r="G155" s="296"/>
      <c r="H155" s="36"/>
      <c r="I155" s="12"/>
      <c r="J155" s="173"/>
      <c r="K155" s="910"/>
      <c r="L155" s="729"/>
      <c r="M155" s="175"/>
    </row>
    <row r="156" spans="1:13" ht="15.75" thickBot="1">
      <c r="A156" s="16" t="s">
        <v>175</v>
      </c>
      <c r="B156" s="17"/>
      <c r="C156" s="585"/>
      <c r="D156" s="471"/>
      <c r="E156" s="464" t="s">
        <v>322</v>
      </c>
      <c r="F156" s="56">
        <v>3892</v>
      </c>
      <c r="G156" s="56">
        <f>G157+G159+G166+G172+G170</f>
        <v>3435</v>
      </c>
      <c r="H156" s="68">
        <f aca="true" t="shared" si="13" ref="H156:M156">H157+H159+H166+H170+H172+H174</f>
        <v>4766</v>
      </c>
      <c r="I156" s="68">
        <f t="shared" si="13"/>
        <v>4713</v>
      </c>
      <c r="J156" s="18">
        <f t="shared" si="13"/>
        <v>3813</v>
      </c>
      <c r="K156" s="933">
        <f t="shared" si="13"/>
        <v>4766</v>
      </c>
      <c r="L156" s="29">
        <f t="shared" si="13"/>
        <v>4166</v>
      </c>
      <c r="M156" s="56">
        <f t="shared" si="13"/>
        <v>4166</v>
      </c>
    </row>
    <row r="157" spans="1:13" ht="15">
      <c r="A157" s="239">
        <v>632</v>
      </c>
      <c r="B157" s="93"/>
      <c r="C157" s="134"/>
      <c r="D157" s="499"/>
      <c r="E157" s="522" t="s">
        <v>81</v>
      </c>
      <c r="F157" s="210">
        <v>140</v>
      </c>
      <c r="G157" s="210"/>
      <c r="H157" s="126">
        <v>1000</v>
      </c>
      <c r="I157" s="107">
        <v>1000</v>
      </c>
      <c r="J157" s="210"/>
      <c r="K157" s="952">
        <f>K158</f>
        <v>1000</v>
      </c>
      <c r="L157" s="758">
        <f>L158</f>
        <v>1000</v>
      </c>
      <c r="M157" s="222">
        <f>M158</f>
        <v>1000</v>
      </c>
    </row>
    <row r="158" spans="1:20" ht="15">
      <c r="A158" s="163">
        <v>632001</v>
      </c>
      <c r="B158" s="48">
        <v>3</v>
      </c>
      <c r="C158" s="112">
        <v>41</v>
      </c>
      <c r="D158" s="472" t="s">
        <v>176</v>
      </c>
      <c r="E158" s="469" t="s">
        <v>177</v>
      </c>
      <c r="F158" s="204">
        <v>140</v>
      </c>
      <c r="G158" s="204"/>
      <c r="H158" s="108">
        <v>1000</v>
      </c>
      <c r="I158" s="88">
        <v>1000</v>
      </c>
      <c r="J158" s="204"/>
      <c r="K158" s="953">
        <v>1000</v>
      </c>
      <c r="L158" s="738">
        <v>1000</v>
      </c>
      <c r="M158" s="519">
        <v>1000</v>
      </c>
      <c r="P158" s="178"/>
      <c r="Q158" s="178"/>
      <c r="R158" s="178"/>
      <c r="S158" s="178"/>
      <c r="T158" s="178"/>
    </row>
    <row r="159" spans="1:13" ht="15">
      <c r="A159" s="183">
        <v>633</v>
      </c>
      <c r="B159" s="100"/>
      <c r="C159" s="587"/>
      <c r="D159" s="477"/>
      <c r="E159" s="466" t="s">
        <v>156</v>
      </c>
      <c r="F159" s="158">
        <v>3165</v>
      </c>
      <c r="G159" s="158">
        <v>3148</v>
      </c>
      <c r="H159" s="5">
        <v>1500</v>
      </c>
      <c r="I159" s="4">
        <v>1450</v>
      </c>
      <c r="J159" s="155">
        <f>SUM(J160:J165)</f>
        <v>3189</v>
      </c>
      <c r="K159" s="935">
        <f>SUM(K160:K165)</f>
        <v>1500</v>
      </c>
      <c r="L159" s="736">
        <f>SUM(L160:L165)</f>
        <v>1500</v>
      </c>
      <c r="M159" s="158">
        <f>SUM(M160:M165)</f>
        <v>1500</v>
      </c>
    </row>
    <row r="160" spans="1:13" ht="15">
      <c r="A160" s="170">
        <v>633006</v>
      </c>
      <c r="B160" s="22"/>
      <c r="C160" s="579">
        <v>41</v>
      </c>
      <c r="D160" s="483" t="s">
        <v>176</v>
      </c>
      <c r="E160" s="494" t="s">
        <v>88</v>
      </c>
      <c r="F160" s="211"/>
      <c r="G160" s="211">
        <v>177</v>
      </c>
      <c r="H160" s="170">
        <v>1000</v>
      </c>
      <c r="I160" s="21">
        <v>1000</v>
      </c>
      <c r="J160" s="171">
        <v>136</v>
      </c>
      <c r="K160" s="936">
        <v>1000</v>
      </c>
      <c r="L160" s="665">
        <v>1000</v>
      </c>
      <c r="M160" s="211">
        <v>1000</v>
      </c>
    </row>
    <row r="161" spans="1:13" ht="15">
      <c r="A161" s="172">
        <v>633006</v>
      </c>
      <c r="B161" s="9">
        <v>19</v>
      </c>
      <c r="C161" s="39">
        <v>111</v>
      </c>
      <c r="D161" s="473" t="s">
        <v>176</v>
      </c>
      <c r="E161" s="549" t="s">
        <v>473</v>
      </c>
      <c r="F161" s="175"/>
      <c r="G161" s="175"/>
      <c r="H161" s="36"/>
      <c r="I161" s="6">
        <v>552</v>
      </c>
      <c r="J161" s="173">
        <v>552</v>
      </c>
      <c r="K161" s="940"/>
      <c r="L161" s="739"/>
      <c r="M161" s="216"/>
    </row>
    <row r="162" spans="1:13" ht="15">
      <c r="A162" s="172">
        <v>633015</v>
      </c>
      <c r="B162" s="7"/>
      <c r="C162" s="83">
        <v>41</v>
      </c>
      <c r="D162" s="475" t="s">
        <v>176</v>
      </c>
      <c r="E162" s="304" t="s">
        <v>465</v>
      </c>
      <c r="F162" s="197"/>
      <c r="G162" s="666">
        <v>19</v>
      </c>
      <c r="H162" s="47"/>
      <c r="I162" s="8"/>
      <c r="J162" s="173"/>
      <c r="K162" s="912"/>
      <c r="L162" s="666"/>
      <c r="M162" s="197"/>
    </row>
    <row r="163" spans="1:13" ht="15">
      <c r="A163" s="161">
        <v>633016</v>
      </c>
      <c r="B163" s="9"/>
      <c r="C163" s="13">
        <v>41</v>
      </c>
      <c r="D163" s="475" t="s">
        <v>176</v>
      </c>
      <c r="E163" s="304" t="s">
        <v>178</v>
      </c>
      <c r="F163" s="197">
        <v>180</v>
      </c>
      <c r="G163" s="162"/>
      <c r="H163" s="47">
        <v>500</v>
      </c>
      <c r="I163" s="8">
        <v>500</v>
      </c>
      <c r="J163" s="162"/>
      <c r="K163" s="940">
        <v>500</v>
      </c>
      <c r="L163" s="666">
        <v>500</v>
      </c>
      <c r="M163" s="197">
        <v>500</v>
      </c>
    </row>
    <row r="164" spans="1:13" ht="15">
      <c r="A164" s="161">
        <v>633010</v>
      </c>
      <c r="B164" s="33"/>
      <c r="C164" s="33">
        <v>111</v>
      </c>
      <c r="D164" s="475" t="s">
        <v>176</v>
      </c>
      <c r="E164" s="435" t="s">
        <v>466</v>
      </c>
      <c r="F164" s="199"/>
      <c r="G164" s="199">
        <v>2823</v>
      </c>
      <c r="H164" s="51"/>
      <c r="I164" s="36">
        <v>2448</v>
      </c>
      <c r="J164" s="173">
        <v>2448</v>
      </c>
      <c r="K164" s="912"/>
      <c r="L164" s="729"/>
      <c r="M164" s="175"/>
    </row>
    <row r="165" spans="1:13" ht="15">
      <c r="A165" s="163">
        <v>633010</v>
      </c>
      <c r="B165" s="48"/>
      <c r="C165" s="112">
        <v>41</v>
      </c>
      <c r="D165" s="472" t="s">
        <v>176</v>
      </c>
      <c r="E165" s="468" t="s">
        <v>367</v>
      </c>
      <c r="F165" s="198">
        <v>2985</v>
      </c>
      <c r="G165" s="198">
        <v>129</v>
      </c>
      <c r="H165" s="479"/>
      <c r="I165" s="23">
        <v>53</v>
      </c>
      <c r="J165" s="198">
        <v>53</v>
      </c>
      <c r="K165" s="937"/>
      <c r="L165" s="740"/>
      <c r="M165" s="581"/>
    </row>
    <row r="166" spans="1:13" ht="15">
      <c r="A166" s="184">
        <v>634</v>
      </c>
      <c r="B166" s="100"/>
      <c r="C166" s="587"/>
      <c r="D166" s="472"/>
      <c r="E166" s="493" t="s">
        <v>109</v>
      </c>
      <c r="F166" s="155">
        <f>F167+F168+F169</f>
        <v>620</v>
      </c>
      <c r="G166" s="155">
        <f aca="true" t="shared" si="14" ref="G166:M166">G167+G168+G169</f>
        <v>287</v>
      </c>
      <c r="H166" s="5">
        <f t="shared" si="14"/>
        <v>966</v>
      </c>
      <c r="I166" s="5">
        <f t="shared" si="14"/>
        <v>966</v>
      </c>
      <c r="J166" s="155">
        <f t="shared" si="14"/>
        <v>624</v>
      </c>
      <c r="K166" s="935">
        <f t="shared" si="14"/>
        <v>966</v>
      </c>
      <c r="L166" s="736">
        <f t="shared" si="14"/>
        <v>966</v>
      </c>
      <c r="M166" s="158">
        <f t="shared" si="14"/>
        <v>966</v>
      </c>
    </row>
    <row r="167" spans="1:13" ht="15">
      <c r="A167" s="170">
        <v>634001</v>
      </c>
      <c r="B167" s="22">
        <v>1</v>
      </c>
      <c r="C167" s="579">
        <v>41</v>
      </c>
      <c r="D167" s="483" t="s">
        <v>176</v>
      </c>
      <c r="E167" s="480" t="s">
        <v>180</v>
      </c>
      <c r="F167" s="665">
        <v>397</v>
      </c>
      <c r="G167" s="665"/>
      <c r="H167" s="50">
        <v>350</v>
      </c>
      <c r="I167" s="21">
        <v>350</v>
      </c>
      <c r="J167" s="171">
        <v>72</v>
      </c>
      <c r="K167" s="936">
        <v>350</v>
      </c>
      <c r="L167" s="665">
        <v>350</v>
      </c>
      <c r="M167" s="211">
        <v>350</v>
      </c>
    </row>
    <row r="168" spans="1:13" ht="15">
      <c r="A168" s="161">
        <v>634002</v>
      </c>
      <c r="B168" s="9"/>
      <c r="C168" s="13">
        <v>41</v>
      </c>
      <c r="D168" s="475" t="s">
        <v>176</v>
      </c>
      <c r="E168" s="435" t="s">
        <v>181</v>
      </c>
      <c r="F168" s="199">
        <v>100</v>
      </c>
      <c r="G168" s="199">
        <v>165</v>
      </c>
      <c r="H168" s="491">
        <v>500</v>
      </c>
      <c r="I168" s="25">
        <v>500</v>
      </c>
      <c r="J168" s="200">
        <v>436</v>
      </c>
      <c r="K168" s="912">
        <v>500</v>
      </c>
      <c r="L168" s="654">
        <v>500</v>
      </c>
      <c r="M168" s="747">
        <v>500</v>
      </c>
    </row>
    <row r="169" spans="1:13" ht="15">
      <c r="A169" s="163">
        <v>634003</v>
      </c>
      <c r="B169" s="11">
        <v>1</v>
      </c>
      <c r="C169" s="192">
        <v>41</v>
      </c>
      <c r="D169" s="472" t="s">
        <v>176</v>
      </c>
      <c r="E169" s="468" t="s">
        <v>116</v>
      </c>
      <c r="F169" s="198">
        <v>123</v>
      </c>
      <c r="G169" s="198">
        <v>122</v>
      </c>
      <c r="H169" s="78">
        <v>116</v>
      </c>
      <c r="I169" s="10">
        <v>116</v>
      </c>
      <c r="J169" s="164">
        <v>116</v>
      </c>
      <c r="K169" s="937">
        <v>116</v>
      </c>
      <c r="L169" s="654">
        <v>116</v>
      </c>
      <c r="M169" s="581">
        <v>116</v>
      </c>
    </row>
    <row r="170" spans="1:13" ht="15">
      <c r="A170" s="183">
        <v>635</v>
      </c>
      <c r="B170" s="3"/>
      <c r="C170" s="129"/>
      <c r="D170" s="477"/>
      <c r="E170" s="466" t="s">
        <v>120</v>
      </c>
      <c r="F170" s="206"/>
      <c r="G170" s="736"/>
      <c r="H170" s="5">
        <v>1000</v>
      </c>
      <c r="I170" s="4">
        <v>947</v>
      </c>
      <c r="J170" s="155"/>
      <c r="K170" s="935">
        <f>K171</f>
        <v>1000</v>
      </c>
      <c r="L170" s="736">
        <f>L171</f>
        <v>400</v>
      </c>
      <c r="M170" s="158">
        <f>M171</f>
        <v>400</v>
      </c>
    </row>
    <row r="171" spans="1:13" ht="13.5" customHeight="1">
      <c r="A171" s="156">
        <v>635006</v>
      </c>
      <c r="B171" s="73">
        <v>1</v>
      </c>
      <c r="C171" s="110">
        <v>41</v>
      </c>
      <c r="D171" s="477" t="s">
        <v>176</v>
      </c>
      <c r="E171" s="469" t="s">
        <v>182</v>
      </c>
      <c r="F171" s="157"/>
      <c r="G171" s="738"/>
      <c r="H171" s="524">
        <v>1000</v>
      </c>
      <c r="I171" s="111">
        <v>947</v>
      </c>
      <c r="J171" s="157"/>
      <c r="K171" s="938">
        <v>1000</v>
      </c>
      <c r="L171" s="738">
        <v>400</v>
      </c>
      <c r="M171" s="213">
        <v>400</v>
      </c>
    </row>
    <row r="172" spans="1:13" ht="18.75" customHeight="1">
      <c r="A172" s="184">
        <v>637</v>
      </c>
      <c r="B172" s="100"/>
      <c r="C172" s="587"/>
      <c r="D172" s="472"/>
      <c r="E172" s="465" t="s">
        <v>128</v>
      </c>
      <c r="F172" s="206">
        <f>F173</f>
        <v>93</v>
      </c>
      <c r="G172" s="206"/>
      <c r="H172" s="71">
        <f>H173</f>
        <v>150</v>
      </c>
      <c r="I172" s="71">
        <v>200</v>
      </c>
      <c r="J172" s="206"/>
      <c r="K172" s="934">
        <f>K173</f>
        <v>150</v>
      </c>
      <c r="L172" s="735">
        <f>L173</f>
        <v>150</v>
      </c>
      <c r="M172" s="196">
        <f>M173</f>
        <v>150</v>
      </c>
    </row>
    <row r="173" spans="1:13" ht="15">
      <c r="A173" s="170">
        <v>637002</v>
      </c>
      <c r="B173" s="22"/>
      <c r="C173" s="579">
        <v>41</v>
      </c>
      <c r="D173" s="483" t="s">
        <v>176</v>
      </c>
      <c r="E173" s="480" t="s">
        <v>183</v>
      </c>
      <c r="F173" s="171">
        <v>93</v>
      </c>
      <c r="G173" s="171"/>
      <c r="H173" s="50">
        <v>150</v>
      </c>
      <c r="I173" s="50">
        <v>150</v>
      </c>
      <c r="J173" s="171"/>
      <c r="K173" s="936">
        <v>150</v>
      </c>
      <c r="L173" s="665">
        <v>150</v>
      </c>
      <c r="M173" s="211">
        <v>150</v>
      </c>
    </row>
    <row r="174" spans="1:13" ht="21.75" customHeight="1">
      <c r="A174" s="154">
        <v>642</v>
      </c>
      <c r="B174" s="3"/>
      <c r="C174" s="129"/>
      <c r="D174" s="477" t="s">
        <v>176</v>
      </c>
      <c r="E174" s="466" t="s">
        <v>165</v>
      </c>
      <c r="F174" s="155"/>
      <c r="G174" s="155"/>
      <c r="H174" s="5">
        <v>150</v>
      </c>
      <c r="I174" s="4">
        <v>150</v>
      </c>
      <c r="J174" s="155"/>
      <c r="K174" s="945">
        <v>150</v>
      </c>
      <c r="L174" s="736">
        <v>150</v>
      </c>
      <c r="M174" s="158">
        <v>150</v>
      </c>
    </row>
    <row r="175" spans="1:13" ht="16.5" customHeight="1">
      <c r="A175" s="172">
        <v>642006</v>
      </c>
      <c r="B175" s="73"/>
      <c r="C175" s="110">
        <v>41</v>
      </c>
      <c r="D175" s="477" t="s">
        <v>176</v>
      </c>
      <c r="E175" s="469" t="s">
        <v>335</v>
      </c>
      <c r="F175" s="204"/>
      <c r="G175" s="204"/>
      <c r="H175" s="108">
        <v>150</v>
      </c>
      <c r="I175" s="36">
        <v>150</v>
      </c>
      <c r="J175" s="157"/>
      <c r="K175" s="947">
        <v>150</v>
      </c>
      <c r="L175" s="738">
        <v>150</v>
      </c>
      <c r="M175" s="213">
        <v>150</v>
      </c>
    </row>
    <row r="176" spans="1:13" ht="15.75" thickBot="1">
      <c r="A176" s="186"/>
      <c r="B176" s="27"/>
      <c r="C176" s="590"/>
      <c r="D176" s="498"/>
      <c r="E176" s="521"/>
      <c r="F176" s="296"/>
      <c r="G176" s="296"/>
      <c r="H176" s="99"/>
      <c r="I176" s="91"/>
      <c r="J176" s="214"/>
      <c r="K176" s="954"/>
      <c r="L176" s="760"/>
      <c r="M176" s="752"/>
    </row>
    <row r="177" spans="1:13" ht="15.75" thickBot="1">
      <c r="A177" s="176" t="s">
        <v>323</v>
      </c>
      <c r="B177" s="92"/>
      <c r="C177" s="53"/>
      <c r="D177" s="471"/>
      <c r="E177" s="464" t="s">
        <v>184</v>
      </c>
      <c r="F177" s="18"/>
      <c r="G177" s="18"/>
      <c r="H177" s="68"/>
      <c r="I177" s="68">
        <f aca="true" t="shared" si="15" ref="I177:M178">I178</f>
        <v>1000</v>
      </c>
      <c r="J177" s="56">
        <f t="shared" si="15"/>
        <v>1000</v>
      </c>
      <c r="K177" s="955">
        <f t="shared" si="15"/>
        <v>1000</v>
      </c>
      <c r="L177" s="29">
        <f t="shared" si="15"/>
        <v>1000</v>
      </c>
      <c r="M177" s="56">
        <f t="shared" si="15"/>
        <v>1000</v>
      </c>
    </row>
    <row r="178" spans="1:13" ht="15">
      <c r="A178" s="184">
        <v>63</v>
      </c>
      <c r="B178" s="70"/>
      <c r="C178" s="586"/>
      <c r="D178" s="472"/>
      <c r="E178" s="465" t="s">
        <v>156</v>
      </c>
      <c r="F178" s="206"/>
      <c r="G178" s="206"/>
      <c r="H178" s="71"/>
      <c r="I178" s="71">
        <f t="shared" si="15"/>
        <v>1000</v>
      </c>
      <c r="J178" s="196">
        <f t="shared" si="15"/>
        <v>1000</v>
      </c>
      <c r="K178" s="956">
        <f t="shared" si="15"/>
        <v>1000</v>
      </c>
      <c r="L178" s="735">
        <f t="shared" si="15"/>
        <v>1000</v>
      </c>
      <c r="M178" s="196">
        <f t="shared" si="15"/>
        <v>1000</v>
      </c>
    </row>
    <row r="179" spans="1:18" ht="15">
      <c r="A179" s="156">
        <v>637004</v>
      </c>
      <c r="B179" s="73">
        <v>4</v>
      </c>
      <c r="C179" s="110">
        <v>41</v>
      </c>
      <c r="D179" s="477" t="s">
        <v>185</v>
      </c>
      <c r="E179" s="469" t="s">
        <v>186</v>
      </c>
      <c r="F179" s="164"/>
      <c r="G179" s="164"/>
      <c r="H179" s="75"/>
      <c r="I179" s="75">
        <v>1000</v>
      </c>
      <c r="J179" s="213">
        <v>1000</v>
      </c>
      <c r="K179" s="957">
        <v>1000</v>
      </c>
      <c r="L179" s="738">
        <v>1000</v>
      </c>
      <c r="M179" s="213">
        <v>1000</v>
      </c>
      <c r="O179" s="178"/>
      <c r="P179" s="178"/>
      <c r="Q179" s="178"/>
      <c r="R179" s="178"/>
    </row>
    <row r="180" spans="1:18" ht="15.75" thickBot="1">
      <c r="A180" s="187"/>
      <c r="B180" s="27"/>
      <c r="C180" s="590"/>
      <c r="D180" s="498"/>
      <c r="E180" s="521"/>
      <c r="F180" s="296"/>
      <c r="G180" s="296"/>
      <c r="H180" s="99"/>
      <c r="I180" s="28"/>
      <c r="J180" s="212"/>
      <c r="K180" s="958"/>
      <c r="L180" s="760"/>
      <c r="M180" s="212"/>
      <c r="P180" s="178"/>
      <c r="R180" s="178"/>
    </row>
    <row r="181" spans="1:16" ht="15.75" thickBot="1">
      <c r="A181" s="67" t="s">
        <v>187</v>
      </c>
      <c r="B181" s="17"/>
      <c r="C181" s="585"/>
      <c r="D181" s="471"/>
      <c r="E181" s="464" t="s">
        <v>188</v>
      </c>
      <c r="F181" s="18">
        <v>19741</v>
      </c>
      <c r="G181" s="18">
        <f>G182+G186</f>
        <v>4753</v>
      </c>
      <c r="H181" s="661">
        <v>122443</v>
      </c>
      <c r="I181" s="662">
        <v>107068</v>
      </c>
      <c r="J181" s="18">
        <f>J182+J186</f>
        <v>19372</v>
      </c>
      <c r="K181" s="955">
        <f>K182+K186</f>
        <v>42800</v>
      </c>
      <c r="L181" s="29">
        <f>L182+L186</f>
        <v>191705</v>
      </c>
      <c r="M181" s="56">
        <f>M182+M186</f>
        <v>202501</v>
      </c>
      <c r="P181" s="178"/>
    </row>
    <row r="182" spans="1:19" ht="15">
      <c r="A182" s="183">
        <v>633</v>
      </c>
      <c r="B182" s="93"/>
      <c r="C182" s="586"/>
      <c r="D182" s="477"/>
      <c r="E182" s="466" t="s">
        <v>156</v>
      </c>
      <c r="F182" s="155">
        <f>SUM(F184:F185)</f>
        <v>18202</v>
      </c>
      <c r="G182" s="155">
        <f>SUM(G184:G185)</f>
        <v>1873</v>
      </c>
      <c r="H182" s="244">
        <v>8300</v>
      </c>
      <c r="I182" s="96">
        <v>8800</v>
      </c>
      <c r="J182" s="203">
        <v>5294</v>
      </c>
      <c r="K182" s="959">
        <f>K184+K185</f>
        <v>13800</v>
      </c>
      <c r="L182" s="750">
        <f>L183+L184+L185</f>
        <v>27545</v>
      </c>
      <c r="M182" s="207">
        <f>M183+M184+M185</f>
        <v>24047</v>
      </c>
      <c r="O182" s="178"/>
      <c r="P182" s="178"/>
      <c r="Q182" s="178"/>
      <c r="R182" s="178"/>
      <c r="S182" s="178"/>
    </row>
    <row r="183" spans="1:19" ht="15">
      <c r="A183" s="170">
        <v>633006</v>
      </c>
      <c r="B183" s="22">
        <v>6</v>
      </c>
      <c r="C183" s="579">
        <v>41</v>
      </c>
      <c r="D183" s="483" t="s">
        <v>135</v>
      </c>
      <c r="E183" s="480" t="s">
        <v>476</v>
      </c>
      <c r="F183" s="171"/>
      <c r="G183" s="171"/>
      <c r="H183" s="50"/>
      <c r="I183" s="21">
        <v>3100</v>
      </c>
      <c r="J183" s="171">
        <v>3099</v>
      </c>
      <c r="K183" s="960"/>
      <c r="L183" s="665"/>
      <c r="M183" s="211"/>
      <c r="O183" s="178"/>
      <c r="P183" s="178"/>
      <c r="Q183" s="178"/>
      <c r="R183" s="178"/>
      <c r="S183" s="178"/>
    </row>
    <row r="184" spans="1:13" ht="15">
      <c r="A184" s="159">
        <v>633006</v>
      </c>
      <c r="B184" s="7">
        <v>7</v>
      </c>
      <c r="C184" s="588">
        <v>41</v>
      </c>
      <c r="D184" s="484" t="s">
        <v>135</v>
      </c>
      <c r="E184" s="467" t="s">
        <v>189</v>
      </c>
      <c r="F184" s="160">
        <v>18202</v>
      </c>
      <c r="G184" s="160">
        <v>95</v>
      </c>
      <c r="H184" s="87">
        <v>6800</v>
      </c>
      <c r="I184" s="12">
        <v>3700</v>
      </c>
      <c r="J184" s="160">
        <v>202</v>
      </c>
      <c r="K184" s="947">
        <v>6800</v>
      </c>
      <c r="L184" s="729">
        <v>27345</v>
      </c>
      <c r="M184" s="175">
        <v>23847</v>
      </c>
    </row>
    <row r="185" spans="1:13" ht="15">
      <c r="A185" s="159">
        <v>633006</v>
      </c>
      <c r="B185" s="7">
        <v>8</v>
      </c>
      <c r="C185" s="588">
        <v>41</v>
      </c>
      <c r="D185" s="484" t="s">
        <v>135</v>
      </c>
      <c r="E185" s="467" t="s">
        <v>190</v>
      </c>
      <c r="F185" s="160"/>
      <c r="G185" s="160">
        <v>1778</v>
      </c>
      <c r="H185" s="47">
        <v>1500</v>
      </c>
      <c r="I185" s="8">
        <v>2000</v>
      </c>
      <c r="J185" s="162">
        <v>1993</v>
      </c>
      <c r="K185" s="942">
        <v>7000</v>
      </c>
      <c r="L185" s="666">
        <v>200</v>
      </c>
      <c r="M185" s="197">
        <v>200</v>
      </c>
    </row>
    <row r="186" spans="1:13" ht="14.25" customHeight="1">
      <c r="A186" s="183">
        <v>635</v>
      </c>
      <c r="B186" s="72"/>
      <c r="C186" s="81"/>
      <c r="D186" s="477"/>
      <c r="E186" s="466" t="s">
        <v>120</v>
      </c>
      <c r="F186" s="155">
        <v>1539</v>
      </c>
      <c r="G186" s="155">
        <v>2880</v>
      </c>
      <c r="H186" s="5">
        <v>114143</v>
      </c>
      <c r="I186" s="4">
        <v>98268</v>
      </c>
      <c r="J186" s="155">
        <v>14078</v>
      </c>
      <c r="K186" s="945">
        <f>K187+K188</f>
        <v>29000</v>
      </c>
      <c r="L186" s="736">
        <f>L187+L188</f>
        <v>164160</v>
      </c>
      <c r="M186" s="158">
        <f>M187+M188</f>
        <v>178454</v>
      </c>
    </row>
    <row r="187" spans="1:13" ht="15">
      <c r="A187" s="170">
        <v>635006</v>
      </c>
      <c r="B187" s="46">
        <v>7</v>
      </c>
      <c r="C187" s="596">
        <v>41</v>
      </c>
      <c r="D187" s="483" t="s">
        <v>135</v>
      </c>
      <c r="E187" s="480" t="s">
        <v>503</v>
      </c>
      <c r="F187" s="665">
        <v>1539</v>
      </c>
      <c r="G187" s="171">
        <v>2880</v>
      </c>
      <c r="H187" s="50">
        <v>109143</v>
      </c>
      <c r="I187" s="21">
        <v>93268</v>
      </c>
      <c r="J187" s="171">
        <v>14078</v>
      </c>
      <c r="K187" s="960">
        <v>29000</v>
      </c>
      <c r="L187" s="665">
        <v>164160</v>
      </c>
      <c r="M187" s="211">
        <v>178454</v>
      </c>
    </row>
    <row r="188" spans="1:13" ht="15">
      <c r="A188" s="172">
        <v>635006</v>
      </c>
      <c r="B188" s="35">
        <v>8</v>
      </c>
      <c r="C188" s="39">
        <v>41</v>
      </c>
      <c r="D188" s="473" t="s">
        <v>135</v>
      </c>
      <c r="E188" s="467" t="s">
        <v>424</v>
      </c>
      <c r="F188" s="173"/>
      <c r="G188" s="173"/>
      <c r="H188" s="87">
        <v>5000</v>
      </c>
      <c r="I188" s="12">
        <v>5000</v>
      </c>
      <c r="J188" s="173"/>
      <c r="K188" s="941"/>
      <c r="L188" s="739"/>
      <c r="M188" s="216"/>
    </row>
    <row r="189" spans="1:22" ht="14.25" customHeight="1" thickBot="1">
      <c r="A189" s="186"/>
      <c r="B189" s="90"/>
      <c r="C189" s="116"/>
      <c r="D189" s="503"/>
      <c r="E189" s="497"/>
      <c r="F189" s="296"/>
      <c r="G189" s="296"/>
      <c r="H189" s="99"/>
      <c r="I189" s="91"/>
      <c r="J189" s="214"/>
      <c r="K189" s="954"/>
      <c r="L189" s="752"/>
      <c r="M189" s="509"/>
      <c r="R189" s="294"/>
      <c r="S189" s="294"/>
      <c r="T189" s="294"/>
      <c r="U189" s="294"/>
      <c r="V189" s="294"/>
    </row>
    <row r="190" spans="1:13" ht="18" customHeight="1" thickBot="1">
      <c r="A190" s="287" t="s">
        <v>191</v>
      </c>
      <c r="B190" s="619"/>
      <c r="C190" s="618"/>
      <c r="D190" s="471"/>
      <c r="E190" s="525" t="s">
        <v>192</v>
      </c>
      <c r="F190" s="18">
        <f>SUM(F191+F193+F203+F206)</f>
        <v>179227</v>
      </c>
      <c r="G190" s="18">
        <f>SUM(G191+G193+G203+G206)</f>
        <v>72712</v>
      </c>
      <c r="H190" s="288">
        <f>H193+H203+H206+H191</f>
        <v>84300</v>
      </c>
      <c r="I190" s="133">
        <f>SUM(I191+I193+I203+I206)</f>
        <v>88600</v>
      </c>
      <c r="J190" s="18">
        <f>J191+J193+J203+J206</f>
        <v>51415</v>
      </c>
      <c r="K190" s="961">
        <f>K191+K193+K203+K206</f>
        <v>80000</v>
      </c>
      <c r="L190" s="29">
        <f>L191+L193+L203+L206</f>
        <v>75100</v>
      </c>
      <c r="M190" s="761">
        <f>M191+M193+M203+M206</f>
        <v>75070</v>
      </c>
    </row>
    <row r="191" spans="1:13" ht="15">
      <c r="A191" s="184">
        <v>632</v>
      </c>
      <c r="B191" s="113"/>
      <c r="C191" s="597"/>
      <c r="D191" s="526"/>
      <c r="E191" s="522" t="s">
        <v>81</v>
      </c>
      <c r="F191" s="528">
        <v>404</v>
      </c>
      <c r="G191" s="528">
        <v>461</v>
      </c>
      <c r="H191" s="527">
        <v>500</v>
      </c>
      <c r="I191" s="195">
        <v>500</v>
      </c>
      <c r="J191" s="529">
        <v>410</v>
      </c>
      <c r="K191" s="962">
        <f>K192</f>
        <v>500</v>
      </c>
      <c r="L191" s="763">
        <f>L192</f>
        <v>500</v>
      </c>
      <c r="M191" s="762">
        <f>M192</f>
        <v>500</v>
      </c>
    </row>
    <row r="192" spans="1:13" ht="15">
      <c r="A192" s="163">
        <v>632001</v>
      </c>
      <c r="B192" s="114">
        <v>1</v>
      </c>
      <c r="C192" s="598">
        <v>41</v>
      </c>
      <c r="D192" s="523" t="s">
        <v>193</v>
      </c>
      <c r="E192" s="468" t="s">
        <v>83</v>
      </c>
      <c r="F192" s="209">
        <v>404</v>
      </c>
      <c r="G192" s="209">
        <v>461</v>
      </c>
      <c r="H192" s="492">
        <v>500</v>
      </c>
      <c r="I192" s="88">
        <v>500</v>
      </c>
      <c r="J192" s="164">
        <v>410</v>
      </c>
      <c r="K192" s="937">
        <v>500</v>
      </c>
      <c r="L192" s="738">
        <v>500</v>
      </c>
      <c r="M192" s="202">
        <v>500</v>
      </c>
    </row>
    <row r="193" spans="1:13" ht="15">
      <c r="A193" s="184">
        <v>633</v>
      </c>
      <c r="B193" s="100"/>
      <c r="C193" s="587"/>
      <c r="D193" s="472"/>
      <c r="E193" s="465" t="s">
        <v>88</v>
      </c>
      <c r="F193" s="206">
        <f>SUM(F195:F202)</f>
        <v>112677</v>
      </c>
      <c r="G193" s="206">
        <f>SUM(G194:G202)</f>
        <v>9235</v>
      </c>
      <c r="H193" s="71">
        <v>13300</v>
      </c>
      <c r="I193" s="4">
        <f>I197+I199+I200+I202+I198+I195+I196+I201</f>
        <v>12500</v>
      </c>
      <c r="J193" s="206">
        <f>J197+J199+J200+J202+J198+J195+J196</f>
        <v>3432</v>
      </c>
      <c r="K193" s="934">
        <f>SUM(K195:K202)</f>
        <v>9000</v>
      </c>
      <c r="L193" s="735">
        <f>L197+L199+L200+L202</f>
        <v>4100</v>
      </c>
      <c r="M193" s="196">
        <f>M197+M199+M200+M202</f>
        <v>4070</v>
      </c>
    </row>
    <row r="194" spans="1:13" ht="15">
      <c r="A194" s="172">
        <v>633004</v>
      </c>
      <c r="B194" s="35"/>
      <c r="C194" s="39">
        <v>41</v>
      </c>
      <c r="D194" s="473" t="s">
        <v>193</v>
      </c>
      <c r="E194" s="41" t="s">
        <v>474</v>
      </c>
      <c r="F194" s="175"/>
      <c r="G194" s="175">
        <v>119</v>
      </c>
      <c r="H194" s="36"/>
      <c r="I194" s="108"/>
      <c r="J194" s="173"/>
      <c r="K194" s="910"/>
      <c r="L194" s="729"/>
      <c r="M194" s="175"/>
    </row>
    <row r="195" spans="1:16" ht="15">
      <c r="A195" s="170">
        <v>633004</v>
      </c>
      <c r="B195" s="46">
        <v>2</v>
      </c>
      <c r="C195" s="596">
        <v>41</v>
      </c>
      <c r="D195" s="483" t="s">
        <v>193</v>
      </c>
      <c r="E195" s="480" t="s">
        <v>399</v>
      </c>
      <c r="F195" s="665">
        <v>5385</v>
      </c>
      <c r="G195" s="665"/>
      <c r="H195" s="50"/>
      <c r="I195" s="50"/>
      <c r="J195" s="171"/>
      <c r="K195" s="936"/>
      <c r="L195" s="665"/>
      <c r="M195" s="211"/>
      <c r="O195" s="178"/>
      <c r="P195" s="178"/>
    </row>
    <row r="196" spans="1:16" ht="15">
      <c r="A196" s="161">
        <v>633004</v>
      </c>
      <c r="B196" s="33">
        <v>2</v>
      </c>
      <c r="C196" s="83">
        <v>111</v>
      </c>
      <c r="D196" s="475" t="s">
        <v>193</v>
      </c>
      <c r="E196" s="435" t="s">
        <v>400</v>
      </c>
      <c r="F196" s="666">
        <v>102315</v>
      </c>
      <c r="G196" s="666"/>
      <c r="H196" s="87"/>
      <c r="I196" s="87"/>
      <c r="J196" s="160"/>
      <c r="K196" s="940"/>
      <c r="L196" s="739"/>
      <c r="M196" s="216"/>
      <c r="O196" s="178"/>
      <c r="P196" s="178"/>
    </row>
    <row r="197" spans="1:16" ht="15">
      <c r="A197" s="159">
        <v>633004</v>
      </c>
      <c r="B197" s="49">
        <v>3</v>
      </c>
      <c r="C197" s="82">
        <v>41</v>
      </c>
      <c r="D197" s="484" t="s">
        <v>193</v>
      </c>
      <c r="E197" s="467" t="s">
        <v>194</v>
      </c>
      <c r="F197" s="160">
        <v>1440</v>
      </c>
      <c r="G197" s="160">
        <v>1524</v>
      </c>
      <c r="H197" s="87">
        <v>800</v>
      </c>
      <c r="I197" s="87">
        <v>800</v>
      </c>
      <c r="J197" s="160">
        <v>677</v>
      </c>
      <c r="K197" s="940">
        <v>1000</v>
      </c>
      <c r="L197" s="739">
        <v>1000</v>
      </c>
      <c r="M197" s="216">
        <v>1000</v>
      </c>
      <c r="O197" s="178"/>
      <c r="P197" s="178"/>
    </row>
    <row r="198" spans="1:13" ht="15">
      <c r="A198" s="159">
        <v>633004</v>
      </c>
      <c r="B198" s="49">
        <v>4</v>
      </c>
      <c r="C198" s="82">
        <v>41</v>
      </c>
      <c r="D198" s="484" t="s">
        <v>193</v>
      </c>
      <c r="E198" s="467" t="s">
        <v>336</v>
      </c>
      <c r="F198" s="160"/>
      <c r="G198" s="160"/>
      <c r="H198" s="87"/>
      <c r="I198" s="87"/>
      <c r="J198" s="160"/>
      <c r="K198" s="940">
        <v>500</v>
      </c>
      <c r="L198" s="739"/>
      <c r="M198" s="216"/>
    </row>
    <row r="199" spans="1:15" ht="15">
      <c r="A199" s="159">
        <v>633006</v>
      </c>
      <c r="B199" s="49">
        <v>7</v>
      </c>
      <c r="C199" s="82">
        <v>41</v>
      </c>
      <c r="D199" s="475" t="s">
        <v>193</v>
      </c>
      <c r="E199" s="467" t="s">
        <v>421</v>
      </c>
      <c r="F199" s="197">
        <v>1299</v>
      </c>
      <c r="G199" s="197">
        <v>5249</v>
      </c>
      <c r="H199" s="87">
        <v>5000</v>
      </c>
      <c r="I199" s="87">
        <v>4200</v>
      </c>
      <c r="J199" s="162">
        <v>626</v>
      </c>
      <c r="K199" s="940">
        <v>5000</v>
      </c>
      <c r="L199" s="739">
        <v>600</v>
      </c>
      <c r="M199" s="216">
        <v>570</v>
      </c>
      <c r="O199" s="179"/>
    </row>
    <row r="200" spans="1:13" ht="15">
      <c r="A200" s="161">
        <v>633004</v>
      </c>
      <c r="B200" s="33">
        <v>5</v>
      </c>
      <c r="C200" s="83">
        <v>41</v>
      </c>
      <c r="D200" s="475" t="s">
        <v>193</v>
      </c>
      <c r="E200" s="435" t="s">
        <v>196</v>
      </c>
      <c r="F200" s="216">
        <v>408</v>
      </c>
      <c r="G200" s="216">
        <v>798</v>
      </c>
      <c r="H200" s="87">
        <v>500</v>
      </c>
      <c r="I200" s="87">
        <v>500</v>
      </c>
      <c r="J200" s="160">
        <v>406</v>
      </c>
      <c r="K200" s="940">
        <v>500</v>
      </c>
      <c r="L200" s="739">
        <v>500</v>
      </c>
      <c r="M200" s="216">
        <v>500</v>
      </c>
    </row>
    <row r="201" spans="1:13" ht="15">
      <c r="A201" s="172">
        <v>633006</v>
      </c>
      <c r="B201" s="33">
        <v>10</v>
      </c>
      <c r="C201" s="83">
        <v>41</v>
      </c>
      <c r="D201" s="475" t="s">
        <v>193</v>
      </c>
      <c r="E201" s="435" t="s">
        <v>425</v>
      </c>
      <c r="F201" s="216">
        <v>276</v>
      </c>
      <c r="G201" s="216"/>
      <c r="H201" s="87">
        <v>5000</v>
      </c>
      <c r="I201" s="8">
        <v>5000</v>
      </c>
      <c r="J201" s="162"/>
      <c r="K201" s="940"/>
      <c r="L201" s="666"/>
      <c r="M201" s="197"/>
    </row>
    <row r="202" spans="1:13" ht="14.25" customHeight="1">
      <c r="A202" s="169">
        <v>633015</v>
      </c>
      <c r="B202" s="48"/>
      <c r="C202" s="112">
        <v>41</v>
      </c>
      <c r="D202" s="472" t="s">
        <v>125</v>
      </c>
      <c r="E202" s="468" t="s">
        <v>197</v>
      </c>
      <c r="F202" s="216">
        <v>1554</v>
      </c>
      <c r="G202" s="216">
        <v>1545</v>
      </c>
      <c r="H202" s="36">
        <v>2000</v>
      </c>
      <c r="I202" s="23">
        <v>2000</v>
      </c>
      <c r="J202" s="198">
        <v>1723</v>
      </c>
      <c r="K202" s="910">
        <v>2000</v>
      </c>
      <c r="L202" s="740">
        <v>2000</v>
      </c>
      <c r="M202" s="581">
        <v>2000</v>
      </c>
    </row>
    <row r="203" spans="1:13" ht="15">
      <c r="A203" s="183">
        <v>635</v>
      </c>
      <c r="B203" s="72"/>
      <c r="C203" s="81"/>
      <c r="D203" s="477"/>
      <c r="E203" s="466" t="s">
        <v>120</v>
      </c>
      <c r="F203" s="155">
        <f>SUM(F204:F205)</f>
        <v>2820</v>
      </c>
      <c r="G203" s="155">
        <f>SUM(G204:G205)</f>
        <v>390</v>
      </c>
      <c r="H203" s="5">
        <f aca="true" t="shared" si="16" ref="H203:M203">H204+H205</f>
        <v>2500</v>
      </c>
      <c r="I203" s="4">
        <f t="shared" si="16"/>
        <v>7600</v>
      </c>
      <c r="J203" s="155">
        <f t="shared" si="16"/>
        <v>3281</v>
      </c>
      <c r="K203" s="935">
        <f t="shared" si="16"/>
        <v>2500</v>
      </c>
      <c r="L203" s="736">
        <f t="shared" si="16"/>
        <v>2500</v>
      </c>
      <c r="M203" s="158">
        <f t="shared" si="16"/>
        <v>2500</v>
      </c>
    </row>
    <row r="204" spans="1:13" ht="13.5" customHeight="1">
      <c r="A204" s="161">
        <v>635006</v>
      </c>
      <c r="B204" s="9">
        <v>6</v>
      </c>
      <c r="C204" s="13">
        <v>41</v>
      </c>
      <c r="D204" s="475" t="s">
        <v>125</v>
      </c>
      <c r="E204" s="435" t="s">
        <v>198</v>
      </c>
      <c r="F204" s="197">
        <v>2820</v>
      </c>
      <c r="G204" s="197">
        <v>390</v>
      </c>
      <c r="H204" s="47">
        <v>2500</v>
      </c>
      <c r="I204" s="47">
        <v>3300</v>
      </c>
      <c r="J204" s="162">
        <v>3281</v>
      </c>
      <c r="K204" s="912">
        <v>500</v>
      </c>
      <c r="L204" s="666">
        <v>2500</v>
      </c>
      <c r="M204" s="197">
        <v>2500</v>
      </c>
    </row>
    <row r="205" spans="1:13" ht="15" customHeight="1">
      <c r="A205" s="163">
        <v>635006</v>
      </c>
      <c r="B205" s="11">
        <v>10</v>
      </c>
      <c r="C205" s="192">
        <v>111</v>
      </c>
      <c r="D205" s="472" t="s">
        <v>125</v>
      </c>
      <c r="E205" s="468" t="s">
        <v>477</v>
      </c>
      <c r="F205" s="197"/>
      <c r="G205" s="197"/>
      <c r="H205" s="47"/>
      <c r="I205" s="47">
        <v>4300</v>
      </c>
      <c r="J205" s="162"/>
      <c r="K205" s="912">
        <v>2000</v>
      </c>
      <c r="L205" s="666"/>
      <c r="M205" s="197"/>
    </row>
    <row r="206" spans="1:13" ht="17.25" customHeight="1">
      <c r="A206" s="154">
        <v>637</v>
      </c>
      <c r="B206" s="3"/>
      <c r="C206" s="129"/>
      <c r="D206" s="477"/>
      <c r="E206" s="466" t="s">
        <v>128</v>
      </c>
      <c r="F206" s="155">
        <f>SUM(F207:F207)</f>
        <v>63326</v>
      </c>
      <c r="G206" s="155">
        <f>SUM(G207:G207)</f>
        <v>62626</v>
      </c>
      <c r="H206" s="5">
        <f>H207</f>
        <v>68000</v>
      </c>
      <c r="I206" s="4">
        <f>I207</f>
        <v>68000</v>
      </c>
      <c r="J206" s="155">
        <f>J207</f>
        <v>44292</v>
      </c>
      <c r="K206" s="935">
        <v>68000</v>
      </c>
      <c r="L206" s="736">
        <f>L207</f>
        <v>68000</v>
      </c>
      <c r="M206" s="158">
        <f>M207</f>
        <v>68000</v>
      </c>
    </row>
    <row r="207" spans="1:13" ht="14.25" customHeight="1">
      <c r="A207" s="159">
        <v>637004</v>
      </c>
      <c r="B207" s="7">
        <v>1</v>
      </c>
      <c r="C207" s="588">
        <v>41</v>
      </c>
      <c r="D207" s="484" t="s">
        <v>193</v>
      </c>
      <c r="E207" s="467" t="s">
        <v>199</v>
      </c>
      <c r="F207" s="157">
        <v>63326</v>
      </c>
      <c r="G207" s="157">
        <v>62626</v>
      </c>
      <c r="H207" s="87">
        <v>68000</v>
      </c>
      <c r="I207" s="87">
        <v>68000</v>
      </c>
      <c r="J207" s="160">
        <v>44292</v>
      </c>
      <c r="K207" s="940">
        <v>68000</v>
      </c>
      <c r="L207" s="738">
        <v>68000</v>
      </c>
      <c r="M207" s="216">
        <v>68000</v>
      </c>
    </row>
    <row r="208" spans="1:13" ht="17.25" customHeight="1" thickBot="1">
      <c r="A208" s="186"/>
      <c r="B208" s="90"/>
      <c r="C208" s="593"/>
      <c r="D208" s="503"/>
      <c r="E208" s="497"/>
      <c r="F208" s="293"/>
      <c r="G208" s="293"/>
      <c r="H208" s="99"/>
      <c r="I208" s="91"/>
      <c r="J208" s="214"/>
      <c r="K208" s="951"/>
      <c r="L208" s="760"/>
      <c r="M208" s="509"/>
    </row>
    <row r="209" spans="1:13" ht="16.5" customHeight="1" thickBot="1">
      <c r="A209" s="67" t="s">
        <v>200</v>
      </c>
      <c r="B209" s="17"/>
      <c r="C209" s="585"/>
      <c r="D209" s="471"/>
      <c r="E209" s="464" t="s">
        <v>201</v>
      </c>
      <c r="F209" s="18">
        <f>SUM(F212+F210)</f>
        <v>4555</v>
      </c>
      <c r="G209" s="18">
        <f>SUM(G212+G210)</f>
        <v>1468</v>
      </c>
      <c r="H209" s="68">
        <f>H210+H212</f>
        <v>4500</v>
      </c>
      <c r="I209" s="66">
        <f>I210+I212</f>
        <v>4500</v>
      </c>
      <c r="J209" s="18">
        <f>J212+J210</f>
        <v>355</v>
      </c>
      <c r="K209" s="933">
        <f>K212+K210</f>
        <v>1000</v>
      </c>
      <c r="L209" s="29">
        <f>L212+L210</f>
        <v>500</v>
      </c>
      <c r="M209" s="56">
        <f>M212+M210</f>
        <v>500</v>
      </c>
    </row>
    <row r="210" spans="1:13" ht="15.75" customHeight="1">
      <c r="A210" s="184">
        <v>633</v>
      </c>
      <c r="B210" s="3"/>
      <c r="C210" s="129"/>
      <c r="D210" s="477"/>
      <c r="E210" s="514" t="s">
        <v>88</v>
      </c>
      <c r="F210" s="155">
        <v>2580</v>
      </c>
      <c r="G210" s="155"/>
      <c r="H210" s="5">
        <v>3000</v>
      </c>
      <c r="I210" s="4">
        <v>3000</v>
      </c>
      <c r="J210" s="155"/>
      <c r="K210" s="935"/>
      <c r="L210" s="736"/>
      <c r="M210" s="158"/>
    </row>
    <row r="211" spans="1:13" ht="15.75" customHeight="1">
      <c r="A211" s="156">
        <v>633006</v>
      </c>
      <c r="B211" s="73">
        <v>7</v>
      </c>
      <c r="C211" s="110">
        <v>41</v>
      </c>
      <c r="D211" s="477" t="s">
        <v>185</v>
      </c>
      <c r="E211" s="490" t="s">
        <v>420</v>
      </c>
      <c r="F211" s="157">
        <v>2580</v>
      </c>
      <c r="G211" s="157"/>
      <c r="H211" s="75">
        <v>3000</v>
      </c>
      <c r="I211" s="76">
        <v>3000</v>
      </c>
      <c r="J211" s="164"/>
      <c r="K211" s="938"/>
      <c r="L211" s="738"/>
      <c r="M211" s="202"/>
    </row>
    <row r="212" spans="1:13" ht="15.75" customHeight="1">
      <c r="A212" s="154">
        <v>637</v>
      </c>
      <c r="B212" s="3"/>
      <c r="C212" s="129"/>
      <c r="D212" s="477"/>
      <c r="E212" s="493" t="s">
        <v>128</v>
      </c>
      <c r="F212" s="155">
        <f>SUM(F213:F215)</f>
        <v>1975</v>
      </c>
      <c r="G212" s="155">
        <f>SUM(G213:G215)</f>
        <v>1468</v>
      </c>
      <c r="H212" s="5">
        <f aca="true" t="shared" si="17" ref="H212:M212">H213+H214+H215</f>
        <v>1500</v>
      </c>
      <c r="I212" s="4">
        <f t="shared" si="17"/>
        <v>1500</v>
      </c>
      <c r="J212" s="155">
        <f t="shared" si="17"/>
        <v>355</v>
      </c>
      <c r="K212" s="935">
        <f t="shared" si="17"/>
        <v>1000</v>
      </c>
      <c r="L212" s="736">
        <f t="shared" si="17"/>
        <v>500</v>
      </c>
      <c r="M212" s="158">
        <f t="shared" si="17"/>
        <v>500</v>
      </c>
    </row>
    <row r="213" spans="1:13" ht="15">
      <c r="A213" s="159">
        <v>637004</v>
      </c>
      <c r="B213" s="7">
        <v>3</v>
      </c>
      <c r="C213" s="588">
        <v>41</v>
      </c>
      <c r="D213" s="484" t="s">
        <v>185</v>
      </c>
      <c r="E213" s="495" t="s">
        <v>202</v>
      </c>
      <c r="F213" s="160">
        <v>1841</v>
      </c>
      <c r="G213" s="160">
        <v>1468</v>
      </c>
      <c r="H213" s="87">
        <v>1500</v>
      </c>
      <c r="I213" s="6">
        <v>1500</v>
      </c>
      <c r="J213" s="160">
        <v>355</v>
      </c>
      <c r="K213" s="940">
        <v>1000</v>
      </c>
      <c r="L213" s="739">
        <v>500</v>
      </c>
      <c r="M213" s="216">
        <v>500</v>
      </c>
    </row>
    <row r="214" spans="1:13" ht="15.75" thickBot="1">
      <c r="A214" s="161">
        <v>637004</v>
      </c>
      <c r="B214" s="9">
        <v>9</v>
      </c>
      <c r="C214" s="13">
        <v>41</v>
      </c>
      <c r="D214" s="475" t="s">
        <v>185</v>
      </c>
      <c r="E214" s="304" t="s">
        <v>203</v>
      </c>
      <c r="F214" s="162">
        <v>134</v>
      </c>
      <c r="G214" s="162"/>
      <c r="H214" s="47"/>
      <c r="I214" s="8"/>
      <c r="J214" s="162"/>
      <c r="K214" s="912"/>
      <c r="L214" s="666"/>
      <c r="M214" s="197"/>
    </row>
    <row r="215" spans="1:13" ht="1.5" customHeight="1" hidden="1">
      <c r="A215" s="163">
        <v>637027</v>
      </c>
      <c r="B215" s="48"/>
      <c r="C215" s="112">
        <v>41</v>
      </c>
      <c r="D215" s="472" t="s">
        <v>185</v>
      </c>
      <c r="E215" s="490" t="s">
        <v>150</v>
      </c>
      <c r="F215" s="164"/>
      <c r="G215" s="164"/>
      <c r="H215" s="78"/>
      <c r="I215" s="10"/>
      <c r="J215" s="164"/>
      <c r="K215" s="937"/>
      <c r="L215" s="740"/>
      <c r="M215" s="202"/>
    </row>
    <row r="216" spans="1:13" ht="14.25" customHeight="1" hidden="1" thickBot="1">
      <c r="A216" s="187"/>
      <c r="B216" s="34"/>
      <c r="C216" s="122"/>
      <c r="D216" s="498"/>
      <c r="E216" s="530"/>
      <c r="F216" s="296"/>
      <c r="G216" s="296"/>
      <c r="H216" s="36"/>
      <c r="I216" s="12"/>
      <c r="J216" s="173"/>
      <c r="K216" s="910"/>
      <c r="L216" s="729"/>
      <c r="M216" s="175"/>
    </row>
    <row r="217" spans="1:13" ht="6.75" customHeight="1" hidden="1" thickBot="1">
      <c r="A217" s="242"/>
      <c r="B217" s="103"/>
      <c r="C217" s="595"/>
      <c r="D217" s="498"/>
      <c r="E217" s="531" t="s">
        <v>204</v>
      </c>
      <c r="F217" s="18">
        <v>0</v>
      </c>
      <c r="G217" s="18">
        <v>0</v>
      </c>
      <c r="H217" s="56">
        <f aca="true" t="shared" si="18" ref="H217:M218">H218</f>
        <v>0</v>
      </c>
      <c r="I217" s="18">
        <f t="shared" si="18"/>
        <v>0</v>
      </c>
      <c r="J217" s="18">
        <f t="shared" si="18"/>
        <v>0</v>
      </c>
      <c r="K217" s="933">
        <f t="shared" si="18"/>
        <v>0</v>
      </c>
      <c r="L217" s="29">
        <f t="shared" si="18"/>
        <v>0</v>
      </c>
      <c r="M217" s="56">
        <f t="shared" si="18"/>
        <v>0</v>
      </c>
    </row>
    <row r="218" spans="1:13" ht="0.75" customHeight="1" hidden="1" thickBot="1">
      <c r="A218" s="243">
        <v>637</v>
      </c>
      <c r="B218" s="117"/>
      <c r="C218" s="600"/>
      <c r="D218" s="526"/>
      <c r="E218" s="532" t="s">
        <v>128</v>
      </c>
      <c r="F218" s="220">
        <v>0</v>
      </c>
      <c r="G218" s="220">
        <v>0</v>
      </c>
      <c r="H218" s="71">
        <f t="shared" si="18"/>
        <v>0</v>
      </c>
      <c r="I218" s="69">
        <f t="shared" si="18"/>
        <v>0</v>
      </c>
      <c r="J218" s="206">
        <f t="shared" si="18"/>
        <v>0</v>
      </c>
      <c r="K218" s="934">
        <f t="shared" si="18"/>
        <v>0</v>
      </c>
      <c r="L218" s="735">
        <f t="shared" si="18"/>
        <v>0</v>
      </c>
      <c r="M218" s="196">
        <f t="shared" si="18"/>
        <v>0</v>
      </c>
    </row>
    <row r="219" spans="1:13" ht="12.75" customHeight="1" hidden="1" thickBot="1">
      <c r="A219" s="187">
        <v>632</v>
      </c>
      <c r="B219" s="34"/>
      <c r="C219" s="122"/>
      <c r="D219" s="498"/>
      <c r="E219" s="530" t="s">
        <v>81</v>
      </c>
      <c r="F219" s="496"/>
      <c r="G219" s="496"/>
      <c r="H219" s="36"/>
      <c r="I219" s="12"/>
      <c r="J219" s="173"/>
      <c r="K219" s="910"/>
      <c r="L219" s="729"/>
      <c r="M219" s="175"/>
    </row>
    <row r="220" spans="1:13" ht="16.5" customHeight="1" thickBot="1">
      <c r="A220" s="16" t="s">
        <v>205</v>
      </c>
      <c r="B220" s="92"/>
      <c r="C220" s="53"/>
      <c r="D220" s="471"/>
      <c r="E220" s="55" t="s">
        <v>206</v>
      </c>
      <c r="F220" s="18">
        <f>SUM(F221+F222+F225)</f>
        <v>5059</v>
      </c>
      <c r="G220" s="18">
        <f>SUM(G221+G222+G225)</f>
        <v>6989</v>
      </c>
      <c r="H220" s="68">
        <f aca="true" t="shared" si="19" ref="H220:M220">H221+H222+H225</f>
        <v>4700</v>
      </c>
      <c r="I220" s="66">
        <f t="shared" si="19"/>
        <v>4700</v>
      </c>
      <c r="J220" s="18">
        <f t="shared" si="19"/>
        <v>2258</v>
      </c>
      <c r="K220" s="933">
        <f t="shared" si="19"/>
        <v>4500</v>
      </c>
      <c r="L220" s="29">
        <f t="shared" si="19"/>
        <v>4500</v>
      </c>
      <c r="M220" s="56">
        <f t="shared" si="19"/>
        <v>4500</v>
      </c>
    </row>
    <row r="221" spans="1:13" ht="16.5" customHeight="1" hidden="1">
      <c r="A221" s="239">
        <v>632</v>
      </c>
      <c r="B221" s="94"/>
      <c r="C221" s="94"/>
      <c r="D221" s="95" t="s">
        <v>185</v>
      </c>
      <c r="E221" s="520" t="s">
        <v>71</v>
      </c>
      <c r="F221" s="96">
        <v>0</v>
      </c>
      <c r="G221" s="96">
        <v>0</v>
      </c>
      <c r="H221" s="96">
        <v>0</v>
      </c>
      <c r="I221" s="96">
        <v>0</v>
      </c>
      <c r="J221" s="203">
        <v>0</v>
      </c>
      <c r="K221" s="949">
        <v>0</v>
      </c>
      <c r="L221" s="750">
        <v>0</v>
      </c>
      <c r="M221" s="207">
        <v>0</v>
      </c>
    </row>
    <row r="222" spans="1:13" ht="12.75" customHeight="1">
      <c r="A222" s="184">
        <v>632</v>
      </c>
      <c r="B222" s="100"/>
      <c r="C222" s="587"/>
      <c r="D222" s="477"/>
      <c r="E222" s="465" t="s">
        <v>81</v>
      </c>
      <c r="F222" s="155">
        <f>SUM(F223:F224)</f>
        <v>5059</v>
      </c>
      <c r="G222" s="155">
        <f>SUM(G223:G224)</f>
        <v>4189</v>
      </c>
      <c r="H222" s="71">
        <v>4700</v>
      </c>
      <c r="I222" s="69">
        <v>4700</v>
      </c>
      <c r="J222" s="206">
        <v>2258</v>
      </c>
      <c r="K222" s="935">
        <f>SUM(K223:K224)</f>
        <v>4500</v>
      </c>
      <c r="L222" s="735">
        <f>L223+L224</f>
        <v>4500</v>
      </c>
      <c r="M222" s="196">
        <f>M223+M224</f>
        <v>4500</v>
      </c>
    </row>
    <row r="223" spans="1:13" ht="15">
      <c r="A223" s="170">
        <v>632001</v>
      </c>
      <c r="B223" s="46">
        <v>1</v>
      </c>
      <c r="C223" s="596">
        <v>41</v>
      </c>
      <c r="D223" s="483" t="s">
        <v>185</v>
      </c>
      <c r="E223" s="480" t="s">
        <v>83</v>
      </c>
      <c r="F223" s="204">
        <v>1086</v>
      </c>
      <c r="G223" s="204">
        <v>1150</v>
      </c>
      <c r="H223" s="108">
        <v>1200</v>
      </c>
      <c r="I223" s="88">
        <v>1200</v>
      </c>
      <c r="J223" s="204"/>
      <c r="K223" s="953">
        <v>1000</v>
      </c>
      <c r="L223" s="759">
        <v>1000</v>
      </c>
      <c r="M223" s="519">
        <v>1000</v>
      </c>
    </row>
    <row r="224" spans="1:13" ht="15">
      <c r="A224" s="169">
        <v>632002</v>
      </c>
      <c r="B224" s="77"/>
      <c r="C224" s="601">
        <v>41</v>
      </c>
      <c r="D224" s="476" t="s">
        <v>185</v>
      </c>
      <c r="E224" s="478" t="s">
        <v>28</v>
      </c>
      <c r="F224" s="198">
        <v>3973</v>
      </c>
      <c r="G224" s="198">
        <v>3039</v>
      </c>
      <c r="H224" s="479">
        <v>3500</v>
      </c>
      <c r="I224" s="23">
        <v>3500</v>
      </c>
      <c r="J224" s="198">
        <v>2258</v>
      </c>
      <c r="K224" s="939">
        <v>3500</v>
      </c>
      <c r="L224" s="740">
        <v>3500</v>
      </c>
      <c r="M224" s="581">
        <v>3500</v>
      </c>
    </row>
    <row r="225" spans="1:13" ht="15">
      <c r="A225" s="188">
        <v>635</v>
      </c>
      <c r="B225" s="70"/>
      <c r="C225" s="586"/>
      <c r="D225" s="472"/>
      <c r="E225" s="465" t="s">
        <v>254</v>
      </c>
      <c r="F225" s="206"/>
      <c r="G225" s="206">
        <v>2800</v>
      </c>
      <c r="H225" s="71"/>
      <c r="I225" s="69"/>
      <c r="J225" s="155"/>
      <c r="K225" s="935"/>
      <c r="L225" s="735"/>
      <c r="M225" s="196"/>
    </row>
    <row r="226" spans="1:13" ht="15">
      <c r="A226" s="172">
        <v>635006</v>
      </c>
      <c r="B226" s="15"/>
      <c r="C226" s="194">
        <v>41</v>
      </c>
      <c r="D226" s="473" t="s">
        <v>185</v>
      </c>
      <c r="E226" s="41" t="s">
        <v>475</v>
      </c>
      <c r="F226" s="173"/>
      <c r="G226" s="173">
        <v>2800</v>
      </c>
      <c r="H226" s="118"/>
      <c r="I226" s="821"/>
      <c r="J226" s="168"/>
      <c r="K226" s="963"/>
      <c r="L226" s="757"/>
      <c r="M226" s="217"/>
    </row>
    <row r="227" spans="1:23" ht="16.5" customHeight="1" thickBot="1">
      <c r="A227" s="186"/>
      <c r="B227" s="90"/>
      <c r="C227" s="593"/>
      <c r="D227" s="503"/>
      <c r="E227" s="506"/>
      <c r="F227" s="296"/>
      <c r="G227" s="296"/>
      <c r="H227" s="99"/>
      <c r="I227" s="663"/>
      <c r="J227" s="214"/>
      <c r="K227" s="951"/>
      <c r="L227" s="752"/>
      <c r="M227" s="509"/>
      <c r="S227" s="179"/>
      <c r="T227" s="179"/>
      <c r="U227" s="179"/>
      <c r="V227" s="179"/>
      <c r="W227" s="179"/>
    </row>
    <row r="228" spans="1:13" ht="15.75" thickBot="1">
      <c r="A228" s="67" t="s">
        <v>207</v>
      </c>
      <c r="B228" s="17"/>
      <c r="C228" s="585"/>
      <c r="D228" s="471"/>
      <c r="E228" s="55" t="s">
        <v>208</v>
      </c>
      <c r="F228" s="18">
        <f>SUM(F229+F235+F237+F241+F239)</f>
        <v>127150</v>
      </c>
      <c r="G228" s="18">
        <f>SUM(G229+G235+G237+G241+G239)</f>
        <v>70578</v>
      </c>
      <c r="H228" s="68">
        <f aca="true" t="shared" si="20" ref="H228:M228">H229+H235+H237+H239+H241</f>
        <v>31695</v>
      </c>
      <c r="I228" s="66">
        <f t="shared" si="20"/>
        <v>31695</v>
      </c>
      <c r="J228" s="18">
        <f t="shared" si="20"/>
        <v>21655</v>
      </c>
      <c r="K228" s="933">
        <f t="shared" si="20"/>
        <v>35695</v>
      </c>
      <c r="L228" s="29">
        <f t="shared" si="20"/>
        <v>122664</v>
      </c>
      <c r="M228" s="56">
        <f t="shared" si="20"/>
        <v>131864</v>
      </c>
    </row>
    <row r="229" spans="1:13" ht="15">
      <c r="A229" s="244">
        <v>62</v>
      </c>
      <c r="B229" s="93"/>
      <c r="C229" s="134"/>
      <c r="D229" s="499"/>
      <c r="E229" s="500" t="s">
        <v>71</v>
      </c>
      <c r="F229" s="203">
        <v>38</v>
      </c>
      <c r="G229" s="203">
        <v>12</v>
      </c>
      <c r="H229" s="104">
        <v>14</v>
      </c>
      <c r="I229" s="104">
        <f>SUM(I230:I234)</f>
        <v>114</v>
      </c>
      <c r="J229" s="203">
        <f>SUM(J230:J234)</f>
        <v>109</v>
      </c>
      <c r="K229" s="949">
        <f>SUM(K231:K234)</f>
        <v>14</v>
      </c>
      <c r="L229" s="750">
        <f>SUM(L231:L234)</f>
        <v>14</v>
      </c>
      <c r="M229" s="207">
        <f>SUM(M231:M234)</f>
        <v>14</v>
      </c>
    </row>
    <row r="230" spans="1:13" ht="13.5" customHeight="1">
      <c r="A230" s="850">
        <v>623000</v>
      </c>
      <c r="B230" s="22"/>
      <c r="C230" s="579">
        <v>41</v>
      </c>
      <c r="D230" s="483" t="s">
        <v>209</v>
      </c>
      <c r="E230" s="494" t="s">
        <v>73</v>
      </c>
      <c r="F230" s="171"/>
      <c r="G230" s="171"/>
      <c r="H230" s="50"/>
      <c r="I230" s="50">
        <v>30</v>
      </c>
      <c r="J230" s="171">
        <v>30</v>
      </c>
      <c r="K230" s="936"/>
      <c r="L230" s="665"/>
      <c r="M230" s="211"/>
    </row>
    <row r="231" spans="1:13" ht="14.25" customHeight="1">
      <c r="A231" s="159">
        <v>625002</v>
      </c>
      <c r="B231" s="7"/>
      <c r="C231" s="194"/>
      <c r="D231" s="473" t="s">
        <v>209</v>
      </c>
      <c r="E231" s="495" t="s">
        <v>75</v>
      </c>
      <c r="F231" s="160">
        <v>20</v>
      </c>
      <c r="G231" s="160"/>
      <c r="H231" s="87"/>
      <c r="I231" s="6">
        <v>45</v>
      </c>
      <c r="J231" s="160">
        <v>41</v>
      </c>
      <c r="K231" s="940"/>
      <c r="L231" s="739"/>
      <c r="M231" s="216"/>
    </row>
    <row r="232" spans="1:13" ht="18" customHeight="1">
      <c r="A232" s="161">
        <v>625004</v>
      </c>
      <c r="B232" s="9"/>
      <c r="C232" s="13">
        <v>41</v>
      </c>
      <c r="D232" s="475" t="s">
        <v>209</v>
      </c>
      <c r="E232" s="304" t="s">
        <v>77</v>
      </c>
      <c r="F232" s="162"/>
      <c r="G232" s="162"/>
      <c r="H232" s="47"/>
      <c r="I232" s="8">
        <v>10</v>
      </c>
      <c r="J232" s="162">
        <v>9</v>
      </c>
      <c r="K232" s="912"/>
      <c r="L232" s="666"/>
      <c r="M232" s="197"/>
    </row>
    <row r="233" spans="1:13" ht="18" customHeight="1">
      <c r="A233" s="159">
        <v>625003</v>
      </c>
      <c r="B233" s="7"/>
      <c r="C233" s="588">
        <v>41</v>
      </c>
      <c r="D233" s="475" t="s">
        <v>209</v>
      </c>
      <c r="E233" s="467" t="s">
        <v>76</v>
      </c>
      <c r="F233" s="162">
        <v>12</v>
      </c>
      <c r="G233" s="162">
        <v>12</v>
      </c>
      <c r="H233" s="47">
        <v>14</v>
      </c>
      <c r="I233" s="8">
        <v>14</v>
      </c>
      <c r="J233" s="162">
        <v>14</v>
      </c>
      <c r="K233" s="912">
        <v>14</v>
      </c>
      <c r="L233" s="666">
        <v>14</v>
      </c>
      <c r="M233" s="197">
        <v>14</v>
      </c>
    </row>
    <row r="234" spans="1:13" ht="17.25" customHeight="1">
      <c r="A234" s="189">
        <v>625007</v>
      </c>
      <c r="B234" s="89"/>
      <c r="C234" s="298">
        <v>41</v>
      </c>
      <c r="D234" s="474" t="s">
        <v>209</v>
      </c>
      <c r="E234" s="436" t="s">
        <v>79</v>
      </c>
      <c r="F234" s="199">
        <v>6</v>
      </c>
      <c r="G234" s="199"/>
      <c r="H234" s="51"/>
      <c r="I234" s="24">
        <v>15</v>
      </c>
      <c r="J234" s="199">
        <v>15</v>
      </c>
      <c r="K234" s="948"/>
      <c r="L234" s="741"/>
      <c r="M234" s="201"/>
    </row>
    <row r="235" spans="1:13" ht="15" customHeight="1">
      <c r="A235" s="154">
        <v>632</v>
      </c>
      <c r="B235" s="3"/>
      <c r="C235" s="129"/>
      <c r="D235" s="477"/>
      <c r="E235" s="466" t="s">
        <v>210</v>
      </c>
      <c r="F235" s="155">
        <v>19106</v>
      </c>
      <c r="G235" s="155">
        <v>19534</v>
      </c>
      <c r="H235" s="5">
        <v>20000</v>
      </c>
      <c r="I235" s="5">
        <v>20000</v>
      </c>
      <c r="J235" s="155">
        <v>15484</v>
      </c>
      <c r="K235" s="935">
        <f>K236</f>
        <v>20000</v>
      </c>
      <c r="L235" s="736">
        <f>L236</f>
        <v>20000</v>
      </c>
      <c r="M235" s="158">
        <f>M236</f>
        <v>30000</v>
      </c>
    </row>
    <row r="236" spans="1:13" ht="15">
      <c r="A236" s="163">
        <v>632001</v>
      </c>
      <c r="B236" s="11">
        <v>1</v>
      </c>
      <c r="C236" s="192">
        <v>41</v>
      </c>
      <c r="D236" s="472" t="s">
        <v>209</v>
      </c>
      <c r="E236" s="468" t="s">
        <v>83</v>
      </c>
      <c r="F236" s="164">
        <v>19106</v>
      </c>
      <c r="G236" s="164">
        <v>19534</v>
      </c>
      <c r="H236" s="78">
        <v>20000</v>
      </c>
      <c r="I236" s="78">
        <v>20000</v>
      </c>
      <c r="J236" s="164">
        <v>15484</v>
      </c>
      <c r="K236" s="937">
        <v>20000</v>
      </c>
      <c r="L236" s="737">
        <v>20000</v>
      </c>
      <c r="M236" s="202">
        <v>30000</v>
      </c>
    </row>
    <row r="237" spans="1:13" ht="15">
      <c r="A237" s="188">
        <v>633</v>
      </c>
      <c r="B237" s="70"/>
      <c r="C237" s="586"/>
      <c r="D237" s="472"/>
      <c r="E237" s="465" t="s">
        <v>88</v>
      </c>
      <c r="F237" s="206">
        <v>50951</v>
      </c>
      <c r="G237" s="206">
        <v>21</v>
      </c>
      <c r="H237" s="71">
        <v>5000</v>
      </c>
      <c r="I237" s="71">
        <v>5000</v>
      </c>
      <c r="J237" s="206">
        <v>305</v>
      </c>
      <c r="K237" s="934">
        <f>K238</f>
        <v>13000</v>
      </c>
      <c r="L237" s="736">
        <f>L238</f>
        <v>1000</v>
      </c>
      <c r="M237" s="196">
        <f>M238</f>
        <v>200</v>
      </c>
    </row>
    <row r="238" spans="1:18" ht="15">
      <c r="A238" s="163">
        <v>633006</v>
      </c>
      <c r="B238" s="11">
        <v>7</v>
      </c>
      <c r="C238" s="192">
        <v>41</v>
      </c>
      <c r="D238" s="472" t="s">
        <v>209</v>
      </c>
      <c r="E238" s="468" t="s">
        <v>423</v>
      </c>
      <c r="F238" s="164">
        <v>50951</v>
      </c>
      <c r="G238" s="164">
        <v>21</v>
      </c>
      <c r="H238" s="78">
        <v>5000</v>
      </c>
      <c r="I238" s="78">
        <v>5000</v>
      </c>
      <c r="J238" s="164">
        <v>305</v>
      </c>
      <c r="K238" s="937">
        <v>13000</v>
      </c>
      <c r="L238" s="764">
        <v>1000</v>
      </c>
      <c r="M238" s="286">
        <v>200</v>
      </c>
      <c r="Q238" s="178"/>
      <c r="R238" s="178"/>
    </row>
    <row r="239" spans="1:18" ht="15">
      <c r="A239" s="183">
        <v>635</v>
      </c>
      <c r="B239" s="3"/>
      <c r="C239" s="129"/>
      <c r="D239" s="477"/>
      <c r="E239" s="466" t="s">
        <v>120</v>
      </c>
      <c r="F239" s="155">
        <v>55375</v>
      </c>
      <c r="G239" s="155">
        <v>49331</v>
      </c>
      <c r="H239" s="71">
        <v>5000</v>
      </c>
      <c r="I239" s="71">
        <v>4900</v>
      </c>
      <c r="J239" s="206">
        <v>4197</v>
      </c>
      <c r="K239" s="935">
        <f>K240</f>
        <v>1000</v>
      </c>
      <c r="L239" s="735">
        <f>L240</f>
        <v>100000</v>
      </c>
      <c r="M239" s="196">
        <f>M240</f>
        <v>100000</v>
      </c>
      <c r="O239" s="178"/>
      <c r="P239" s="178"/>
      <c r="Q239" s="178"/>
      <c r="R239" s="178"/>
    </row>
    <row r="240" spans="1:13" ht="16.5" customHeight="1">
      <c r="A240" s="163">
        <v>635006</v>
      </c>
      <c r="B240" s="11"/>
      <c r="C240" s="192">
        <v>41</v>
      </c>
      <c r="D240" s="472" t="s">
        <v>209</v>
      </c>
      <c r="E240" s="468" t="s">
        <v>422</v>
      </c>
      <c r="F240" s="164">
        <v>55375</v>
      </c>
      <c r="G240" s="164">
        <v>49331</v>
      </c>
      <c r="H240" s="78">
        <v>5000</v>
      </c>
      <c r="I240" s="78">
        <v>4900</v>
      </c>
      <c r="J240" s="164">
        <v>4167</v>
      </c>
      <c r="K240" s="937">
        <v>1000</v>
      </c>
      <c r="L240" s="737">
        <v>100000</v>
      </c>
      <c r="M240" s="202">
        <v>100000</v>
      </c>
    </row>
    <row r="241" spans="1:15" ht="17.25" customHeight="1">
      <c r="A241" s="184">
        <v>637</v>
      </c>
      <c r="B241" s="70"/>
      <c r="C241" s="586"/>
      <c r="D241" s="472"/>
      <c r="E241" s="465" t="s">
        <v>128</v>
      </c>
      <c r="F241" s="206">
        <v>1680</v>
      </c>
      <c r="G241" s="206">
        <v>1680</v>
      </c>
      <c r="H241" s="71">
        <f aca="true" t="shared" si="21" ref="H241:M241">H242</f>
        <v>1681</v>
      </c>
      <c r="I241" s="69">
        <f t="shared" si="21"/>
        <v>1681</v>
      </c>
      <c r="J241" s="206">
        <f t="shared" si="21"/>
        <v>1560</v>
      </c>
      <c r="K241" s="934">
        <f t="shared" si="21"/>
        <v>1681</v>
      </c>
      <c r="L241" s="735">
        <f t="shared" si="21"/>
        <v>1650</v>
      </c>
      <c r="M241" s="158">
        <f t="shared" si="21"/>
        <v>1650</v>
      </c>
      <c r="O241" s="180"/>
    </row>
    <row r="242" spans="1:17" ht="15" customHeight="1">
      <c r="A242" s="163">
        <v>637027</v>
      </c>
      <c r="B242" s="11"/>
      <c r="C242" s="192">
        <v>41</v>
      </c>
      <c r="D242" s="472" t="s">
        <v>209</v>
      </c>
      <c r="E242" s="468" t="s">
        <v>150</v>
      </c>
      <c r="F242" s="164">
        <v>1680</v>
      </c>
      <c r="G242" s="164">
        <v>1680</v>
      </c>
      <c r="H242" s="78">
        <v>1681</v>
      </c>
      <c r="I242" s="78">
        <v>1681</v>
      </c>
      <c r="J242" s="164">
        <v>1560</v>
      </c>
      <c r="K242" s="937">
        <v>1681</v>
      </c>
      <c r="L242" s="737">
        <v>1650</v>
      </c>
      <c r="M242" s="202">
        <v>1650</v>
      </c>
      <c r="N242" s="178"/>
      <c r="O242" s="178"/>
      <c r="P242" s="178"/>
      <c r="Q242" s="178"/>
    </row>
    <row r="243" spans="1:14" ht="15.75" customHeight="1" thickBot="1">
      <c r="A243" s="241"/>
      <c r="B243" s="102"/>
      <c r="C243" s="594"/>
      <c r="D243" s="503"/>
      <c r="E243" s="534"/>
      <c r="F243" s="296"/>
      <c r="G243" s="296"/>
      <c r="H243" s="439"/>
      <c r="I243" s="118"/>
      <c r="J243" s="168"/>
      <c r="K243" s="963"/>
      <c r="L243" s="757"/>
      <c r="M243" s="217"/>
      <c r="N243" s="178"/>
    </row>
    <row r="244" spans="1:13" ht="17.25" customHeight="1" thickBot="1">
      <c r="A244" s="67" t="s">
        <v>211</v>
      </c>
      <c r="B244" s="92"/>
      <c r="C244" s="53"/>
      <c r="D244" s="471"/>
      <c r="E244" s="464" t="s">
        <v>212</v>
      </c>
      <c r="F244" s="18">
        <f>F248+F252+F256+F258+F245</f>
        <v>15962</v>
      </c>
      <c r="G244" s="18">
        <f>G248+G252+G256+G258+G245</f>
        <v>15972</v>
      </c>
      <c r="H244" s="68">
        <f aca="true" t="shared" si="22" ref="H244:M244">H245+H248+H252+H256+H258</f>
        <v>22595</v>
      </c>
      <c r="I244" s="68">
        <f t="shared" si="22"/>
        <v>22595</v>
      </c>
      <c r="J244" s="18">
        <f t="shared" si="22"/>
        <v>12420</v>
      </c>
      <c r="K244" s="933">
        <f t="shared" si="22"/>
        <v>21350</v>
      </c>
      <c r="L244" s="29">
        <f t="shared" si="22"/>
        <v>21750</v>
      </c>
      <c r="M244" s="56">
        <f t="shared" si="22"/>
        <v>21750</v>
      </c>
    </row>
    <row r="245" spans="1:13" ht="15.75" customHeight="1">
      <c r="A245" s="806">
        <v>62</v>
      </c>
      <c r="B245" s="807"/>
      <c r="C245" s="602"/>
      <c r="D245" s="533"/>
      <c r="E245" s="522" t="s">
        <v>71</v>
      </c>
      <c r="F245" s="203">
        <f>SUM(F246:F247)</f>
        <v>19</v>
      </c>
      <c r="G245" s="203">
        <f>SUM(G246:G247)</f>
        <v>6</v>
      </c>
      <c r="H245" s="203">
        <f>SUM(H246:H247)</f>
        <v>15</v>
      </c>
      <c r="I245" s="203">
        <f>SUM(I246:I247)</f>
        <v>15</v>
      </c>
      <c r="J245" s="203">
        <f>SUM(J246:J247)</f>
        <v>7</v>
      </c>
      <c r="K245" s="964"/>
      <c r="L245" s="203"/>
      <c r="M245" s="203"/>
    </row>
    <row r="246" spans="1:13" ht="16.5" customHeight="1">
      <c r="A246" s="161">
        <v>625002</v>
      </c>
      <c r="B246" s="9"/>
      <c r="C246" s="588">
        <v>41</v>
      </c>
      <c r="D246" s="484" t="s">
        <v>213</v>
      </c>
      <c r="E246" s="435" t="s">
        <v>75</v>
      </c>
      <c r="F246" s="162">
        <v>7</v>
      </c>
      <c r="G246" s="162"/>
      <c r="H246" s="47"/>
      <c r="I246" s="8"/>
      <c r="J246" s="162"/>
      <c r="K246" s="912"/>
      <c r="L246" s="666"/>
      <c r="M246" s="197"/>
    </row>
    <row r="247" spans="1:13" ht="16.5" customHeight="1">
      <c r="A247" s="159">
        <v>625003</v>
      </c>
      <c r="B247" s="49"/>
      <c r="C247" s="82">
        <v>41</v>
      </c>
      <c r="D247" s="484" t="s">
        <v>213</v>
      </c>
      <c r="E247" s="467" t="s">
        <v>76</v>
      </c>
      <c r="F247" s="160">
        <v>12</v>
      </c>
      <c r="G247" s="160">
        <v>6</v>
      </c>
      <c r="H247" s="47">
        <v>15</v>
      </c>
      <c r="I247" s="8">
        <v>15</v>
      </c>
      <c r="J247" s="162">
        <v>7</v>
      </c>
      <c r="K247" s="912"/>
      <c r="L247" s="666"/>
      <c r="M247" s="197"/>
    </row>
    <row r="248" spans="1:13" ht="15">
      <c r="A248" s="154">
        <v>632</v>
      </c>
      <c r="B248" s="3"/>
      <c r="C248" s="129"/>
      <c r="D248" s="477"/>
      <c r="E248" s="493" t="s">
        <v>210</v>
      </c>
      <c r="F248" s="155">
        <f>SUM(F249:F251)</f>
        <v>6228</v>
      </c>
      <c r="G248" s="155">
        <f>SUM(G249:G251)</f>
        <v>8234</v>
      </c>
      <c r="H248" s="5">
        <f aca="true" t="shared" si="23" ref="H248:M248">H249+H250+H251</f>
        <v>7850</v>
      </c>
      <c r="I248" s="4">
        <f t="shared" si="23"/>
        <v>7850</v>
      </c>
      <c r="J248" s="155">
        <f t="shared" si="23"/>
        <v>5381</v>
      </c>
      <c r="K248" s="935">
        <f t="shared" si="23"/>
        <v>7850</v>
      </c>
      <c r="L248" s="736">
        <f t="shared" si="23"/>
        <v>7850</v>
      </c>
      <c r="M248" s="158">
        <f t="shared" si="23"/>
        <v>7850</v>
      </c>
    </row>
    <row r="249" spans="1:13" ht="15">
      <c r="A249" s="170">
        <v>632001</v>
      </c>
      <c r="B249" s="22">
        <v>1</v>
      </c>
      <c r="C249" s="588">
        <v>41</v>
      </c>
      <c r="D249" s="484" t="s">
        <v>213</v>
      </c>
      <c r="E249" s="494" t="s">
        <v>214</v>
      </c>
      <c r="F249" s="173">
        <v>656</v>
      </c>
      <c r="G249" s="173">
        <v>617</v>
      </c>
      <c r="H249" s="50">
        <v>850</v>
      </c>
      <c r="I249" s="21">
        <v>850</v>
      </c>
      <c r="J249" s="171">
        <v>480</v>
      </c>
      <c r="K249" s="936">
        <v>850</v>
      </c>
      <c r="L249" s="665">
        <v>850</v>
      </c>
      <c r="M249" s="211">
        <v>850</v>
      </c>
    </row>
    <row r="250" spans="1:13" ht="15">
      <c r="A250" s="159">
        <v>632001</v>
      </c>
      <c r="B250" s="7">
        <v>2</v>
      </c>
      <c r="C250" s="588">
        <v>41</v>
      </c>
      <c r="D250" s="484" t="s">
        <v>213</v>
      </c>
      <c r="E250" s="517" t="s">
        <v>215</v>
      </c>
      <c r="F250" s="162">
        <v>3178</v>
      </c>
      <c r="G250" s="162">
        <v>5127</v>
      </c>
      <c r="H250" s="51">
        <v>5000</v>
      </c>
      <c r="I250" s="24">
        <v>5000</v>
      </c>
      <c r="J250" s="199">
        <v>3202</v>
      </c>
      <c r="K250" s="948">
        <v>5000</v>
      </c>
      <c r="L250" s="741">
        <v>5000</v>
      </c>
      <c r="M250" s="201">
        <v>5000</v>
      </c>
    </row>
    <row r="251" spans="1:17" ht="15">
      <c r="A251" s="172">
        <v>632002</v>
      </c>
      <c r="B251" s="35"/>
      <c r="C251" s="39">
        <v>41</v>
      </c>
      <c r="D251" s="484" t="s">
        <v>213</v>
      </c>
      <c r="E251" s="505" t="s">
        <v>28</v>
      </c>
      <c r="F251" s="199">
        <v>2394</v>
      </c>
      <c r="G251" s="199">
        <v>2490</v>
      </c>
      <c r="H251" s="479">
        <v>2000</v>
      </c>
      <c r="I251" s="23">
        <v>2000</v>
      </c>
      <c r="J251" s="198">
        <v>1699</v>
      </c>
      <c r="K251" s="939">
        <v>2000</v>
      </c>
      <c r="L251" s="740">
        <v>2000</v>
      </c>
      <c r="M251" s="740">
        <v>2000</v>
      </c>
      <c r="N251" s="178"/>
      <c r="O251" s="178"/>
      <c r="P251" s="178"/>
      <c r="Q251" s="178"/>
    </row>
    <row r="252" spans="1:13" ht="15">
      <c r="A252" s="183">
        <v>633</v>
      </c>
      <c r="B252" s="73"/>
      <c r="C252" s="110"/>
      <c r="D252" s="477"/>
      <c r="E252" s="493" t="s">
        <v>88</v>
      </c>
      <c r="F252" s="155">
        <f>SUM(F253:F255)</f>
        <v>406</v>
      </c>
      <c r="G252" s="155">
        <f aca="true" t="shared" si="24" ref="G252:M252">SUM(G254:G255)</f>
        <v>292</v>
      </c>
      <c r="H252" s="155">
        <f t="shared" si="24"/>
        <v>500</v>
      </c>
      <c r="I252" s="155">
        <f t="shared" si="24"/>
        <v>500</v>
      </c>
      <c r="J252" s="155">
        <f t="shared" si="24"/>
        <v>4</v>
      </c>
      <c r="K252" s="965">
        <f t="shared" si="24"/>
        <v>500</v>
      </c>
      <c r="L252" s="155">
        <f t="shared" si="24"/>
        <v>500</v>
      </c>
      <c r="M252" s="155">
        <f t="shared" si="24"/>
        <v>500</v>
      </c>
    </row>
    <row r="253" spans="1:13" ht="15">
      <c r="A253" s="170">
        <v>633004</v>
      </c>
      <c r="B253" s="22"/>
      <c r="C253" s="579">
        <v>41</v>
      </c>
      <c r="D253" s="483" t="s">
        <v>213</v>
      </c>
      <c r="E253" s="494" t="s">
        <v>444</v>
      </c>
      <c r="F253" s="171">
        <v>217</v>
      </c>
      <c r="G253" s="171"/>
      <c r="H253" s="50"/>
      <c r="I253" s="21"/>
      <c r="J253" s="171"/>
      <c r="K253" s="936"/>
      <c r="L253" s="665"/>
      <c r="M253" s="211"/>
    </row>
    <row r="254" spans="1:13" ht="15">
      <c r="A254" s="159">
        <v>633004</v>
      </c>
      <c r="B254" s="7">
        <v>2</v>
      </c>
      <c r="C254" s="588">
        <v>41</v>
      </c>
      <c r="D254" s="484" t="s">
        <v>213</v>
      </c>
      <c r="E254" s="495" t="s">
        <v>478</v>
      </c>
      <c r="F254" s="160"/>
      <c r="G254" s="160">
        <v>219</v>
      </c>
      <c r="H254" s="87"/>
      <c r="I254" s="6"/>
      <c r="J254" s="160"/>
      <c r="K254" s="940"/>
      <c r="L254" s="739"/>
      <c r="M254" s="216"/>
    </row>
    <row r="255" spans="1:13" ht="15.75" customHeight="1">
      <c r="A255" s="169">
        <v>633006</v>
      </c>
      <c r="B255" s="11">
        <v>7</v>
      </c>
      <c r="C255" s="194">
        <v>41</v>
      </c>
      <c r="D255" s="484" t="s">
        <v>213</v>
      </c>
      <c r="E255" s="490" t="s">
        <v>88</v>
      </c>
      <c r="F255" s="198">
        <v>189</v>
      </c>
      <c r="G255" s="198">
        <v>73</v>
      </c>
      <c r="H255" s="652">
        <v>500</v>
      </c>
      <c r="I255" s="254">
        <v>500</v>
      </c>
      <c r="J255" s="198">
        <v>4</v>
      </c>
      <c r="K255" s="939">
        <v>500</v>
      </c>
      <c r="L255" s="740">
        <v>500</v>
      </c>
      <c r="M255" s="581">
        <v>500</v>
      </c>
    </row>
    <row r="256" spans="1:13" ht="15">
      <c r="A256" s="154">
        <v>635</v>
      </c>
      <c r="B256" s="73"/>
      <c r="C256" s="110"/>
      <c r="D256" s="477"/>
      <c r="E256" s="493" t="s">
        <v>216</v>
      </c>
      <c r="F256" s="206">
        <f>SUM(F257:F257)</f>
        <v>481</v>
      </c>
      <c r="G256" s="206"/>
      <c r="H256" s="5">
        <f aca="true" t="shared" si="25" ref="H256:M256">H257</f>
        <v>5000</v>
      </c>
      <c r="I256" s="4">
        <f t="shared" si="25"/>
        <v>4500</v>
      </c>
      <c r="J256" s="155">
        <f t="shared" si="25"/>
        <v>171</v>
      </c>
      <c r="K256" s="935">
        <f t="shared" si="25"/>
        <v>5000</v>
      </c>
      <c r="L256" s="736">
        <f t="shared" si="25"/>
        <v>5700</v>
      </c>
      <c r="M256" s="158">
        <f t="shared" si="25"/>
        <v>5700</v>
      </c>
    </row>
    <row r="257" spans="1:23" ht="15">
      <c r="A257" s="246">
        <v>635006</v>
      </c>
      <c r="B257" s="22">
        <v>1</v>
      </c>
      <c r="C257" s="588">
        <v>41</v>
      </c>
      <c r="D257" s="484" t="s">
        <v>213</v>
      </c>
      <c r="E257" s="494" t="s">
        <v>217</v>
      </c>
      <c r="F257" s="160">
        <v>481</v>
      </c>
      <c r="G257" s="160"/>
      <c r="H257" s="50">
        <v>5000</v>
      </c>
      <c r="I257" s="21">
        <v>4500</v>
      </c>
      <c r="J257" s="171">
        <v>171</v>
      </c>
      <c r="K257" s="936">
        <v>5000</v>
      </c>
      <c r="L257" s="665">
        <v>5700</v>
      </c>
      <c r="M257" s="211">
        <v>5700</v>
      </c>
      <c r="S257" s="179"/>
      <c r="T257" s="179"/>
      <c r="U257" s="179"/>
      <c r="V257" s="179"/>
      <c r="W257" s="179"/>
    </row>
    <row r="258" spans="1:13" ht="15">
      <c r="A258" s="154">
        <v>637</v>
      </c>
      <c r="B258" s="3"/>
      <c r="C258" s="129"/>
      <c r="D258" s="477"/>
      <c r="E258" s="466" t="s">
        <v>128</v>
      </c>
      <c r="F258" s="155">
        <f>SUM(F259:F264)</f>
        <v>8828</v>
      </c>
      <c r="G258" s="155">
        <f>SUM(G259:G264)</f>
        <v>7440</v>
      </c>
      <c r="H258" s="5">
        <f>H260+H262+H264+H261+H259+H263</f>
        <v>9230</v>
      </c>
      <c r="I258" s="4">
        <f>I259+I262+I264+I261+I260+I263</f>
        <v>9730</v>
      </c>
      <c r="J258" s="155">
        <f>J259+J262+J264+J261+J260+J263</f>
        <v>6857</v>
      </c>
      <c r="K258" s="935">
        <f>SUM(K259:K264)</f>
        <v>8000</v>
      </c>
      <c r="L258" s="736">
        <f>L259+L260+L261+L262+L264</f>
        <v>7700</v>
      </c>
      <c r="M258" s="158">
        <f>M259+M260+M261+M262+M264</f>
        <v>7700</v>
      </c>
    </row>
    <row r="259" spans="1:13" ht="15">
      <c r="A259" s="170">
        <v>637004</v>
      </c>
      <c r="B259" s="22"/>
      <c r="C259" s="588">
        <v>41</v>
      </c>
      <c r="D259" s="484" t="s">
        <v>213</v>
      </c>
      <c r="E259" s="480" t="s">
        <v>218</v>
      </c>
      <c r="F259" s="160">
        <v>1014</v>
      </c>
      <c r="G259" s="160">
        <v>531</v>
      </c>
      <c r="H259" s="50">
        <v>1200</v>
      </c>
      <c r="I259" s="21">
        <v>1700</v>
      </c>
      <c r="J259" s="204">
        <v>656</v>
      </c>
      <c r="K259" s="936">
        <v>1200</v>
      </c>
      <c r="L259" s="665">
        <v>1000</v>
      </c>
      <c r="M259" s="519">
        <v>1000</v>
      </c>
    </row>
    <row r="260" spans="1:13" ht="15">
      <c r="A260" s="159">
        <v>637004</v>
      </c>
      <c r="B260" s="15">
        <v>5</v>
      </c>
      <c r="C260" s="194">
        <v>41</v>
      </c>
      <c r="D260" s="473" t="s">
        <v>213</v>
      </c>
      <c r="E260" s="436" t="s">
        <v>179</v>
      </c>
      <c r="F260" s="173">
        <v>125</v>
      </c>
      <c r="G260" s="173">
        <v>531</v>
      </c>
      <c r="H260" s="47">
        <v>630</v>
      </c>
      <c r="I260" s="8">
        <v>630</v>
      </c>
      <c r="J260" s="162">
        <v>435</v>
      </c>
      <c r="K260" s="912">
        <v>400</v>
      </c>
      <c r="L260" s="666">
        <v>400</v>
      </c>
      <c r="M260" s="197">
        <v>400</v>
      </c>
    </row>
    <row r="261" spans="1:24" ht="15">
      <c r="A261" s="159">
        <v>637015</v>
      </c>
      <c r="B261" s="9"/>
      <c r="C261" s="13">
        <v>41</v>
      </c>
      <c r="D261" s="475" t="s">
        <v>213</v>
      </c>
      <c r="E261" s="435" t="s">
        <v>219</v>
      </c>
      <c r="F261" s="162">
        <v>163</v>
      </c>
      <c r="G261" s="162">
        <v>163</v>
      </c>
      <c r="H261" s="36">
        <v>200</v>
      </c>
      <c r="I261" s="36">
        <v>200</v>
      </c>
      <c r="J261" s="162">
        <v>163</v>
      </c>
      <c r="K261" s="910">
        <v>200</v>
      </c>
      <c r="L261" s="729">
        <v>200</v>
      </c>
      <c r="M261" s="197">
        <v>200</v>
      </c>
      <c r="U261" s="178"/>
      <c r="V261" s="178"/>
      <c r="W261" s="178"/>
      <c r="X261" s="178"/>
    </row>
    <row r="262" spans="1:13" ht="15">
      <c r="A262" s="161">
        <v>637012</v>
      </c>
      <c r="B262" s="9">
        <v>50</v>
      </c>
      <c r="C262" s="588">
        <v>41</v>
      </c>
      <c r="D262" s="484" t="s">
        <v>213</v>
      </c>
      <c r="E262" s="436" t="s">
        <v>220</v>
      </c>
      <c r="F262" s="162">
        <v>5559</v>
      </c>
      <c r="G262" s="162">
        <v>5101</v>
      </c>
      <c r="H262" s="47">
        <v>6000</v>
      </c>
      <c r="I262" s="8">
        <v>6000</v>
      </c>
      <c r="J262" s="162">
        <v>4773</v>
      </c>
      <c r="K262" s="912">
        <v>5000</v>
      </c>
      <c r="L262" s="666">
        <v>5000</v>
      </c>
      <c r="M262" s="197">
        <v>5000</v>
      </c>
    </row>
    <row r="263" spans="1:13" ht="15">
      <c r="A263" s="159">
        <v>637012</v>
      </c>
      <c r="B263" s="7">
        <v>1</v>
      </c>
      <c r="C263" s="588">
        <v>46</v>
      </c>
      <c r="D263" s="484" t="s">
        <v>213</v>
      </c>
      <c r="E263" s="436" t="s">
        <v>221</v>
      </c>
      <c r="F263" s="162">
        <v>335</v>
      </c>
      <c r="G263" s="162">
        <v>34</v>
      </c>
      <c r="H263" s="87">
        <v>100</v>
      </c>
      <c r="I263" s="87">
        <v>100</v>
      </c>
      <c r="J263" s="216">
        <v>20</v>
      </c>
      <c r="K263" s="940">
        <v>100</v>
      </c>
      <c r="L263" s="739">
        <v>100</v>
      </c>
      <c r="M263" s="216">
        <v>100</v>
      </c>
    </row>
    <row r="264" spans="1:19" ht="15">
      <c r="A264" s="169">
        <v>637027</v>
      </c>
      <c r="B264" s="32"/>
      <c r="C264" s="124">
        <v>41</v>
      </c>
      <c r="D264" s="476" t="s">
        <v>213</v>
      </c>
      <c r="E264" s="478" t="s">
        <v>150</v>
      </c>
      <c r="F264" s="198">
        <v>1632</v>
      </c>
      <c r="G264" s="198">
        <v>1080</v>
      </c>
      <c r="H264" s="479">
        <v>1100</v>
      </c>
      <c r="I264" s="479">
        <v>1100</v>
      </c>
      <c r="J264" s="581">
        <v>810</v>
      </c>
      <c r="K264" s="939">
        <v>1100</v>
      </c>
      <c r="L264" s="740">
        <v>1100</v>
      </c>
      <c r="M264" s="581">
        <v>1100</v>
      </c>
      <c r="O264" s="178"/>
      <c r="P264" s="178"/>
      <c r="Q264" s="178"/>
      <c r="R264" s="178"/>
      <c r="S264" s="178"/>
    </row>
    <row r="265" spans="1:19" ht="15.75" thickBot="1">
      <c r="A265" s="245"/>
      <c r="B265" s="15"/>
      <c r="C265" s="15"/>
      <c r="D265" s="613"/>
      <c r="E265" s="41"/>
      <c r="F265" s="297"/>
      <c r="G265" s="297"/>
      <c r="H265" s="28"/>
      <c r="I265" s="36"/>
      <c r="J265" s="175"/>
      <c r="K265" s="910"/>
      <c r="L265" s="729"/>
      <c r="M265" s="175"/>
      <c r="O265" s="178"/>
      <c r="P265" s="178"/>
      <c r="Q265" s="178"/>
      <c r="R265" s="178"/>
      <c r="S265" s="178"/>
    </row>
    <row r="266" spans="1:13" ht="15.75" thickBot="1">
      <c r="A266" s="16" t="s">
        <v>222</v>
      </c>
      <c r="B266" s="92"/>
      <c r="C266" s="17"/>
      <c r="D266" s="290"/>
      <c r="E266" s="464" t="s">
        <v>223</v>
      </c>
      <c r="F266" s="18">
        <f>F267+F269+F270</f>
        <v>12739</v>
      </c>
      <c r="G266" s="18">
        <f>G267+G269+G270</f>
        <v>52950</v>
      </c>
      <c r="H266" s="661">
        <f>H267+H270+H272+H269</f>
        <v>40100</v>
      </c>
      <c r="I266" s="662">
        <f>I267+I270+I269+I272</f>
        <v>99300</v>
      </c>
      <c r="J266" s="18">
        <f>J267+J270+J269+J272</f>
        <v>95211</v>
      </c>
      <c r="K266" s="933">
        <f>K267+K270</f>
        <v>30000</v>
      </c>
      <c r="L266" s="29">
        <f>L267+L270</f>
        <v>10100</v>
      </c>
      <c r="M266" s="56">
        <f>M267+M270</f>
        <v>10100</v>
      </c>
    </row>
    <row r="267" spans="1:13" ht="15">
      <c r="A267" s="184">
        <v>642</v>
      </c>
      <c r="B267" s="100"/>
      <c r="C267" s="70"/>
      <c r="D267" s="537"/>
      <c r="E267" s="500" t="s">
        <v>165</v>
      </c>
      <c r="F267" s="206">
        <f>F268</f>
        <v>10000</v>
      </c>
      <c r="G267" s="206">
        <f>G268</f>
        <v>10000</v>
      </c>
      <c r="H267" s="71">
        <f aca="true" t="shared" si="26" ref="H267:M267">SUM(H268:H268)</f>
        <v>10000</v>
      </c>
      <c r="I267" s="96">
        <f t="shared" si="26"/>
        <v>10000</v>
      </c>
      <c r="J267" s="196">
        <f t="shared" si="26"/>
        <v>10000</v>
      </c>
      <c r="K267" s="934">
        <f t="shared" si="26"/>
        <v>10000</v>
      </c>
      <c r="L267" s="735">
        <f t="shared" si="26"/>
        <v>10000</v>
      </c>
      <c r="M267" s="196">
        <f t="shared" si="26"/>
        <v>10000</v>
      </c>
    </row>
    <row r="268" spans="1:13" ht="15">
      <c r="A268" s="170">
        <v>642002</v>
      </c>
      <c r="B268" s="46">
        <v>1</v>
      </c>
      <c r="C268" s="22">
        <v>41</v>
      </c>
      <c r="D268" s="538" t="s">
        <v>224</v>
      </c>
      <c r="E268" s="494" t="s">
        <v>225</v>
      </c>
      <c r="F268" s="171">
        <v>10000</v>
      </c>
      <c r="G268" s="171">
        <v>10000</v>
      </c>
      <c r="H268" s="50">
        <v>10000</v>
      </c>
      <c r="I268" s="21">
        <v>10000</v>
      </c>
      <c r="J268" s="211">
        <v>10000</v>
      </c>
      <c r="K268" s="936">
        <v>10000</v>
      </c>
      <c r="L268" s="665">
        <v>10000</v>
      </c>
      <c r="M268" s="211">
        <v>10000</v>
      </c>
    </row>
    <row r="269" spans="1:13" ht="13.5" customHeight="1">
      <c r="A269" s="438">
        <v>633</v>
      </c>
      <c r="B269" s="257"/>
      <c r="C269" s="295"/>
      <c r="D269" s="539"/>
      <c r="E269" s="544" t="s">
        <v>88</v>
      </c>
      <c r="F269" s="258">
        <v>301</v>
      </c>
      <c r="G269" s="258">
        <v>515</v>
      </c>
      <c r="H269" s="542">
        <v>5000</v>
      </c>
      <c r="I269" s="69">
        <v>4100</v>
      </c>
      <c r="J269" s="206">
        <v>28</v>
      </c>
      <c r="K269" s="966"/>
      <c r="L269" s="765"/>
      <c r="M269" s="767"/>
    </row>
    <row r="270" spans="1:18" ht="15.75" customHeight="1">
      <c r="A270" s="188">
        <v>635</v>
      </c>
      <c r="B270" s="100"/>
      <c r="C270" s="100"/>
      <c r="D270" s="537"/>
      <c r="E270" s="514" t="s">
        <v>227</v>
      </c>
      <c r="F270" s="206">
        <v>2438</v>
      </c>
      <c r="G270" s="206">
        <v>42435</v>
      </c>
      <c r="H270" s="71">
        <f aca="true" t="shared" si="27" ref="H270:M270">H271</f>
        <v>25000</v>
      </c>
      <c r="I270" s="69">
        <f t="shared" si="27"/>
        <v>84200</v>
      </c>
      <c r="J270" s="206">
        <f t="shared" si="27"/>
        <v>84187</v>
      </c>
      <c r="K270" s="934">
        <f t="shared" si="27"/>
        <v>20000</v>
      </c>
      <c r="L270" s="735">
        <f t="shared" si="27"/>
        <v>100</v>
      </c>
      <c r="M270" s="196">
        <f t="shared" si="27"/>
        <v>100</v>
      </c>
      <c r="O270" s="179"/>
      <c r="P270" s="179"/>
      <c r="Q270" s="179"/>
      <c r="R270" s="179"/>
    </row>
    <row r="271" spans="1:13" ht="17.25" customHeight="1">
      <c r="A271" s="156">
        <v>635006</v>
      </c>
      <c r="B271" s="74">
        <v>1</v>
      </c>
      <c r="C271" s="74">
        <v>41</v>
      </c>
      <c r="D271" s="540" t="s">
        <v>226</v>
      </c>
      <c r="E271" s="502" t="s">
        <v>507</v>
      </c>
      <c r="F271" s="157">
        <v>2385</v>
      </c>
      <c r="G271" s="157">
        <v>42435</v>
      </c>
      <c r="H271" s="75">
        <v>25000</v>
      </c>
      <c r="I271" s="76">
        <v>84200</v>
      </c>
      <c r="J271" s="157">
        <v>84187</v>
      </c>
      <c r="K271" s="938">
        <v>20000</v>
      </c>
      <c r="L271" s="738">
        <v>100</v>
      </c>
      <c r="M271" s="213">
        <v>100</v>
      </c>
    </row>
    <row r="272" spans="1:13" ht="18" customHeight="1">
      <c r="A272" s="183">
        <v>637</v>
      </c>
      <c r="B272" s="70"/>
      <c r="C272" s="586"/>
      <c r="D272" s="472"/>
      <c r="E272" s="465" t="s">
        <v>128</v>
      </c>
      <c r="F272" s="155"/>
      <c r="G272" s="155"/>
      <c r="H272" s="5">
        <v>100</v>
      </c>
      <c r="I272" s="4">
        <v>1000</v>
      </c>
      <c r="J272" s="155">
        <v>996</v>
      </c>
      <c r="K272" s="935">
        <f>SUM(K273:K274)</f>
        <v>510</v>
      </c>
      <c r="L272" s="736">
        <f>SUM(L273:L274)</f>
        <v>550</v>
      </c>
      <c r="M272" s="736">
        <f>SUM(M273:M274)</f>
        <v>550</v>
      </c>
    </row>
    <row r="273" spans="1:13" ht="18" customHeight="1">
      <c r="A273" s="190">
        <v>637004</v>
      </c>
      <c r="B273" s="851">
        <v>5</v>
      </c>
      <c r="C273" s="851">
        <v>41</v>
      </c>
      <c r="D273" s="852" t="s">
        <v>224</v>
      </c>
      <c r="E273" s="504" t="s">
        <v>179</v>
      </c>
      <c r="F273" s="204"/>
      <c r="G273" s="204"/>
      <c r="H273" s="108">
        <v>100</v>
      </c>
      <c r="I273" s="88">
        <v>1000</v>
      </c>
      <c r="J273" s="204">
        <v>996</v>
      </c>
      <c r="K273" s="953">
        <v>510</v>
      </c>
      <c r="L273" s="759">
        <v>550</v>
      </c>
      <c r="M273" s="519">
        <v>550</v>
      </c>
    </row>
    <row r="274" spans="1:13" ht="18" customHeight="1" thickBot="1">
      <c r="A274" s="241"/>
      <c r="B274" s="102"/>
      <c r="C274" s="102"/>
      <c r="D274" s="541"/>
      <c r="E274" s="515"/>
      <c r="F274" s="296"/>
      <c r="G274" s="296"/>
      <c r="H274" s="439"/>
      <c r="I274" s="127"/>
      <c r="J274" s="219"/>
      <c r="K274" s="967"/>
      <c r="L274" s="766"/>
      <c r="M274" s="768"/>
    </row>
    <row r="275" spans="1:13" ht="15.75" thickBot="1">
      <c r="A275" s="67" t="s">
        <v>228</v>
      </c>
      <c r="B275" s="92"/>
      <c r="C275" s="92"/>
      <c r="D275" s="290"/>
      <c r="E275" s="55" t="s">
        <v>229</v>
      </c>
      <c r="F275" s="18">
        <f>SUM(F276+F284+F288+F296+F298)</f>
        <v>46473</v>
      </c>
      <c r="G275" s="18">
        <f>SUM(G276+G284+G288+G296+G298)</f>
        <v>41878</v>
      </c>
      <c r="H275" s="68">
        <f aca="true" t="shared" si="28" ref="H275:M275">H276+H284+H288+H296+H298</f>
        <v>65331</v>
      </c>
      <c r="I275" s="66">
        <f t="shared" si="28"/>
        <v>67631</v>
      </c>
      <c r="J275" s="66">
        <f t="shared" si="28"/>
        <v>33489</v>
      </c>
      <c r="K275" s="933">
        <f t="shared" si="28"/>
        <v>72745</v>
      </c>
      <c r="L275" s="29">
        <f t="shared" si="28"/>
        <v>56531</v>
      </c>
      <c r="M275" s="56">
        <f t="shared" si="28"/>
        <v>55831</v>
      </c>
    </row>
    <row r="276" spans="1:13" ht="17.25" customHeight="1">
      <c r="A276" s="183">
        <v>62</v>
      </c>
      <c r="B276" s="3"/>
      <c r="C276" s="586"/>
      <c r="D276" s="472"/>
      <c r="E276" s="514" t="s">
        <v>71</v>
      </c>
      <c r="F276" s="226">
        <f aca="true" t="shared" si="29" ref="F276:M276">SUM(F277:F283)</f>
        <v>825</v>
      </c>
      <c r="G276" s="226">
        <f t="shared" si="29"/>
        <v>823</v>
      </c>
      <c r="H276" s="243">
        <f t="shared" si="29"/>
        <v>1281</v>
      </c>
      <c r="I276" s="847">
        <f t="shared" si="29"/>
        <v>1611</v>
      </c>
      <c r="J276" s="220">
        <f t="shared" si="29"/>
        <v>1376</v>
      </c>
      <c r="K276" s="949">
        <f t="shared" si="29"/>
        <v>3495</v>
      </c>
      <c r="L276" s="848">
        <f t="shared" si="29"/>
        <v>1281</v>
      </c>
      <c r="M276" s="849">
        <f t="shared" si="29"/>
        <v>1281</v>
      </c>
    </row>
    <row r="277" spans="1:13" ht="15">
      <c r="A277" s="159">
        <v>623000</v>
      </c>
      <c r="B277" s="7"/>
      <c r="C277" s="7">
        <v>41</v>
      </c>
      <c r="D277" s="148" t="s">
        <v>230</v>
      </c>
      <c r="E277" s="495" t="s">
        <v>73</v>
      </c>
      <c r="F277" s="440">
        <v>251</v>
      </c>
      <c r="G277" s="440">
        <v>251</v>
      </c>
      <c r="H277" s="36">
        <v>360</v>
      </c>
      <c r="I277" s="12">
        <v>410</v>
      </c>
      <c r="J277" s="173">
        <v>388</v>
      </c>
      <c r="K277" s="910">
        <v>1000</v>
      </c>
      <c r="L277" s="729">
        <v>360</v>
      </c>
      <c r="M277" s="175">
        <v>360</v>
      </c>
    </row>
    <row r="278" spans="1:13" ht="15">
      <c r="A278" s="161">
        <v>625001</v>
      </c>
      <c r="B278" s="9"/>
      <c r="C278" s="298">
        <v>41</v>
      </c>
      <c r="D278" s="474" t="s">
        <v>230</v>
      </c>
      <c r="E278" s="304" t="s">
        <v>74</v>
      </c>
      <c r="F278" s="166">
        <v>23</v>
      </c>
      <c r="G278" s="166">
        <v>32</v>
      </c>
      <c r="H278" s="51">
        <v>51</v>
      </c>
      <c r="I278" s="24">
        <v>51</v>
      </c>
      <c r="J278" s="199">
        <v>27</v>
      </c>
      <c r="K278" s="948">
        <v>140</v>
      </c>
      <c r="L278" s="741">
        <v>51</v>
      </c>
      <c r="M278" s="201">
        <v>51</v>
      </c>
    </row>
    <row r="279" spans="1:14" ht="15">
      <c r="A279" s="161">
        <v>625002</v>
      </c>
      <c r="B279" s="9"/>
      <c r="C279" s="13">
        <v>41</v>
      </c>
      <c r="D279" s="475" t="s">
        <v>230</v>
      </c>
      <c r="E279" s="304" t="s">
        <v>75</v>
      </c>
      <c r="F279" s="166">
        <v>352</v>
      </c>
      <c r="G279" s="166">
        <v>321</v>
      </c>
      <c r="H279" s="47">
        <v>510</v>
      </c>
      <c r="I279" s="8">
        <v>610</v>
      </c>
      <c r="J279" s="162">
        <v>543</v>
      </c>
      <c r="K279" s="912">
        <v>1400</v>
      </c>
      <c r="L279" s="666">
        <v>510</v>
      </c>
      <c r="M279" s="197">
        <v>510</v>
      </c>
      <c r="N279" s="178"/>
    </row>
    <row r="280" spans="1:20" ht="15">
      <c r="A280" s="161">
        <v>625003</v>
      </c>
      <c r="B280" s="9"/>
      <c r="C280" s="83">
        <v>41</v>
      </c>
      <c r="D280" s="475" t="s">
        <v>230</v>
      </c>
      <c r="E280" s="304" t="s">
        <v>76</v>
      </c>
      <c r="F280" s="440">
        <v>20</v>
      </c>
      <c r="G280" s="440">
        <v>18</v>
      </c>
      <c r="H280" s="47">
        <v>30</v>
      </c>
      <c r="I280" s="8">
        <v>130</v>
      </c>
      <c r="J280" s="162">
        <v>98</v>
      </c>
      <c r="K280" s="912">
        <v>80</v>
      </c>
      <c r="L280" s="666">
        <v>30</v>
      </c>
      <c r="M280" s="197">
        <v>30</v>
      </c>
      <c r="N280" s="181"/>
      <c r="O280" s="178"/>
      <c r="P280" s="178"/>
      <c r="Q280" s="178"/>
      <c r="R280" s="178"/>
      <c r="S280" s="178"/>
      <c r="T280" s="178"/>
    </row>
    <row r="281" spans="1:20" ht="15">
      <c r="A281" s="161">
        <v>625004</v>
      </c>
      <c r="B281" s="9"/>
      <c r="C281" s="83">
        <v>41</v>
      </c>
      <c r="D281" s="475" t="s">
        <v>230</v>
      </c>
      <c r="E281" s="304" t="s">
        <v>77</v>
      </c>
      <c r="F281" s="162">
        <v>75</v>
      </c>
      <c r="G281" s="162">
        <v>69</v>
      </c>
      <c r="H281" s="47">
        <v>110</v>
      </c>
      <c r="I281" s="8">
        <v>150</v>
      </c>
      <c r="J281" s="162">
        <v>116</v>
      </c>
      <c r="K281" s="912">
        <v>300</v>
      </c>
      <c r="L281" s="666">
        <v>110</v>
      </c>
      <c r="M281" s="197">
        <v>110</v>
      </c>
      <c r="P281" s="178"/>
      <c r="Q281" s="178"/>
      <c r="R281" s="178"/>
      <c r="S281" s="178"/>
      <c r="T281" s="178"/>
    </row>
    <row r="282" spans="1:18" ht="15">
      <c r="A282" s="172">
        <v>625005</v>
      </c>
      <c r="B282" s="9"/>
      <c r="C282" s="13">
        <v>41</v>
      </c>
      <c r="D282" s="475" t="s">
        <v>230</v>
      </c>
      <c r="E282" s="517" t="s">
        <v>78</v>
      </c>
      <c r="F282" s="173">
        <v>15</v>
      </c>
      <c r="G282" s="173">
        <v>23</v>
      </c>
      <c r="H282" s="47">
        <v>40</v>
      </c>
      <c r="I282" s="8">
        <v>40</v>
      </c>
      <c r="J282" s="162">
        <v>19</v>
      </c>
      <c r="K282" s="912">
        <v>100</v>
      </c>
      <c r="L282" s="666">
        <v>40</v>
      </c>
      <c r="M282" s="197">
        <v>40</v>
      </c>
      <c r="O282" s="294"/>
      <c r="P282" s="294"/>
      <c r="Q282" s="294"/>
      <c r="R282" s="294"/>
    </row>
    <row r="283" spans="1:13" ht="15">
      <c r="A283" s="169">
        <v>625007</v>
      </c>
      <c r="B283" s="11"/>
      <c r="C283" s="192">
        <v>41</v>
      </c>
      <c r="D283" s="472" t="s">
        <v>230</v>
      </c>
      <c r="E283" s="505" t="s">
        <v>79</v>
      </c>
      <c r="F283" s="518">
        <v>89</v>
      </c>
      <c r="G283" s="518">
        <v>109</v>
      </c>
      <c r="H283" s="36">
        <v>180</v>
      </c>
      <c r="I283" s="12">
        <v>220</v>
      </c>
      <c r="J283" s="173">
        <v>185</v>
      </c>
      <c r="K283" s="910">
        <v>475</v>
      </c>
      <c r="L283" s="729">
        <v>180</v>
      </c>
      <c r="M283" s="175">
        <v>180</v>
      </c>
    </row>
    <row r="284" spans="1:13" ht="15">
      <c r="A284" s="183">
        <v>632</v>
      </c>
      <c r="B284" s="3"/>
      <c r="C284" s="129"/>
      <c r="D284" s="477"/>
      <c r="E284" s="493" t="s">
        <v>81</v>
      </c>
      <c r="F284" s="155">
        <f>SUM(F285:F287)</f>
        <v>20908</v>
      </c>
      <c r="G284" s="155">
        <f aca="true" t="shared" si="30" ref="G284:M284">SUM(G285:G287)</f>
        <v>22604</v>
      </c>
      <c r="H284" s="5">
        <f t="shared" si="30"/>
        <v>32000</v>
      </c>
      <c r="I284" s="4">
        <f t="shared" si="30"/>
        <v>32000</v>
      </c>
      <c r="J284" s="155">
        <f t="shared" si="30"/>
        <v>11420</v>
      </c>
      <c r="K284" s="935">
        <f t="shared" si="30"/>
        <v>32000</v>
      </c>
      <c r="L284" s="736">
        <f t="shared" si="30"/>
        <v>32000</v>
      </c>
      <c r="M284" s="158">
        <f t="shared" si="30"/>
        <v>30200</v>
      </c>
    </row>
    <row r="285" spans="1:13" ht="15">
      <c r="A285" s="159">
        <v>632001</v>
      </c>
      <c r="B285" s="7">
        <v>1</v>
      </c>
      <c r="C285" s="588">
        <v>41</v>
      </c>
      <c r="D285" s="484" t="s">
        <v>230</v>
      </c>
      <c r="E285" s="495" t="s">
        <v>83</v>
      </c>
      <c r="F285" s="160">
        <v>8697</v>
      </c>
      <c r="G285" s="160">
        <v>9552</v>
      </c>
      <c r="H285" s="87">
        <v>10000</v>
      </c>
      <c r="I285" s="6">
        <v>10000</v>
      </c>
      <c r="J285" s="160">
        <v>6406</v>
      </c>
      <c r="K285" s="940">
        <v>10000</v>
      </c>
      <c r="L285" s="739">
        <v>10000</v>
      </c>
      <c r="M285" s="216">
        <v>10000</v>
      </c>
    </row>
    <row r="286" spans="1:13" ht="15">
      <c r="A286" s="161">
        <v>632001</v>
      </c>
      <c r="B286" s="7">
        <v>2</v>
      </c>
      <c r="C286" s="194">
        <v>41</v>
      </c>
      <c r="D286" s="474" t="s">
        <v>230</v>
      </c>
      <c r="E286" s="304" t="s">
        <v>84</v>
      </c>
      <c r="F286" s="160">
        <v>10964</v>
      </c>
      <c r="G286" s="160">
        <v>12551</v>
      </c>
      <c r="H286" s="47">
        <v>20000</v>
      </c>
      <c r="I286" s="8">
        <v>20000</v>
      </c>
      <c r="J286" s="162">
        <v>4844</v>
      </c>
      <c r="K286" s="912">
        <v>20000</v>
      </c>
      <c r="L286" s="666">
        <v>20000</v>
      </c>
      <c r="M286" s="197">
        <v>20000</v>
      </c>
    </row>
    <row r="287" spans="1:13" ht="15">
      <c r="A287" s="161">
        <v>632002</v>
      </c>
      <c r="B287" s="9"/>
      <c r="C287" s="13">
        <v>41</v>
      </c>
      <c r="D287" s="475" t="s">
        <v>230</v>
      </c>
      <c r="E287" s="304" t="s">
        <v>28</v>
      </c>
      <c r="F287" s="162">
        <v>1247</v>
      </c>
      <c r="G287" s="162">
        <v>501</v>
      </c>
      <c r="H287" s="47">
        <v>2000</v>
      </c>
      <c r="I287" s="8">
        <v>2000</v>
      </c>
      <c r="J287" s="162">
        <v>170</v>
      </c>
      <c r="K287" s="912">
        <v>2000</v>
      </c>
      <c r="L287" s="666">
        <v>2000</v>
      </c>
      <c r="M287" s="197">
        <v>200</v>
      </c>
    </row>
    <row r="288" spans="1:13" ht="15">
      <c r="A288" s="183">
        <v>633</v>
      </c>
      <c r="B288" s="3"/>
      <c r="C288" s="129"/>
      <c r="D288" s="477"/>
      <c r="E288" s="493" t="s">
        <v>88</v>
      </c>
      <c r="F288" s="155">
        <f>SUM(F290:F295)</f>
        <v>13889</v>
      </c>
      <c r="G288" s="155">
        <f>SUM(G289:G295)</f>
        <v>5731</v>
      </c>
      <c r="H288" s="5">
        <f>SUM(H290:H295)</f>
        <v>9700</v>
      </c>
      <c r="I288" s="4">
        <f>SUM(I289:I295)</f>
        <v>10400</v>
      </c>
      <c r="J288" s="155">
        <f>SUM(J289:J295)</f>
        <v>3050</v>
      </c>
      <c r="K288" s="935">
        <f>SUM(K289:K295)</f>
        <v>12700</v>
      </c>
      <c r="L288" s="736">
        <f>SUM(L290:L295)</f>
        <v>9900</v>
      </c>
      <c r="M288" s="158">
        <f>SUM(M290:M295)</f>
        <v>9900</v>
      </c>
    </row>
    <row r="289" spans="1:13" ht="15">
      <c r="A289" s="170">
        <v>633001</v>
      </c>
      <c r="B289" s="22"/>
      <c r="C289" s="579">
        <v>41</v>
      </c>
      <c r="D289" s="483" t="s">
        <v>230</v>
      </c>
      <c r="E289" s="494" t="s">
        <v>258</v>
      </c>
      <c r="F289" s="171"/>
      <c r="G289" s="171"/>
      <c r="H289" s="50"/>
      <c r="I289" s="21">
        <v>700</v>
      </c>
      <c r="J289" s="171">
        <v>694</v>
      </c>
      <c r="K289" s="936">
        <v>3000</v>
      </c>
      <c r="L289" s="665"/>
      <c r="M289" s="211"/>
    </row>
    <row r="290" spans="1:13" ht="15">
      <c r="A290" s="159">
        <v>633006</v>
      </c>
      <c r="B290" s="7"/>
      <c r="C290" s="588">
        <v>41</v>
      </c>
      <c r="D290" s="484" t="s">
        <v>230</v>
      </c>
      <c r="E290" s="495" t="s">
        <v>195</v>
      </c>
      <c r="F290" s="160">
        <v>6692</v>
      </c>
      <c r="G290" s="160">
        <v>2425</v>
      </c>
      <c r="H290" s="87">
        <v>1500</v>
      </c>
      <c r="I290" s="6">
        <v>1500</v>
      </c>
      <c r="J290" s="160">
        <v>946</v>
      </c>
      <c r="K290" s="940">
        <v>1500</v>
      </c>
      <c r="L290" s="739">
        <v>1500</v>
      </c>
      <c r="M290" s="216">
        <v>1500</v>
      </c>
    </row>
    <row r="291" spans="1:13" ht="15">
      <c r="A291" s="159">
        <v>633006</v>
      </c>
      <c r="B291" s="7">
        <v>3</v>
      </c>
      <c r="C291" s="588">
        <v>41</v>
      </c>
      <c r="D291" s="475" t="s">
        <v>230</v>
      </c>
      <c r="E291" s="435" t="s">
        <v>95</v>
      </c>
      <c r="F291" s="162">
        <v>109</v>
      </c>
      <c r="G291" s="162">
        <v>160</v>
      </c>
      <c r="H291" s="47">
        <v>200</v>
      </c>
      <c r="I291" s="8">
        <v>200</v>
      </c>
      <c r="J291" s="162">
        <v>106</v>
      </c>
      <c r="K291" s="912">
        <v>200</v>
      </c>
      <c r="L291" s="666">
        <v>200</v>
      </c>
      <c r="M291" s="197">
        <v>200</v>
      </c>
    </row>
    <row r="292" spans="1:13" ht="15">
      <c r="A292" s="159">
        <v>633006</v>
      </c>
      <c r="B292" s="7">
        <v>12</v>
      </c>
      <c r="C292" s="194">
        <v>41</v>
      </c>
      <c r="D292" s="473" t="s">
        <v>230</v>
      </c>
      <c r="E292" s="435" t="s">
        <v>231</v>
      </c>
      <c r="F292" s="160">
        <v>2228</v>
      </c>
      <c r="G292" s="160"/>
      <c r="H292" s="87">
        <v>3000</v>
      </c>
      <c r="I292" s="6">
        <v>3000</v>
      </c>
      <c r="J292" s="160"/>
      <c r="K292" s="940">
        <v>3000</v>
      </c>
      <c r="L292" s="739">
        <v>3200</v>
      </c>
      <c r="M292" s="216">
        <v>3200</v>
      </c>
    </row>
    <row r="293" spans="1:13" ht="15">
      <c r="A293" s="172">
        <v>633006</v>
      </c>
      <c r="B293" s="15">
        <v>30</v>
      </c>
      <c r="C293" s="194">
        <v>41</v>
      </c>
      <c r="D293" s="473" t="s">
        <v>230</v>
      </c>
      <c r="E293" s="304" t="s">
        <v>428</v>
      </c>
      <c r="F293" s="162">
        <v>475</v>
      </c>
      <c r="G293" s="162"/>
      <c r="H293" s="47"/>
      <c r="I293" s="47"/>
      <c r="J293" s="162"/>
      <c r="K293" s="912"/>
      <c r="L293" s="666"/>
      <c r="M293" s="197"/>
    </row>
    <row r="294" spans="1:13" ht="15">
      <c r="A294" s="172">
        <v>633015</v>
      </c>
      <c r="B294" s="15"/>
      <c r="C294" s="588">
        <v>41</v>
      </c>
      <c r="D294" s="484" t="s">
        <v>230</v>
      </c>
      <c r="E294" s="467" t="s">
        <v>360</v>
      </c>
      <c r="F294" s="160"/>
      <c r="G294" s="160">
        <v>253</v>
      </c>
      <c r="H294" s="87"/>
      <c r="I294" s="87"/>
      <c r="J294" s="160"/>
      <c r="K294" s="940"/>
      <c r="L294" s="739"/>
      <c r="M294" s="216"/>
    </row>
    <row r="295" spans="1:13" ht="15">
      <c r="A295" s="169">
        <v>633016</v>
      </c>
      <c r="B295" s="32"/>
      <c r="C295" s="192">
        <v>41</v>
      </c>
      <c r="D295" s="472" t="s">
        <v>232</v>
      </c>
      <c r="E295" s="468" t="s">
        <v>233</v>
      </c>
      <c r="F295" s="164">
        <v>4385</v>
      </c>
      <c r="G295" s="164">
        <v>2893</v>
      </c>
      <c r="H295" s="78">
        <v>5000</v>
      </c>
      <c r="I295" s="78">
        <v>5000</v>
      </c>
      <c r="J295" s="164">
        <v>1304</v>
      </c>
      <c r="K295" s="937">
        <v>5000</v>
      </c>
      <c r="L295" s="737">
        <v>5000</v>
      </c>
      <c r="M295" s="202">
        <v>5000</v>
      </c>
    </row>
    <row r="296" spans="1:13" ht="15">
      <c r="A296" s="183">
        <v>635</v>
      </c>
      <c r="B296" s="3"/>
      <c r="C296" s="129"/>
      <c r="D296" s="477"/>
      <c r="E296" s="466" t="s">
        <v>120</v>
      </c>
      <c r="F296" s="155">
        <f>SUM(F297:F297)</f>
        <v>1663</v>
      </c>
      <c r="G296" s="155">
        <f>SUM(G297:G297)</f>
        <v>2545</v>
      </c>
      <c r="H296" s="5">
        <f aca="true" t="shared" si="31" ref="H296:M296">H297</f>
        <v>10000</v>
      </c>
      <c r="I296" s="4">
        <f t="shared" si="31"/>
        <v>5200</v>
      </c>
      <c r="J296" s="155">
        <f t="shared" si="31"/>
        <v>4529</v>
      </c>
      <c r="K296" s="935">
        <f t="shared" si="31"/>
        <v>5000</v>
      </c>
      <c r="L296" s="736">
        <f t="shared" si="31"/>
        <v>1000</v>
      </c>
      <c r="M296" s="158">
        <f t="shared" si="31"/>
        <v>1000</v>
      </c>
    </row>
    <row r="297" spans="1:13" ht="15" customHeight="1">
      <c r="A297" s="159">
        <v>635006</v>
      </c>
      <c r="B297" s="73">
        <v>1</v>
      </c>
      <c r="C297" s="110">
        <v>41</v>
      </c>
      <c r="D297" s="477" t="s">
        <v>230</v>
      </c>
      <c r="E297" s="469" t="s">
        <v>426</v>
      </c>
      <c r="F297" s="160">
        <v>1663</v>
      </c>
      <c r="G297" s="160">
        <v>2545</v>
      </c>
      <c r="H297" s="87">
        <v>10000</v>
      </c>
      <c r="I297" s="87">
        <v>5200</v>
      </c>
      <c r="J297" s="160">
        <v>4529</v>
      </c>
      <c r="K297" s="940">
        <v>5000</v>
      </c>
      <c r="L297" s="739">
        <v>1000</v>
      </c>
      <c r="M297" s="216">
        <v>1000</v>
      </c>
    </row>
    <row r="298" spans="1:13" ht="15">
      <c r="A298" s="183">
        <v>637</v>
      </c>
      <c r="B298" s="70"/>
      <c r="C298" s="586"/>
      <c r="D298" s="472"/>
      <c r="E298" s="465" t="s">
        <v>128</v>
      </c>
      <c r="F298" s="155">
        <f aca="true" t="shared" si="32" ref="F298:M298">SUM(F299:F305)</f>
        <v>9188</v>
      </c>
      <c r="G298" s="155">
        <f>SUM(G299:G305)</f>
        <v>10175</v>
      </c>
      <c r="H298" s="5">
        <f t="shared" si="32"/>
        <v>12350</v>
      </c>
      <c r="I298" s="4">
        <f t="shared" si="32"/>
        <v>18420</v>
      </c>
      <c r="J298" s="155">
        <f t="shared" si="32"/>
        <v>13114</v>
      </c>
      <c r="K298" s="935">
        <f t="shared" si="32"/>
        <v>19550</v>
      </c>
      <c r="L298" s="736">
        <f t="shared" si="32"/>
        <v>12350</v>
      </c>
      <c r="M298" s="158">
        <f t="shared" si="32"/>
        <v>13450</v>
      </c>
    </row>
    <row r="299" spans="1:13" ht="14.25" customHeight="1">
      <c r="A299" s="159">
        <v>637002</v>
      </c>
      <c r="B299" s="7">
        <v>1</v>
      </c>
      <c r="C299" s="588">
        <v>41</v>
      </c>
      <c r="D299" s="484" t="s">
        <v>230</v>
      </c>
      <c r="E299" s="467" t="s">
        <v>236</v>
      </c>
      <c r="F299" s="160">
        <v>1000</v>
      </c>
      <c r="G299" s="160"/>
      <c r="H299" s="87">
        <v>1000</v>
      </c>
      <c r="I299" s="6">
        <v>1000</v>
      </c>
      <c r="J299" s="160"/>
      <c r="K299" s="940">
        <v>1000</v>
      </c>
      <c r="L299" s="739">
        <v>1000</v>
      </c>
      <c r="M299" s="216">
        <v>1000</v>
      </c>
    </row>
    <row r="300" spans="1:13" ht="15" customHeight="1">
      <c r="A300" s="159">
        <v>637002</v>
      </c>
      <c r="B300" s="7">
        <v>2</v>
      </c>
      <c r="C300" s="588">
        <v>41</v>
      </c>
      <c r="D300" s="484" t="s">
        <v>230</v>
      </c>
      <c r="E300" s="467" t="s">
        <v>368</v>
      </c>
      <c r="F300" s="160">
        <v>3936</v>
      </c>
      <c r="G300" s="160">
        <v>1771</v>
      </c>
      <c r="H300" s="87">
        <v>6000</v>
      </c>
      <c r="I300" s="6">
        <v>2870</v>
      </c>
      <c r="J300" s="160"/>
      <c r="K300" s="940">
        <v>6000</v>
      </c>
      <c r="L300" s="739">
        <v>6000</v>
      </c>
      <c r="M300" s="216">
        <v>6000</v>
      </c>
    </row>
    <row r="301" spans="1:23" ht="16.5" customHeight="1">
      <c r="A301" s="159">
        <v>637004</v>
      </c>
      <c r="B301" s="7"/>
      <c r="C301" s="588">
        <v>41</v>
      </c>
      <c r="D301" s="484" t="s">
        <v>230</v>
      </c>
      <c r="E301" s="467" t="s">
        <v>237</v>
      </c>
      <c r="F301" s="160">
        <v>247</v>
      </c>
      <c r="G301" s="160">
        <v>112</v>
      </c>
      <c r="H301" s="47">
        <v>200</v>
      </c>
      <c r="I301" s="8">
        <v>200</v>
      </c>
      <c r="J301" s="162">
        <v>79</v>
      </c>
      <c r="K301" s="912">
        <v>200</v>
      </c>
      <c r="L301" s="666">
        <v>200</v>
      </c>
      <c r="M301" s="197">
        <v>200</v>
      </c>
      <c r="P301" s="178"/>
      <c r="Q301" s="178"/>
      <c r="R301" s="178"/>
      <c r="S301" s="179"/>
      <c r="T301" s="179"/>
      <c r="U301" s="179"/>
      <c r="V301" s="179"/>
      <c r="W301" s="179"/>
    </row>
    <row r="302" spans="1:19" ht="15">
      <c r="A302" s="161">
        <v>637004</v>
      </c>
      <c r="B302" s="9">
        <v>5</v>
      </c>
      <c r="C302" s="13">
        <v>41</v>
      </c>
      <c r="D302" s="475" t="s">
        <v>230</v>
      </c>
      <c r="E302" s="435" t="s">
        <v>132</v>
      </c>
      <c r="F302" s="160">
        <v>1357</v>
      </c>
      <c r="G302" s="160">
        <v>4991</v>
      </c>
      <c r="H302" s="47">
        <v>700</v>
      </c>
      <c r="I302" s="8">
        <v>800</v>
      </c>
      <c r="J302" s="162">
        <v>745</v>
      </c>
      <c r="K302" s="912">
        <v>1500</v>
      </c>
      <c r="L302" s="666">
        <v>700</v>
      </c>
      <c r="M302" s="197">
        <v>1800</v>
      </c>
      <c r="P302" s="178"/>
      <c r="Q302" s="178"/>
      <c r="R302" s="178"/>
      <c r="S302" s="178"/>
    </row>
    <row r="303" spans="1:13" ht="15">
      <c r="A303" s="159">
        <v>637013</v>
      </c>
      <c r="B303" s="7"/>
      <c r="C303" s="588">
        <v>41</v>
      </c>
      <c r="D303" s="475" t="s">
        <v>232</v>
      </c>
      <c r="E303" s="435" t="s">
        <v>238</v>
      </c>
      <c r="F303" s="162">
        <v>320</v>
      </c>
      <c r="G303" s="162"/>
      <c r="H303" s="87">
        <v>350</v>
      </c>
      <c r="I303" s="6">
        <v>350</v>
      </c>
      <c r="J303" s="160"/>
      <c r="K303" s="912">
        <v>350</v>
      </c>
      <c r="L303" s="666">
        <v>350</v>
      </c>
      <c r="M303" s="216">
        <v>350</v>
      </c>
    </row>
    <row r="304" spans="1:13" ht="15">
      <c r="A304" s="161">
        <v>637015</v>
      </c>
      <c r="B304" s="9"/>
      <c r="C304" s="13">
        <v>41</v>
      </c>
      <c r="D304" s="475" t="s">
        <v>69</v>
      </c>
      <c r="E304" s="435" t="s">
        <v>145</v>
      </c>
      <c r="F304" s="162">
        <v>286</v>
      </c>
      <c r="G304" s="162">
        <v>791</v>
      </c>
      <c r="H304" s="87">
        <v>500</v>
      </c>
      <c r="I304" s="6">
        <v>1000</v>
      </c>
      <c r="J304" s="160">
        <v>924</v>
      </c>
      <c r="K304" s="940">
        <v>500</v>
      </c>
      <c r="L304" s="739">
        <v>500</v>
      </c>
      <c r="M304" s="216">
        <v>500</v>
      </c>
    </row>
    <row r="305" spans="1:13" ht="13.5" customHeight="1">
      <c r="A305" s="169">
        <v>637027</v>
      </c>
      <c r="B305" s="32"/>
      <c r="C305" s="124">
        <v>41</v>
      </c>
      <c r="D305" s="476" t="s">
        <v>230</v>
      </c>
      <c r="E305" s="478" t="s">
        <v>150</v>
      </c>
      <c r="F305" s="164">
        <v>2042</v>
      </c>
      <c r="G305" s="164">
        <v>2510</v>
      </c>
      <c r="H305" s="78">
        <v>3600</v>
      </c>
      <c r="I305" s="10">
        <v>12200</v>
      </c>
      <c r="J305" s="164">
        <v>11366</v>
      </c>
      <c r="K305" s="937">
        <v>10000</v>
      </c>
      <c r="L305" s="737">
        <v>3600</v>
      </c>
      <c r="M305" s="202">
        <v>3600</v>
      </c>
    </row>
    <row r="306" spans="1:16" ht="15" customHeight="1" thickBot="1">
      <c r="A306" s="187"/>
      <c r="B306" s="27"/>
      <c r="C306" s="590"/>
      <c r="D306" s="498"/>
      <c r="E306" s="521"/>
      <c r="F306" s="296"/>
      <c r="G306" s="296"/>
      <c r="H306" s="99"/>
      <c r="I306" s="91"/>
      <c r="J306" s="214"/>
      <c r="K306" s="951"/>
      <c r="L306" s="752"/>
      <c r="M306" s="509"/>
      <c r="P306" s="178"/>
    </row>
    <row r="307" spans="1:13" ht="15.75" thickBot="1">
      <c r="A307" s="176" t="s">
        <v>324</v>
      </c>
      <c r="B307" s="17"/>
      <c r="C307" s="585"/>
      <c r="D307" s="471"/>
      <c r="E307" s="464" t="s">
        <v>239</v>
      </c>
      <c r="F307" s="18">
        <f>SUM(F308+F316+F320)</f>
        <v>1535</v>
      </c>
      <c r="G307" s="18">
        <f>SUM(G308+G316+G320)</f>
        <v>1334</v>
      </c>
      <c r="H307" s="68">
        <f aca="true" t="shared" si="33" ref="H307:M307">H308+H316+H320</f>
        <v>1665</v>
      </c>
      <c r="I307" s="66">
        <f t="shared" si="33"/>
        <v>1685</v>
      </c>
      <c r="J307" s="18">
        <f t="shared" si="33"/>
        <v>1515</v>
      </c>
      <c r="K307" s="933">
        <f t="shared" si="33"/>
        <v>1685</v>
      </c>
      <c r="L307" s="29">
        <f t="shared" si="33"/>
        <v>1685</v>
      </c>
      <c r="M307" s="56">
        <f t="shared" si="33"/>
        <v>1685</v>
      </c>
    </row>
    <row r="308" spans="1:19" ht="15">
      <c r="A308" s="154">
        <v>62</v>
      </c>
      <c r="B308" s="3"/>
      <c r="C308" s="135"/>
      <c r="D308" s="501"/>
      <c r="E308" s="493" t="s">
        <v>71</v>
      </c>
      <c r="F308" s="221">
        <f>SUM(F309:F315)</f>
        <v>379</v>
      </c>
      <c r="G308" s="221">
        <f aca="true" t="shared" si="34" ref="G308:M308">SUM(G309:G315)</f>
        <v>345</v>
      </c>
      <c r="H308" s="547">
        <f t="shared" si="34"/>
        <v>395</v>
      </c>
      <c r="I308" s="123">
        <f t="shared" si="34"/>
        <v>395</v>
      </c>
      <c r="J308" s="221">
        <f t="shared" si="34"/>
        <v>395</v>
      </c>
      <c r="K308" s="934">
        <f t="shared" si="34"/>
        <v>395</v>
      </c>
      <c r="L308" s="881">
        <f t="shared" si="34"/>
        <v>395</v>
      </c>
      <c r="M308" s="882">
        <f t="shared" si="34"/>
        <v>395</v>
      </c>
      <c r="N308" s="178"/>
      <c r="S308" s="178"/>
    </row>
    <row r="309" spans="1:13" ht="15">
      <c r="A309" s="170">
        <v>621000</v>
      </c>
      <c r="B309" s="22">
        <v>1</v>
      </c>
      <c r="C309" s="579">
        <v>41</v>
      </c>
      <c r="D309" s="483" t="s">
        <v>230</v>
      </c>
      <c r="E309" s="494" t="s">
        <v>240</v>
      </c>
      <c r="F309" s="208">
        <v>108</v>
      </c>
      <c r="G309" s="208">
        <v>99</v>
      </c>
      <c r="H309" s="512">
        <v>110</v>
      </c>
      <c r="I309" s="105">
        <v>110</v>
      </c>
      <c r="J309" s="208">
        <v>110</v>
      </c>
      <c r="K309" s="936">
        <v>110</v>
      </c>
      <c r="L309" s="753">
        <v>110</v>
      </c>
      <c r="M309" s="755">
        <v>110</v>
      </c>
    </row>
    <row r="310" spans="1:13" ht="14.25" customHeight="1">
      <c r="A310" s="161">
        <v>625001</v>
      </c>
      <c r="B310" s="9">
        <v>1</v>
      </c>
      <c r="C310" s="194">
        <v>41</v>
      </c>
      <c r="D310" s="473" t="s">
        <v>230</v>
      </c>
      <c r="E310" s="549" t="s">
        <v>74</v>
      </c>
      <c r="F310" s="166">
        <v>15</v>
      </c>
      <c r="G310" s="166">
        <v>13</v>
      </c>
      <c r="H310" s="486">
        <v>16</v>
      </c>
      <c r="I310" s="52">
        <v>16</v>
      </c>
      <c r="J310" s="166">
        <v>16</v>
      </c>
      <c r="K310" s="912">
        <v>16</v>
      </c>
      <c r="L310" s="742">
        <v>16</v>
      </c>
      <c r="M310" s="745">
        <v>16</v>
      </c>
    </row>
    <row r="311" spans="1:13" ht="15">
      <c r="A311" s="159">
        <v>625002</v>
      </c>
      <c r="B311" s="7">
        <v>1</v>
      </c>
      <c r="C311" s="13">
        <v>41</v>
      </c>
      <c r="D311" s="475" t="s">
        <v>230</v>
      </c>
      <c r="E311" s="304" t="s">
        <v>75</v>
      </c>
      <c r="F311" s="166">
        <v>151</v>
      </c>
      <c r="G311" s="166">
        <v>139</v>
      </c>
      <c r="H311" s="486">
        <v>160</v>
      </c>
      <c r="I311" s="52">
        <v>160</v>
      </c>
      <c r="J311" s="166">
        <v>160</v>
      </c>
      <c r="K311" s="912">
        <v>160</v>
      </c>
      <c r="L311" s="742">
        <v>160</v>
      </c>
      <c r="M311" s="745">
        <v>160</v>
      </c>
    </row>
    <row r="312" spans="1:13" ht="15">
      <c r="A312" s="161">
        <v>625003</v>
      </c>
      <c r="B312" s="9">
        <v>1</v>
      </c>
      <c r="C312" s="13">
        <v>41</v>
      </c>
      <c r="D312" s="475" t="s">
        <v>230</v>
      </c>
      <c r="E312" s="304" t="s">
        <v>76</v>
      </c>
      <c r="F312" s="166">
        <v>9</v>
      </c>
      <c r="G312" s="166">
        <v>8</v>
      </c>
      <c r="H312" s="486">
        <v>10</v>
      </c>
      <c r="I312" s="52">
        <v>10</v>
      </c>
      <c r="J312" s="166">
        <v>10</v>
      </c>
      <c r="K312" s="912">
        <v>10</v>
      </c>
      <c r="L312" s="742">
        <v>10</v>
      </c>
      <c r="M312" s="745">
        <v>10</v>
      </c>
    </row>
    <row r="313" spans="1:13" ht="15">
      <c r="A313" s="161">
        <v>625004</v>
      </c>
      <c r="B313" s="33">
        <v>1</v>
      </c>
      <c r="C313" s="83">
        <v>41</v>
      </c>
      <c r="D313" s="475" t="s">
        <v>230</v>
      </c>
      <c r="E313" s="304" t="s">
        <v>77</v>
      </c>
      <c r="F313" s="162">
        <v>33</v>
      </c>
      <c r="G313" s="162">
        <v>30</v>
      </c>
      <c r="H313" s="47">
        <v>35</v>
      </c>
      <c r="I313" s="8">
        <v>35</v>
      </c>
      <c r="J313" s="162">
        <v>35</v>
      </c>
      <c r="K313" s="912">
        <v>35</v>
      </c>
      <c r="L313" s="666">
        <v>35</v>
      </c>
      <c r="M313" s="197">
        <v>35</v>
      </c>
    </row>
    <row r="314" spans="1:13" ht="15">
      <c r="A314" s="161">
        <v>625005</v>
      </c>
      <c r="B314" s="33">
        <v>1</v>
      </c>
      <c r="C314" s="83">
        <v>41</v>
      </c>
      <c r="D314" s="475" t="s">
        <v>230</v>
      </c>
      <c r="E314" s="304" t="s">
        <v>78</v>
      </c>
      <c r="F314" s="162">
        <v>10</v>
      </c>
      <c r="G314" s="162">
        <v>10</v>
      </c>
      <c r="H314" s="47">
        <v>11</v>
      </c>
      <c r="I314" s="8">
        <v>11</v>
      </c>
      <c r="J314" s="162">
        <v>11</v>
      </c>
      <c r="K314" s="912">
        <v>11</v>
      </c>
      <c r="L314" s="666">
        <v>11</v>
      </c>
      <c r="M314" s="197">
        <v>11</v>
      </c>
    </row>
    <row r="315" spans="1:13" ht="15">
      <c r="A315" s="163">
        <v>625007</v>
      </c>
      <c r="B315" s="11">
        <v>1</v>
      </c>
      <c r="C315" s="192">
        <v>41</v>
      </c>
      <c r="D315" s="476" t="s">
        <v>230</v>
      </c>
      <c r="E315" s="490" t="s">
        <v>241</v>
      </c>
      <c r="F315" s="209">
        <v>53</v>
      </c>
      <c r="G315" s="209">
        <v>46</v>
      </c>
      <c r="H315" s="492">
        <v>53</v>
      </c>
      <c r="I315" s="84">
        <v>53</v>
      </c>
      <c r="J315" s="209">
        <v>53</v>
      </c>
      <c r="K315" s="937">
        <v>53</v>
      </c>
      <c r="L315" s="754">
        <v>53</v>
      </c>
      <c r="M315" s="748">
        <v>53</v>
      </c>
    </row>
    <row r="316" spans="1:13" ht="15">
      <c r="A316" s="154">
        <v>633</v>
      </c>
      <c r="B316" s="72"/>
      <c r="C316" s="81"/>
      <c r="D316" s="477"/>
      <c r="E316" s="493" t="s">
        <v>88</v>
      </c>
      <c r="F316" s="155">
        <f>SUM(F317:F319)</f>
        <v>76</v>
      </c>
      <c r="G316" s="155"/>
      <c r="H316" s="5">
        <v>170</v>
      </c>
      <c r="I316" s="4">
        <f>SUM(I317:I319)</f>
        <v>190</v>
      </c>
      <c r="J316" s="155">
        <f>SUM(J317:J319)</f>
        <v>20</v>
      </c>
      <c r="K316" s="935">
        <f>SUM(K317:K319)</f>
        <v>190</v>
      </c>
      <c r="L316" s="736">
        <f>SUM(L317:L319)</f>
        <v>190</v>
      </c>
      <c r="M316" s="158">
        <f>SUM(M317:M319)</f>
        <v>190</v>
      </c>
    </row>
    <row r="317" spans="1:13" ht="15">
      <c r="A317" s="159">
        <v>633009</v>
      </c>
      <c r="B317" s="49">
        <v>1</v>
      </c>
      <c r="C317" s="82">
        <v>41</v>
      </c>
      <c r="D317" s="484" t="s">
        <v>230</v>
      </c>
      <c r="E317" s="495" t="s">
        <v>161</v>
      </c>
      <c r="F317" s="160"/>
      <c r="G317" s="160"/>
      <c r="H317" s="87">
        <v>150</v>
      </c>
      <c r="I317" s="6">
        <v>150</v>
      </c>
      <c r="J317" s="160"/>
      <c r="K317" s="940">
        <v>150</v>
      </c>
      <c r="L317" s="739">
        <v>150</v>
      </c>
      <c r="M317" s="216">
        <v>150</v>
      </c>
    </row>
    <row r="318" spans="1:13" ht="15">
      <c r="A318" s="161">
        <v>633006</v>
      </c>
      <c r="B318" s="9">
        <v>1</v>
      </c>
      <c r="C318" s="13"/>
      <c r="D318" s="475" t="s">
        <v>230</v>
      </c>
      <c r="E318" s="304" t="s">
        <v>93</v>
      </c>
      <c r="F318" s="162">
        <v>76</v>
      </c>
      <c r="G318" s="162"/>
      <c r="H318" s="47">
        <v>20</v>
      </c>
      <c r="I318" s="8">
        <v>20</v>
      </c>
      <c r="J318" s="162"/>
      <c r="K318" s="912">
        <v>20</v>
      </c>
      <c r="L318" s="666">
        <v>20</v>
      </c>
      <c r="M318" s="197">
        <v>20</v>
      </c>
    </row>
    <row r="319" spans="1:13" ht="15">
      <c r="A319" s="169">
        <v>633006</v>
      </c>
      <c r="B319" s="32">
        <v>1</v>
      </c>
      <c r="C319" s="192">
        <v>41</v>
      </c>
      <c r="D319" s="472" t="s">
        <v>230</v>
      </c>
      <c r="E319" s="505" t="s">
        <v>96</v>
      </c>
      <c r="F319" s="198"/>
      <c r="G319" s="198"/>
      <c r="H319" s="479">
        <v>20</v>
      </c>
      <c r="I319" s="23">
        <v>20</v>
      </c>
      <c r="J319" s="198">
        <v>20</v>
      </c>
      <c r="K319" s="939">
        <v>20</v>
      </c>
      <c r="L319" s="740">
        <v>20</v>
      </c>
      <c r="M319" s="581">
        <v>20</v>
      </c>
    </row>
    <row r="320" spans="1:13" ht="14.25" customHeight="1">
      <c r="A320" s="188">
        <v>637</v>
      </c>
      <c r="B320" s="70"/>
      <c r="C320" s="586"/>
      <c r="D320" s="477"/>
      <c r="E320" s="493" t="s">
        <v>128</v>
      </c>
      <c r="F320" s="155">
        <f>SUM(F321:F321)</f>
        <v>1080</v>
      </c>
      <c r="G320" s="155">
        <f>SUM(G321:G321)</f>
        <v>989</v>
      </c>
      <c r="H320" s="71">
        <f aca="true" t="shared" si="35" ref="H320:M320">H321</f>
        <v>1100</v>
      </c>
      <c r="I320" s="69">
        <f t="shared" si="35"/>
        <v>1100</v>
      </c>
      <c r="J320" s="155">
        <f t="shared" si="35"/>
        <v>1100</v>
      </c>
      <c r="K320" s="934">
        <f t="shared" si="35"/>
        <v>1100</v>
      </c>
      <c r="L320" s="735">
        <f t="shared" si="35"/>
        <v>1100</v>
      </c>
      <c r="M320" s="196">
        <f t="shared" si="35"/>
        <v>1100</v>
      </c>
    </row>
    <row r="321" spans="1:13" ht="15.75" customHeight="1">
      <c r="A321" s="169">
        <v>637027</v>
      </c>
      <c r="B321" s="124">
        <v>1</v>
      </c>
      <c r="C321" s="124">
        <v>41</v>
      </c>
      <c r="D321" s="476" t="s">
        <v>230</v>
      </c>
      <c r="E321" s="505" t="s">
        <v>150</v>
      </c>
      <c r="F321" s="198">
        <v>1080</v>
      </c>
      <c r="G321" s="198">
        <v>989</v>
      </c>
      <c r="H321" s="479">
        <v>1100</v>
      </c>
      <c r="I321" s="23">
        <v>1100</v>
      </c>
      <c r="J321" s="198">
        <v>1100</v>
      </c>
      <c r="K321" s="939">
        <v>1100</v>
      </c>
      <c r="L321" s="740">
        <v>1100</v>
      </c>
      <c r="M321" s="581">
        <v>1100</v>
      </c>
    </row>
    <row r="322" spans="1:13" ht="16.5" customHeight="1" thickBot="1">
      <c r="A322" s="172"/>
      <c r="B322" s="194"/>
      <c r="C322" s="194"/>
      <c r="D322" s="473"/>
      <c r="E322" s="517"/>
      <c r="F322" s="173"/>
      <c r="G322" s="173"/>
      <c r="H322" s="36"/>
      <c r="I322" s="12"/>
      <c r="J322" s="173"/>
      <c r="K322" s="910"/>
      <c r="L322" s="729"/>
      <c r="M322" s="175"/>
    </row>
    <row r="323" spans="1:20" ht="16.5" customHeight="1" thickBot="1">
      <c r="A323" s="67" t="s">
        <v>242</v>
      </c>
      <c r="B323" s="17"/>
      <c r="C323" s="585"/>
      <c r="D323" s="471"/>
      <c r="E323" s="55" t="s">
        <v>243</v>
      </c>
      <c r="F323" s="18">
        <f>SUM(F324+F328+F331+F335+F337+F341)</f>
        <v>6258</v>
      </c>
      <c r="G323" s="18">
        <f>SUM(G324+G328+G331+G335+G337+G341)</f>
        <v>6198</v>
      </c>
      <c r="H323" s="68">
        <f aca="true" t="shared" si="36" ref="H323:M323">H324+H328+H331+H335+H337+H341</f>
        <v>27225</v>
      </c>
      <c r="I323" s="66">
        <f t="shared" si="36"/>
        <v>27225</v>
      </c>
      <c r="J323" s="18">
        <f t="shared" si="36"/>
        <v>3521</v>
      </c>
      <c r="K323" s="933">
        <f t="shared" si="36"/>
        <v>37035</v>
      </c>
      <c r="L323" s="29">
        <f t="shared" si="36"/>
        <v>9615</v>
      </c>
      <c r="M323" s="56">
        <f t="shared" si="36"/>
        <v>9505.05</v>
      </c>
      <c r="Q323" s="178"/>
      <c r="R323" s="178"/>
      <c r="S323" s="178"/>
      <c r="T323" s="178"/>
    </row>
    <row r="324" spans="1:20" ht="15">
      <c r="A324" s="244">
        <v>62</v>
      </c>
      <c r="B324" s="93"/>
      <c r="C324" s="134"/>
      <c r="D324" s="499"/>
      <c r="E324" s="500" t="s">
        <v>71</v>
      </c>
      <c r="F324" s="203">
        <f>SUM(F325+F326+F327)</f>
        <v>30</v>
      </c>
      <c r="G324" s="203">
        <f>SUM(G325+G326+G327)</f>
        <v>14</v>
      </c>
      <c r="H324" s="104">
        <f aca="true" t="shared" si="37" ref="H324:M324">SUM(H325:H327)</f>
        <v>20</v>
      </c>
      <c r="I324" s="96">
        <f t="shared" si="37"/>
        <v>20</v>
      </c>
      <c r="J324" s="203">
        <f t="shared" si="37"/>
        <v>12</v>
      </c>
      <c r="K324" s="949">
        <f t="shared" si="37"/>
        <v>20</v>
      </c>
      <c r="L324" s="750">
        <f t="shared" si="37"/>
        <v>20</v>
      </c>
      <c r="M324" s="207">
        <f t="shared" si="37"/>
        <v>20</v>
      </c>
      <c r="Q324" s="178"/>
      <c r="R324" s="178"/>
      <c r="S324" s="178"/>
      <c r="T324" s="178"/>
    </row>
    <row r="325" spans="1:13" ht="15">
      <c r="A325" s="161">
        <v>625002</v>
      </c>
      <c r="B325" s="9"/>
      <c r="C325" s="9">
        <v>41</v>
      </c>
      <c r="D325" s="473" t="s">
        <v>244</v>
      </c>
      <c r="E325" s="304" t="s">
        <v>75</v>
      </c>
      <c r="F325" s="162">
        <v>10</v>
      </c>
      <c r="G325" s="162"/>
      <c r="H325" s="47"/>
      <c r="I325" s="8"/>
      <c r="J325" s="162"/>
      <c r="K325" s="912"/>
      <c r="L325" s="666"/>
      <c r="M325" s="197"/>
    </row>
    <row r="326" spans="1:16" ht="14.25" customHeight="1">
      <c r="A326" s="159">
        <v>625003</v>
      </c>
      <c r="B326" s="7"/>
      <c r="C326" s="588">
        <v>41</v>
      </c>
      <c r="D326" s="475" t="s">
        <v>244</v>
      </c>
      <c r="E326" s="495" t="s">
        <v>76</v>
      </c>
      <c r="F326" s="160">
        <v>16</v>
      </c>
      <c r="G326" s="160">
        <v>14</v>
      </c>
      <c r="H326" s="47">
        <v>20</v>
      </c>
      <c r="I326" s="8">
        <v>20</v>
      </c>
      <c r="J326" s="162">
        <v>12</v>
      </c>
      <c r="K326" s="912">
        <v>20</v>
      </c>
      <c r="L326" s="666">
        <v>20</v>
      </c>
      <c r="M326" s="197">
        <v>20</v>
      </c>
      <c r="P326" s="178"/>
    </row>
    <row r="327" spans="1:16" ht="15.75" customHeight="1">
      <c r="A327" s="161">
        <v>625007</v>
      </c>
      <c r="B327" s="32"/>
      <c r="C327" s="194">
        <v>41</v>
      </c>
      <c r="D327" s="473" t="s">
        <v>244</v>
      </c>
      <c r="E327" s="304" t="s">
        <v>79</v>
      </c>
      <c r="F327" s="162">
        <v>4</v>
      </c>
      <c r="G327" s="162"/>
      <c r="H327" s="47"/>
      <c r="I327" s="8"/>
      <c r="J327" s="162"/>
      <c r="K327" s="912"/>
      <c r="L327" s="666"/>
      <c r="M327" s="197"/>
      <c r="P327" s="178"/>
    </row>
    <row r="328" spans="1:13" ht="15">
      <c r="A328" s="154">
        <v>632</v>
      </c>
      <c r="B328" s="3"/>
      <c r="C328" s="129"/>
      <c r="D328" s="477"/>
      <c r="E328" s="493" t="s">
        <v>81</v>
      </c>
      <c r="F328" s="155">
        <f>SUM(F329:F330)</f>
        <v>1373</v>
      </c>
      <c r="G328" s="155">
        <f>SUM(G329:G330)</f>
        <v>2207</v>
      </c>
      <c r="H328" s="5">
        <f aca="true" t="shared" si="38" ref="H328:M328">H329+H330</f>
        <v>3000</v>
      </c>
      <c r="I328" s="4">
        <f t="shared" si="38"/>
        <v>3000</v>
      </c>
      <c r="J328" s="155">
        <f t="shared" si="38"/>
        <v>684</v>
      </c>
      <c r="K328" s="935">
        <f t="shared" si="38"/>
        <v>2500</v>
      </c>
      <c r="L328" s="736">
        <f t="shared" si="38"/>
        <v>2500</v>
      </c>
      <c r="M328" s="158">
        <f t="shared" si="38"/>
        <v>2500</v>
      </c>
    </row>
    <row r="329" spans="1:13" ht="17.25" customHeight="1">
      <c r="A329" s="159">
        <v>632001</v>
      </c>
      <c r="B329" s="7">
        <v>1</v>
      </c>
      <c r="C329" s="588">
        <v>41</v>
      </c>
      <c r="D329" s="483" t="s">
        <v>244</v>
      </c>
      <c r="E329" s="494" t="s">
        <v>245</v>
      </c>
      <c r="F329" s="171">
        <v>353</v>
      </c>
      <c r="G329" s="171">
        <v>1195</v>
      </c>
      <c r="H329" s="87">
        <v>1500</v>
      </c>
      <c r="I329" s="6">
        <v>1500</v>
      </c>
      <c r="J329" s="171"/>
      <c r="K329" s="940">
        <v>1000</v>
      </c>
      <c r="L329" s="739">
        <v>1000</v>
      </c>
      <c r="M329" s="216">
        <v>1000</v>
      </c>
    </row>
    <row r="330" spans="1:13" ht="15">
      <c r="A330" s="163">
        <v>632001</v>
      </c>
      <c r="B330" s="11">
        <v>2</v>
      </c>
      <c r="C330" s="194">
        <v>41</v>
      </c>
      <c r="D330" s="484" t="s">
        <v>244</v>
      </c>
      <c r="E330" s="490" t="s">
        <v>84</v>
      </c>
      <c r="F330" s="160">
        <v>1020</v>
      </c>
      <c r="G330" s="160">
        <v>1012</v>
      </c>
      <c r="H330" s="87">
        <v>1500</v>
      </c>
      <c r="I330" s="6">
        <v>1500</v>
      </c>
      <c r="J330" s="160">
        <v>684</v>
      </c>
      <c r="K330" s="940">
        <v>1500</v>
      </c>
      <c r="L330" s="739">
        <v>1500</v>
      </c>
      <c r="M330" s="216">
        <v>1500</v>
      </c>
    </row>
    <row r="331" spans="1:13" ht="15">
      <c r="A331" s="183">
        <v>633</v>
      </c>
      <c r="B331" s="3"/>
      <c r="C331" s="129"/>
      <c r="D331" s="477"/>
      <c r="E331" s="493" t="s">
        <v>88</v>
      </c>
      <c r="F331" s="155">
        <f aca="true" t="shared" si="39" ref="F331:M331">SUM(F332:F334)</f>
        <v>186</v>
      </c>
      <c r="G331" s="155">
        <f t="shared" si="39"/>
        <v>614</v>
      </c>
      <c r="H331" s="5">
        <f t="shared" si="39"/>
        <v>20035</v>
      </c>
      <c r="I331" s="5">
        <f t="shared" si="39"/>
        <v>20035</v>
      </c>
      <c r="J331" s="155">
        <f t="shared" si="39"/>
        <v>34</v>
      </c>
      <c r="K331" s="935">
        <f t="shared" si="39"/>
        <v>5535</v>
      </c>
      <c r="L331" s="736">
        <f t="shared" si="39"/>
        <v>3235</v>
      </c>
      <c r="M331" s="158">
        <f t="shared" si="39"/>
        <v>3235.05</v>
      </c>
    </row>
    <row r="332" spans="1:13" ht="15">
      <c r="A332" s="247">
        <v>633006</v>
      </c>
      <c r="B332" s="7"/>
      <c r="C332" s="588">
        <v>111</v>
      </c>
      <c r="D332" s="484" t="s">
        <v>244</v>
      </c>
      <c r="E332" s="549" t="s">
        <v>359</v>
      </c>
      <c r="F332" s="199"/>
      <c r="G332" s="199"/>
      <c r="H332" s="259"/>
      <c r="I332" s="299"/>
      <c r="J332" s="199"/>
      <c r="K332" s="912"/>
      <c r="L332" s="666"/>
      <c r="M332" s="175"/>
    </row>
    <row r="333" spans="1:14" ht="15.75" customHeight="1">
      <c r="A333" s="161">
        <v>633006</v>
      </c>
      <c r="B333" s="9">
        <v>7</v>
      </c>
      <c r="C333" s="588">
        <v>41</v>
      </c>
      <c r="D333" s="484" t="s">
        <v>244</v>
      </c>
      <c r="E333" s="304" t="s">
        <v>195</v>
      </c>
      <c r="F333" s="162">
        <v>180</v>
      </c>
      <c r="G333" s="162">
        <v>534</v>
      </c>
      <c r="H333" s="548">
        <v>20000</v>
      </c>
      <c r="I333" s="125">
        <v>20000</v>
      </c>
      <c r="J333" s="162">
        <v>20</v>
      </c>
      <c r="K333" s="912">
        <v>5500</v>
      </c>
      <c r="L333" s="666">
        <v>3200</v>
      </c>
      <c r="M333" s="197">
        <v>3200</v>
      </c>
      <c r="N333" s="178"/>
    </row>
    <row r="334" spans="1:14" ht="15">
      <c r="A334" s="159">
        <v>633006</v>
      </c>
      <c r="B334" s="7">
        <v>3</v>
      </c>
      <c r="C334" s="588">
        <v>41</v>
      </c>
      <c r="D334" s="484" t="s">
        <v>244</v>
      </c>
      <c r="E334" s="495" t="s">
        <v>95</v>
      </c>
      <c r="F334" s="160">
        <v>6</v>
      </c>
      <c r="G334" s="160">
        <v>80</v>
      </c>
      <c r="H334" s="87">
        <v>35</v>
      </c>
      <c r="I334" s="6">
        <v>35</v>
      </c>
      <c r="J334" s="160">
        <v>14</v>
      </c>
      <c r="K334" s="940">
        <v>35</v>
      </c>
      <c r="L334" s="739">
        <v>35</v>
      </c>
      <c r="M334" s="216">
        <v>35.05</v>
      </c>
      <c r="N334" s="178"/>
    </row>
    <row r="335" spans="1:14" ht="15">
      <c r="A335" s="183">
        <v>635</v>
      </c>
      <c r="B335" s="3"/>
      <c r="C335" s="129"/>
      <c r="D335" s="477"/>
      <c r="E335" s="493" t="s">
        <v>246</v>
      </c>
      <c r="F335" s="155">
        <v>50</v>
      </c>
      <c r="G335" s="155">
        <v>220</v>
      </c>
      <c r="H335" s="5">
        <v>200</v>
      </c>
      <c r="I335" s="4">
        <v>200</v>
      </c>
      <c r="J335" s="155"/>
      <c r="K335" s="935">
        <f>K336</f>
        <v>25000</v>
      </c>
      <c r="L335" s="736">
        <f>L336</f>
        <v>50</v>
      </c>
      <c r="M335" s="158">
        <f>M336</f>
        <v>50</v>
      </c>
      <c r="N335" s="178"/>
    </row>
    <row r="336" spans="1:13" ht="15">
      <c r="A336" s="156">
        <v>635006</v>
      </c>
      <c r="B336" s="73">
        <v>4</v>
      </c>
      <c r="C336" s="110">
        <v>41</v>
      </c>
      <c r="D336" s="477" t="s">
        <v>244</v>
      </c>
      <c r="E336" s="502" t="s">
        <v>247</v>
      </c>
      <c r="F336" s="157">
        <v>50</v>
      </c>
      <c r="G336" s="157">
        <v>220</v>
      </c>
      <c r="H336" s="75">
        <v>200</v>
      </c>
      <c r="I336" s="76">
        <v>200</v>
      </c>
      <c r="J336" s="157"/>
      <c r="K336" s="938">
        <v>25000</v>
      </c>
      <c r="L336" s="738">
        <v>50</v>
      </c>
      <c r="M336" s="213">
        <v>50</v>
      </c>
    </row>
    <row r="337" spans="1:13" ht="15">
      <c r="A337" s="154">
        <v>637</v>
      </c>
      <c r="B337" s="3"/>
      <c r="C337" s="129"/>
      <c r="D337" s="477"/>
      <c r="E337" s="493" t="s">
        <v>150</v>
      </c>
      <c r="F337" s="155">
        <f>SUM(F338:F340)</f>
        <v>2421</v>
      </c>
      <c r="G337" s="155">
        <f>SUM(G338:G340)</f>
        <v>2034</v>
      </c>
      <c r="H337" s="5">
        <v>2120</v>
      </c>
      <c r="I337" s="4">
        <v>2130</v>
      </c>
      <c r="J337" s="155">
        <v>1656</v>
      </c>
      <c r="K337" s="935">
        <f>SUM(K338:K340)</f>
        <v>2070</v>
      </c>
      <c r="L337" s="736">
        <f>L338</f>
        <v>1900</v>
      </c>
      <c r="M337" s="158">
        <f>M338</f>
        <v>1900</v>
      </c>
    </row>
    <row r="338" spans="1:13" ht="15">
      <c r="A338" s="169">
        <v>637027</v>
      </c>
      <c r="B338" s="124"/>
      <c r="C338" s="124">
        <v>41</v>
      </c>
      <c r="D338" s="476" t="s">
        <v>244</v>
      </c>
      <c r="E338" s="505" t="s">
        <v>150</v>
      </c>
      <c r="F338" s="198">
        <v>1941</v>
      </c>
      <c r="G338" s="198">
        <v>1815</v>
      </c>
      <c r="H338" s="479">
        <v>1900</v>
      </c>
      <c r="I338" s="23">
        <v>1900</v>
      </c>
      <c r="J338" s="198">
        <v>1528</v>
      </c>
      <c r="K338" s="939">
        <v>1900</v>
      </c>
      <c r="L338" s="740">
        <v>1900</v>
      </c>
      <c r="M338" s="581">
        <v>1900</v>
      </c>
    </row>
    <row r="339" spans="1:13" ht="15">
      <c r="A339" s="156">
        <v>637004</v>
      </c>
      <c r="B339" s="73">
        <v>5</v>
      </c>
      <c r="C339" s="110">
        <v>41</v>
      </c>
      <c r="D339" s="477" t="s">
        <v>244</v>
      </c>
      <c r="E339" s="502" t="s">
        <v>179</v>
      </c>
      <c r="F339" s="204">
        <v>351</v>
      </c>
      <c r="G339" s="204">
        <v>90</v>
      </c>
      <c r="H339" s="50">
        <v>100</v>
      </c>
      <c r="I339" s="36">
        <v>100</v>
      </c>
      <c r="J339" s="173"/>
      <c r="K339" s="938">
        <v>50</v>
      </c>
      <c r="L339" s="211">
        <v>50</v>
      </c>
      <c r="M339" s="211">
        <v>300</v>
      </c>
    </row>
    <row r="340" spans="1:15" ht="15">
      <c r="A340" s="156">
        <v>637015</v>
      </c>
      <c r="B340" s="73"/>
      <c r="C340" s="110"/>
      <c r="D340" s="477" t="s">
        <v>69</v>
      </c>
      <c r="E340" s="502" t="s">
        <v>145</v>
      </c>
      <c r="F340" s="157">
        <v>129</v>
      </c>
      <c r="G340" s="157">
        <v>129</v>
      </c>
      <c r="H340" s="75">
        <v>120</v>
      </c>
      <c r="I340" s="76">
        <v>130</v>
      </c>
      <c r="J340" s="157">
        <v>129</v>
      </c>
      <c r="K340" s="938">
        <v>120</v>
      </c>
      <c r="L340" s="738">
        <v>120</v>
      </c>
      <c r="M340" s="213">
        <v>120</v>
      </c>
      <c r="O340" s="178"/>
    </row>
    <row r="341" spans="1:15" ht="15">
      <c r="A341" s="154">
        <v>642</v>
      </c>
      <c r="B341" s="3"/>
      <c r="C341" s="129"/>
      <c r="D341" s="477"/>
      <c r="E341" s="493" t="s">
        <v>248</v>
      </c>
      <c r="F341" s="155">
        <f>SUM(F342:F345)</f>
        <v>2198</v>
      </c>
      <c r="G341" s="155">
        <f aca="true" t="shared" si="40" ref="G341:M341">SUM(G342:G345)</f>
        <v>1109</v>
      </c>
      <c r="H341" s="5">
        <f t="shared" si="40"/>
        <v>1850</v>
      </c>
      <c r="I341" s="4">
        <f t="shared" si="40"/>
        <v>1840</v>
      </c>
      <c r="J341" s="155">
        <f t="shared" si="40"/>
        <v>1135</v>
      </c>
      <c r="K341" s="935">
        <f t="shared" si="40"/>
        <v>1910</v>
      </c>
      <c r="L341" s="736">
        <f t="shared" si="40"/>
        <v>1910</v>
      </c>
      <c r="M341" s="158">
        <f t="shared" si="40"/>
        <v>1800</v>
      </c>
      <c r="O341" s="178"/>
    </row>
    <row r="342" spans="1:15" ht="15">
      <c r="A342" s="170">
        <v>642002</v>
      </c>
      <c r="B342" s="22">
        <v>3</v>
      </c>
      <c r="C342" s="579">
        <v>41</v>
      </c>
      <c r="D342" s="483" t="s">
        <v>164</v>
      </c>
      <c r="E342" s="480" t="s">
        <v>249</v>
      </c>
      <c r="F342" s="173">
        <v>783</v>
      </c>
      <c r="G342" s="173">
        <v>829</v>
      </c>
      <c r="H342" s="36">
        <v>800</v>
      </c>
      <c r="I342" s="36">
        <v>860</v>
      </c>
      <c r="J342" s="173">
        <v>855</v>
      </c>
      <c r="K342" s="910">
        <v>800</v>
      </c>
      <c r="L342" s="729">
        <v>800</v>
      </c>
      <c r="M342" s="175">
        <v>800</v>
      </c>
      <c r="O342" s="178"/>
    </row>
    <row r="343" spans="1:13" ht="15">
      <c r="A343" s="161">
        <v>642006</v>
      </c>
      <c r="B343" s="9"/>
      <c r="C343" s="588">
        <v>41</v>
      </c>
      <c r="D343" s="484" t="s">
        <v>164</v>
      </c>
      <c r="E343" s="304" t="s">
        <v>250</v>
      </c>
      <c r="F343" s="162">
        <v>600</v>
      </c>
      <c r="G343" s="162"/>
      <c r="H343" s="47">
        <v>650</v>
      </c>
      <c r="I343" s="8">
        <v>650</v>
      </c>
      <c r="J343" s="162"/>
      <c r="K343" s="912">
        <v>650</v>
      </c>
      <c r="L343" s="666">
        <v>650</v>
      </c>
      <c r="M343" s="197">
        <v>650</v>
      </c>
    </row>
    <row r="344" spans="1:13" ht="15">
      <c r="A344" s="161">
        <v>642011</v>
      </c>
      <c r="B344" s="9"/>
      <c r="C344" s="588">
        <v>41</v>
      </c>
      <c r="D344" s="484" t="s">
        <v>164</v>
      </c>
      <c r="E344" s="304" t="s">
        <v>251</v>
      </c>
      <c r="F344" s="162">
        <v>315</v>
      </c>
      <c r="G344" s="162">
        <v>280</v>
      </c>
      <c r="H344" s="47">
        <v>400</v>
      </c>
      <c r="I344" s="8">
        <v>330</v>
      </c>
      <c r="J344" s="162">
        <v>280</v>
      </c>
      <c r="K344" s="912">
        <v>460</v>
      </c>
      <c r="L344" s="666">
        <v>460</v>
      </c>
      <c r="M344" s="197">
        <v>350</v>
      </c>
    </row>
    <row r="345" spans="1:13" ht="15">
      <c r="A345" s="172">
        <v>642007</v>
      </c>
      <c r="B345" s="15"/>
      <c r="C345" s="194">
        <v>41</v>
      </c>
      <c r="D345" s="484" t="s">
        <v>164</v>
      </c>
      <c r="E345" s="490" t="s">
        <v>445</v>
      </c>
      <c r="F345" s="198">
        <v>500</v>
      </c>
      <c r="G345" s="198"/>
      <c r="H345" s="36"/>
      <c r="I345" s="36"/>
      <c r="J345" s="173"/>
      <c r="K345" s="910"/>
      <c r="L345" s="729"/>
      <c r="M345" s="175"/>
    </row>
    <row r="346" spans="1:13" ht="15.75" thickBot="1">
      <c r="A346" s="241"/>
      <c r="B346" s="101"/>
      <c r="C346" s="605"/>
      <c r="D346" s="503"/>
      <c r="E346" s="515"/>
      <c r="F346" s="296"/>
      <c r="G346" s="296"/>
      <c r="H346" s="439"/>
      <c r="I346" s="126"/>
      <c r="J346" s="219"/>
      <c r="K346" s="952"/>
      <c r="L346" s="758"/>
      <c r="M346" s="222"/>
    </row>
    <row r="347" spans="1:16" ht="15.75" thickBot="1">
      <c r="A347" s="67" t="s">
        <v>252</v>
      </c>
      <c r="B347" s="17"/>
      <c r="C347" s="585"/>
      <c r="D347" s="471"/>
      <c r="E347" s="55" t="s">
        <v>253</v>
      </c>
      <c r="F347" s="18">
        <f>SUM(F348+F350+F351)</f>
        <v>682</v>
      </c>
      <c r="G347" s="18">
        <f>SUM(G348+G350+G351)</f>
        <v>271</v>
      </c>
      <c r="H347" s="68">
        <f>H348+H350+H351</f>
        <v>800</v>
      </c>
      <c r="I347" s="66">
        <f>I348+I350+I351</f>
        <v>800</v>
      </c>
      <c r="J347" s="18"/>
      <c r="K347" s="933">
        <f aca="true" t="shared" si="41" ref="K347:M348">K348+K351</f>
        <v>800</v>
      </c>
      <c r="L347" s="29">
        <f t="shared" si="41"/>
        <v>800</v>
      </c>
      <c r="M347" s="56">
        <f t="shared" si="41"/>
        <v>794</v>
      </c>
      <c r="P347" s="178"/>
    </row>
    <row r="348" spans="1:13" ht="15">
      <c r="A348" s="244">
        <v>632</v>
      </c>
      <c r="B348" s="93"/>
      <c r="C348" s="134"/>
      <c r="D348" s="499"/>
      <c r="E348" s="500" t="s">
        <v>210</v>
      </c>
      <c r="F348" s="203">
        <v>632</v>
      </c>
      <c r="G348" s="203">
        <v>271</v>
      </c>
      <c r="H348" s="104">
        <v>725</v>
      </c>
      <c r="I348" s="96">
        <v>725</v>
      </c>
      <c r="J348" s="203"/>
      <c r="K348" s="949">
        <f t="shared" si="41"/>
        <v>725</v>
      </c>
      <c r="L348" s="750">
        <f t="shared" si="41"/>
        <v>725</v>
      </c>
      <c r="M348" s="207">
        <f t="shared" si="41"/>
        <v>722</v>
      </c>
    </row>
    <row r="349" spans="1:13" ht="15">
      <c r="A349" s="163">
        <v>632001</v>
      </c>
      <c r="B349" s="11">
        <v>1</v>
      </c>
      <c r="C349" s="192">
        <v>41</v>
      </c>
      <c r="D349" s="477" t="s">
        <v>244</v>
      </c>
      <c r="E349" s="490" t="s">
        <v>83</v>
      </c>
      <c r="F349" s="164">
        <v>632</v>
      </c>
      <c r="G349" s="164">
        <v>271</v>
      </c>
      <c r="H349" s="78">
        <v>725</v>
      </c>
      <c r="I349" s="10">
        <v>725</v>
      </c>
      <c r="J349" s="164"/>
      <c r="K349" s="937">
        <v>650</v>
      </c>
      <c r="L349" s="737">
        <v>650</v>
      </c>
      <c r="M349" s="202">
        <v>650</v>
      </c>
    </row>
    <row r="350" spans="1:17" ht="15">
      <c r="A350" s="154">
        <v>635</v>
      </c>
      <c r="B350" s="3"/>
      <c r="C350" s="129"/>
      <c r="D350" s="477"/>
      <c r="E350" s="493" t="s">
        <v>254</v>
      </c>
      <c r="F350" s="155">
        <v>50</v>
      </c>
      <c r="G350" s="155"/>
      <c r="H350" s="5"/>
      <c r="I350" s="4"/>
      <c r="J350" s="155"/>
      <c r="K350" s="935"/>
      <c r="L350" s="736"/>
      <c r="M350" s="158"/>
      <c r="Q350" s="178"/>
    </row>
    <row r="351" spans="1:13" ht="15" customHeight="1">
      <c r="A351" s="183">
        <v>633</v>
      </c>
      <c r="B351" s="3"/>
      <c r="C351" s="129"/>
      <c r="D351" s="477"/>
      <c r="E351" s="493" t="s">
        <v>88</v>
      </c>
      <c r="F351" s="155"/>
      <c r="G351" s="155"/>
      <c r="H351" s="5">
        <v>75</v>
      </c>
      <c r="I351" s="5">
        <v>75</v>
      </c>
      <c r="J351" s="155"/>
      <c r="K351" s="935">
        <f>K352</f>
        <v>75</v>
      </c>
      <c r="L351" s="736">
        <f>L352</f>
        <v>75</v>
      </c>
      <c r="M351" s="158">
        <f>M352</f>
        <v>72</v>
      </c>
    </row>
    <row r="352" spans="1:13" ht="17.25" customHeight="1">
      <c r="A352" s="156">
        <v>633006</v>
      </c>
      <c r="B352" s="74">
        <v>7</v>
      </c>
      <c r="C352" s="73">
        <v>41</v>
      </c>
      <c r="D352" s="477" t="s">
        <v>244</v>
      </c>
      <c r="E352" s="502" t="s">
        <v>195</v>
      </c>
      <c r="F352" s="157">
        <v>50</v>
      </c>
      <c r="G352" s="157"/>
      <c r="H352" s="156">
        <v>75</v>
      </c>
      <c r="I352" s="75">
        <v>75</v>
      </c>
      <c r="J352" s="157"/>
      <c r="K352" s="938">
        <v>75</v>
      </c>
      <c r="L352" s="738">
        <v>75</v>
      </c>
      <c r="M352" s="213">
        <v>72</v>
      </c>
    </row>
    <row r="353" spans="1:13" ht="17.25" customHeight="1" thickBot="1">
      <c r="A353" s="248"/>
      <c r="B353" s="101"/>
      <c r="C353" s="605"/>
      <c r="D353" s="503"/>
      <c r="E353" s="515"/>
      <c r="F353" s="296"/>
      <c r="G353" s="296"/>
      <c r="H353" s="439"/>
      <c r="I353" s="127"/>
      <c r="J353" s="219"/>
      <c r="K353" s="967"/>
      <c r="L353" s="766"/>
      <c r="M353" s="768"/>
    </row>
    <row r="354" spans="1:13" ht="15.75" thickBot="1">
      <c r="A354" s="176" t="s">
        <v>356</v>
      </c>
      <c r="B354" s="92"/>
      <c r="C354" s="595"/>
      <c r="D354" s="498"/>
      <c r="E354" s="516" t="s">
        <v>311</v>
      </c>
      <c r="F354" s="215">
        <f>F355+F356+F376+F382+F404+F406+F418+F402+F374</f>
        <v>240557</v>
      </c>
      <c r="G354" s="215">
        <f>G355+G356+G376+G382+G404+G406+G418+G402+G374</f>
        <v>251145</v>
      </c>
      <c r="H354" s="769">
        <f>H355+H356+H376+H382+H402+H404+H406+H418+H374</f>
        <v>273020</v>
      </c>
      <c r="I354" s="770">
        <f>I355+I356+I376+I382+I402+I404+I406+I418+I374</f>
        <v>269056</v>
      </c>
      <c r="J354" s="215">
        <f>J355+J356+J376+J382+J402+J404+J406+J418</f>
        <v>179999</v>
      </c>
      <c r="K354" s="933">
        <f>K355+K356+K376+K374+K382+K402+K404+K406+K418+K365+K366</f>
        <v>294000</v>
      </c>
      <c r="L354" s="771">
        <f>L355+L356+L376+L382+L402+L404+L406+L418</f>
        <v>284490</v>
      </c>
      <c r="M354" s="761">
        <f>M355+M356+M376+M382+M402+M404+M406+M418</f>
        <v>283340</v>
      </c>
    </row>
    <row r="355" spans="1:13" ht="14.25" customHeight="1">
      <c r="A355" s="244">
        <v>611000</v>
      </c>
      <c r="B355" s="134"/>
      <c r="C355" s="134">
        <v>41</v>
      </c>
      <c r="D355" s="614">
        <v>44203</v>
      </c>
      <c r="E355" s="500" t="s">
        <v>70</v>
      </c>
      <c r="F355" s="203">
        <v>136292</v>
      </c>
      <c r="G355" s="203">
        <v>160148</v>
      </c>
      <c r="H355" s="104">
        <v>163000</v>
      </c>
      <c r="I355" s="96">
        <v>163000</v>
      </c>
      <c r="J355" s="203">
        <v>116198</v>
      </c>
      <c r="K355" s="949">
        <v>170000</v>
      </c>
      <c r="L355" s="750">
        <v>170000</v>
      </c>
      <c r="M355" s="207">
        <v>170000</v>
      </c>
    </row>
    <row r="356" spans="1:13" ht="15">
      <c r="A356" s="188">
        <v>62</v>
      </c>
      <c r="B356" s="100"/>
      <c r="C356" s="138"/>
      <c r="D356" s="473"/>
      <c r="E356" s="514" t="s">
        <v>71</v>
      </c>
      <c r="F356" s="206">
        <f>SUM(F357:F364)</f>
        <v>50332</v>
      </c>
      <c r="G356" s="206">
        <f aca="true" t="shared" si="42" ref="G356:M356">SUM(G357:G364)</f>
        <v>52785</v>
      </c>
      <c r="H356" s="71">
        <f t="shared" si="42"/>
        <v>56990</v>
      </c>
      <c r="I356" s="71">
        <f t="shared" si="42"/>
        <v>56990</v>
      </c>
      <c r="J356" s="206">
        <f t="shared" si="42"/>
        <v>40833</v>
      </c>
      <c r="K356" s="934">
        <f t="shared" si="42"/>
        <v>59460</v>
      </c>
      <c r="L356" s="735">
        <f t="shared" si="42"/>
        <v>59460</v>
      </c>
      <c r="M356" s="196">
        <f t="shared" si="42"/>
        <v>59460</v>
      </c>
    </row>
    <row r="357" spans="1:13" ht="15">
      <c r="A357" s="170">
        <v>621000</v>
      </c>
      <c r="B357" s="22"/>
      <c r="C357" s="579">
        <v>41</v>
      </c>
      <c r="D357" s="483" t="s">
        <v>255</v>
      </c>
      <c r="E357" s="494" t="s">
        <v>72</v>
      </c>
      <c r="F357" s="171">
        <v>2980</v>
      </c>
      <c r="G357" s="171">
        <v>3956</v>
      </c>
      <c r="H357" s="50">
        <v>6000</v>
      </c>
      <c r="I357" s="21">
        <v>6000</v>
      </c>
      <c r="J357" s="171">
        <v>2654</v>
      </c>
      <c r="K357" s="936">
        <v>6700</v>
      </c>
      <c r="L357" s="665">
        <v>6700</v>
      </c>
      <c r="M357" s="211">
        <v>6700</v>
      </c>
    </row>
    <row r="358" spans="1:13" ht="15">
      <c r="A358" s="159">
        <v>623000</v>
      </c>
      <c r="B358" s="49"/>
      <c r="C358" s="82">
        <v>41</v>
      </c>
      <c r="D358" s="484" t="s">
        <v>255</v>
      </c>
      <c r="E358" s="495" t="s">
        <v>73</v>
      </c>
      <c r="F358" s="162">
        <v>11188</v>
      </c>
      <c r="G358" s="162">
        <v>11868</v>
      </c>
      <c r="H358" s="47">
        <v>10300</v>
      </c>
      <c r="I358" s="8">
        <v>10300</v>
      </c>
      <c r="J358" s="162">
        <v>8945</v>
      </c>
      <c r="K358" s="912">
        <v>10300</v>
      </c>
      <c r="L358" s="666">
        <v>10300</v>
      </c>
      <c r="M358" s="197">
        <v>10300</v>
      </c>
    </row>
    <row r="359" spans="1:13" ht="15">
      <c r="A359" s="161">
        <v>625001</v>
      </c>
      <c r="B359" s="9"/>
      <c r="C359" s="13">
        <v>41</v>
      </c>
      <c r="D359" s="475" t="s">
        <v>255</v>
      </c>
      <c r="E359" s="304" t="s">
        <v>74</v>
      </c>
      <c r="F359" s="162">
        <v>2029</v>
      </c>
      <c r="G359" s="162">
        <v>2080</v>
      </c>
      <c r="H359" s="36">
        <v>2290</v>
      </c>
      <c r="I359" s="12">
        <v>2290</v>
      </c>
      <c r="J359" s="173">
        <v>1649</v>
      </c>
      <c r="K359" s="910">
        <v>2400</v>
      </c>
      <c r="L359" s="729">
        <v>2400</v>
      </c>
      <c r="M359" s="175">
        <v>2400</v>
      </c>
    </row>
    <row r="360" spans="1:13" ht="15">
      <c r="A360" s="161">
        <v>625002</v>
      </c>
      <c r="B360" s="9"/>
      <c r="C360" s="13">
        <v>41</v>
      </c>
      <c r="D360" s="475" t="s">
        <v>255</v>
      </c>
      <c r="E360" s="304" t="s">
        <v>75</v>
      </c>
      <c r="F360" s="173">
        <v>20294</v>
      </c>
      <c r="G360" s="173">
        <v>20809</v>
      </c>
      <c r="H360" s="51">
        <v>22820</v>
      </c>
      <c r="I360" s="24">
        <v>22820</v>
      </c>
      <c r="J360" s="199">
        <v>16491</v>
      </c>
      <c r="K360" s="948">
        <v>23800</v>
      </c>
      <c r="L360" s="741">
        <v>23800</v>
      </c>
      <c r="M360" s="201">
        <v>23800</v>
      </c>
    </row>
    <row r="361" spans="1:13" ht="15">
      <c r="A361" s="161">
        <v>625003</v>
      </c>
      <c r="B361" s="9"/>
      <c r="C361" s="13">
        <v>41</v>
      </c>
      <c r="D361" s="475" t="s">
        <v>255</v>
      </c>
      <c r="E361" s="304" t="s">
        <v>76</v>
      </c>
      <c r="F361" s="162">
        <v>1159</v>
      </c>
      <c r="G361" s="162">
        <v>1188</v>
      </c>
      <c r="H361" s="51">
        <v>1310</v>
      </c>
      <c r="I361" s="24">
        <v>1310</v>
      </c>
      <c r="J361" s="199">
        <v>942</v>
      </c>
      <c r="K361" s="948">
        <v>1360</v>
      </c>
      <c r="L361" s="741">
        <v>1360</v>
      </c>
      <c r="M361" s="201">
        <v>1360</v>
      </c>
    </row>
    <row r="362" spans="1:13" ht="15">
      <c r="A362" s="161">
        <v>625004</v>
      </c>
      <c r="B362" s="9"/>
      <c r="C362" s="13">
        <v>41</v>
      </c>
      <c r="D362" s="475" t="s">
        <v>255</v>
      </c>
      <c r="E362" s="304" t="s">
        <v>77</v>
      </c>
      <c r="F362" s="162">
        <v>4348</v>
      </c>
      <c r="G362" s="162">
        <v>4368</v>
      </c>
      <c r="H362" s="51">
        <v>4890</v>
      </c>
      <c r="I362" s="24">
        <v>4890</v>
      </c>
      <c r="J362" s="199">
        <v>3418</v>
      </c>
      <c r="K362" s="948">
        <v>5100</v>
      </c>
      <c r="L362" s="741">
        <v>5100</v>
      </c>
      <c r="M362" s="201">
        <v>5100</v>
      </c>
    </row>
    <row r="363" spans="1:13" ht="15">
      <c r="A363" s="161">
        <v>625005</v>
      </c>
      <c r="B363" s="9"/>
      <c r="C363" s="13">
        <v>41</v>
      </c>
      <c r="D363" s="475" t="s">
        <v>255</v>
      </c>
      <c r="E363" s="304" t="s">
        <v>78</v>
      </c>
      <c r="F363" s="162">
        <v>1449</v>
      </c>
      <c r="G363" s="162">
        <v>1456</v>
      </c>
      <c r="H363" s="47">
        <v>1630</v>
      </c>
      <c r="I363" s="8">
        <v>1630</v>
      </c>
      <c r="J363" s="162">
        <v>1139</v>
      </c>
      <c r="K363" s="912">
        <v>1700</v>
      </c>
      <c r="L363" s="666">
        <v>1700</v>
      </c>
      <c r="M363" s="197">
        <v>1700</v>
      </c>
    </row>
    <row r="364" spans="1:13" ht="15.75" thickBot="1">
      <c r="A364" s="169">
        <v>625007</v>
      </c>
      <c r="B364" s="11"/>
      <c r="C364" s="192">
        <v>41</v>
      </c>
      <c r="D364" s="476" t="s">
        <v>255</v>
      </c>
      <c r="E364" s="490" t="s">
        <v>79</v>
      </c>
      <c r="F364" s="173">
        <v>6885</v>
      </c>
      <c r="G364" s="173">
        <v>7060</v>
      </c>
      <c r="H364" s="36">
        <v>7750</v>
      </c>
      <c r="I364" s="12">
        <v>7750</v>
      </c>
      <c r="J364" s="173">
        <v>5595</v>
      </c>
      <c r="K364" s="910">
        <v>8100</v>
      </c>
      <c r="L364" s="729">
        <v>8100</v>
      </c>
      <c r="M364" s="175">
        <v>8100</v>
      </c>
    </row>
    <row r="365" spans="1:13" ht="15">
      <c r="A365" s="244">
        <v>611000</v>
      </c>
      <c r="B365" s="134"/>
      <c r="C365" s="134" t="s">
        <v>497</v>
      </c>
      <c r="D365" s="614">
        <v>44203</v>
      </c>
      <c r="E365" s="500" t="s">
        <v>498</v>
      </c>
      <c r="F365" s="203"/>
      <c r="G365" s="203"/>
      <c r="H365" s="104"/>
      <c r="I365" s="96"/>
      <c r="J365" s="203"/>
      <c r="K365" s="949">
        <v>13000</v>
      </c>
      <c r="L365" s="750"/>
      <c r="M365" s="207"/>
    </row>
    <row r="366" spans="1:13" ht="15">
      <c r="A366" s="188">
        <v>62</v>
      </c>
      <c r="B366" s="100"/>
      <c r="C366" s="129"/>
      <c r="D366" s="477"/>
      <c r="E366" s="514" t="s">
        <v>499</v>
      </c>
      <c r="F366" s="206"/>
      <c r="G366" s="206"/>
      <c r="H366" s="71"/>
      <c r="I366" s="71"/>
      <c r="J366" s="206"/>
      <c r="K366" s="934">
        <f>SUM(K367:K373)</f>
        <v>4660</v>
      </c>
      <c r="L366" s="735"/>
      <c r="M366" s="196"/>
    </row>
    <row r="367" spans="1:13" ht="15">
      <c r="A367" s="159">
        <v>623000</v>
      </c>
      <c r="B367" s="49"/>
      <c r="C367" s="82" t="s">
        <v>500</v>
      </c>
      <c r="D367" s="484" t="s">
        <v>255</v>
      </c>
      <c r="E367" s="495" t="s">
        <v>73</v>
      </c>
      <c r="F367" s="1000"/>
      <c r="G367" s="1001"/>
      <c r="H367" s="1002"/>
      <c r="I367" s="1002"/>
      <c r="J367" s="1001"/>
      <c r="K367" s="936">
        <v>1300</v>
      </c>
      <c r="L367" s="1000"/>
      <c r="M367" s="1003"/>
    </row>
    <row r="368" spans="1:13" ht="15">
      <c r="A368" s="161">
        <v>625001</v>
      </c>
      <c r="B368" s="9"/>
      <c r="C368" s="13" t="s">
        <v>500</v>
      </c>
      <c r="D368" s="475" t="s">
        <v>255</v>
      </c>
      <c r="E368" s="304" t="s">
        <v>74</v>
      </c>
      <c r="F368" s="657"/>
      <c r="G368" s="657"/>
      <c r="H368" s="1004"/>
      <c r="I368" s="1004"/>
      <c r="J368" s="657"/>
      <c r="K368" s="912">
        <v>190</v>
      </c>
      <c r="L368" s="1005"/>
      <c r="M368" s="1009"/>
    </row>
    <row r="369" spans="1:13" ht="15">
      <c r="A369" s="161">
        <v>625002</v>
      </c>
      <c r="B369" s="9"/>
      <c r="C369" s="13" t="s">
        <v>501</v>
      </c>
      <c r="D369" s="475" t="s">
        <v>255</v>
      </c>
      <c r="E369" s="495" t="s">
        <v>75</v>
      </c>
      <c r="F369" s="1006"/>
      <c r="G369" s="645"/>
      <c r="H369" s="1007"/>
      <c r="I369" s="1007"/>
      <c r="J369" s="645"/>
      <c r="K369" s="940">
        <v>1900</v>
      </c>
      <c r="L369" s="1006"/>
      <c r="M369" s="1008"/>
    </row>
    <row r="370" spans="1:13" ht="15">
      <c r="A370" s="161">
        <v>625003</v>
      </c>
      <c r="B370" s="9"/>
      <c r="C370" s="13" t="s">
        <v>501</v>
      </c>
      <c r="D370" s="475" t="s">
        <v>255</v>
      </c>
      <c r="E370" s="304" t="s">
        <v>76</v>
      </c>
      <c r="F370" s="1005"/>
      <c r="G370" s="657"/>
      <c r="H370" s="1004"/>
      <c r="I370" s="1004"/>
      <c r="J370" s="657"/>
      <c r="K370" s="912">
        <v>110</v>
      </c>
      <c r="L370" s="1005"/>
      <c r="M370" s="1009"/>
    </row>
    <row r="371" spans="1:13" ht="15">
      <c r="A371" s="161">
        <v>625004</v>
      </c>
      <c r="B371" s="9"/>
      <c r="C371" s="13" t="s">
        <v>501</v>
      </c>
      <c r="D371" s="475" t="s">
        <v>255</v>
      </c>
      <c r="E371" s="304" t="s">
        <v>77</v>
      </c>
      <c r="F371" s="1005"/>
      <c r="G371" s="657"/>
      <c r="H371" s="1004"/>
      <c r="I371" s="1004"/>
      <c r="J371" s="657"/>
      <c r="K371" s="912">
        <v>400</v>
      </c>
      <c r="L371" s="1005"/>
      <c r="M371" s="1009"/>
    </row>
    <row r="372" spans="1:13" ht="15">
      <c r="A372" s="161">
        <v>625005</v>
      </c>
      <c r="B372" s="9"/>
      <c r="C372" s="13" t="s">
        <v>502</v>
      </c>
      <c r="D372" s="475" t="s">
        <v>255</v>
      </c>
      <c r="E372" s="304" t="s">
        <v>78</v>
      </c>
      <c r="F372" s="1005"/>
      <c r="G372" s="657"/>
      <c r="H372" s="1004"/>
      <c r="I372" s="1004"/>
      <c r="J372" s="657"/>
      <c r="K372" s="912">
        <v>140</v>
      </c>
      <c r="L372" s="1005"/>
      <c r="M372" s="1009"/>
    </row>
    <row r="373" spans="1:13" ht="15">
      <c r="A373" s="169">
        <v>625007</v>
      </c>
      <c r="B373" s="11"/>
      <c r="C373" s="192" t="s">
        <v>502</v>
      </c>
      <c r="D373" s="476" t="s">
        <v>255</v>
      </c>
      <c r="E373" s="490" t="s">
        <v>79</v>
      </c>
      <c r="F373" s="173"/>
      <c r="G373" s="173"/>
      <c r="H373" s="36"/>
      <c r="I373" s="12"/>
      <c r="J373" s="173"/>
      <c r="K373" s="910">
        <v>620</v>
      </c>
      <c r="L373" s="729"/>
      <c r="M373" s="175"/>
    </row>
    <row r="374" spans="1:13" ht="15">
      <c r="A374" s="183">
        <v>631</v>
      </c>
      <c r="B374" s="72"/>
      <c r="C374" s="587"/>
      <c r="D374" s="472"/>
      <c r="E374" s="493" t="s">
        <v>319</v>
      </c>
      <c r="F374" s="155">
        <v>11</v>
      </c>
      <c r="G374" s="155"/>
      <c r="H374" s="5">
        <v>50</v>
      </c>
      <c r="I374" s="4">
        <v>50</v>
      </c>
      <c r="J374" s="155"/>
      <c r="K374" s="935">
        <f>K375</f>
        <v>50</v>
      </c>
      <c r="L374" s="736">
        <f>L375</f>
        <v>50</v>
      </c>
      <c r="M374" s="158">
        <f>M375</f>
        <v>50</v>
      </c>
    </row>
    <row r="375" spans="1:13" ht="12.75" customHeight="1">
      <c r="A375" s="156">
        <v>631001</v>
      </c>
      <c r="B375" s="74"/>
      <c r="C375" s="112">
        <v>41</v>
      </c>
      <c r="D375" s="472" t="s">
        <v>255</v>
      </c>
      <c r="E375" s="502" t="s">
        <v>320</v>
      </c>
      <c r="F375" s="157">
        <v>11</v>
      </c>
      <c r="G375" s="157"/>
      <c r="H375" s="75">
        <v>50</v>
      </c>
      <c r="I375" s="76">
        <v>50</v>
      </c>
      <c r="J375" s="157"/>
      <c r="K375" s="938">
        <v>50</v>
      </c>
      <c r="L375" s="738">
        <v>50</v>
      </c>
      <c r="M375" s="213">
        <v>50</v>
      </c>
    </row>
    <row r="376" spans="1:19" ht="12" customHeight="1">
      <c r="A376" s="183">
        <v>632</v>
      </c>
      <c r="B376" s="72"/>
      <c r="C376" s="81"/>
      <c r="D376" s="477"/>
      <c r="E376" s="493" t="s">
        <v>81</v>
      </c>
      <c r="F376" s="155">
        <f>SUM(F377:F381)</f>
        <v>28008</v>
      </c>
      <c r="G376" s="155">
        <f aca="true" t="shared" si="43" ref="G376:M376">SUM(G377:G381)</f>
        <v>22456</v>
      </c>
      <c r="H376" s="5">
        <f t="shared" si="43"/>
        <v>30020</v>
      </c>
      <c r="I376" s="4">
        <f t="shared" si="43"/>
        <v>30020</v>
      </c>
      <c r="J376" s="155">
        <f t="shared" si="43"/>
        <v>13201</v>
      </c>
      <c r="K376" s="935">
        <f t="shared" si="43"/>
        <v>30020</v>
      </c>
      <c r="L376" s="736">
        <f t="shared" si="43"/>
        <v>30020</v>
      </c>
      <c r="M376" s="158">
        <f t="shared" si="43"/>
        <v>30020</v>
      </c>
      <c r="S376" s="656"/>
    </row>
    <row r="377" spans="1:13" ht="14.25" customHeight="1">
      <c r="A377" s="170">
        <v>632001</v>
      </c>
      <c r="B377" s="22">
        <v>1</v>
      </c>
      <c r="C377" s="579">
        <v>41</v>
      </c>
      <c r="D377" s="484" t="s">
        <v>255</v>
      </c>
      <c r="E377" s="494" t="s">
        <v>83</v>
      </c>
      <c r="F377" s="171">
        <v>7115</v>
      </c>
      <c r="G377" s="171">
        <v>2569</v>
      </c>
      <c r="H377" s="108">
        <v>7500</v>
      </c>
      <c r="I377" s="88">
        <v>7500</v>
      </c>
      <c r="J377" s="204">
        <v>370</v>
      </c>
      <c r="K377" s="953">
        <v>7500</v>
      </c>
      <c r="L377" s="665">
        <v>7500</v>
      </c>
      <c r="M377" s="519">
        <v>7500</v>
      </c>
    </row>
    <row r="378" spans="1:16" ht="16.5" customHeight="1">
      <c r="A378" s="161">
        <v>632001</v>
      </c>
      <c r="B378" s="9">
        <v>3</v>
      </c>
      <c r="C378" s="82">
        <v>41</v>
      </c>
      <c r="D378" s="475" t="s">
        <v>255</v>
      </c>
      <c r="E378" s="304" t="s">
        <v>177</v>
      </c>
      <c r="F378" s="162">
        <v>17899</v>
      </c>
      <c r="G378" s="162">
        <v>17843</v>
      </c>
      <c r="H378" s="51">
        <v>20000</v>
      </c>
      <c r="I378" s="24">
        <v>20000</v>
      </c>
      <c r="J378" s="199">
        <v>11146</v>
      </c>
      <c r="K378" s="912">
        <v>20000</v>
      </c>
      <c r="L378" s="51">
        <v>20000</v>
      </c>
      <c r="M378" s="199">
        <v>20000</v>
      </c>
      <c r="P378" s="178"/>
    </row>
    <row r="379" spans="1:16" ht="15">
      <c r="A379" s="161">
        <v>632002</v>
      </c>
      <c r="B379" s="9"/>
      <c r="C379" s="13">
        <v>41</v>
      </c>
      <c r="D379" s="475" t="s">
        <v>255</v>
      </c>
      <c r="E379" s="304" t="s">
        <v>256</v>
      </c>
      <c r="F379" s="160">
        <v>2379</v>
      </c>
      <c r="G379" s="160">
        <v>1860</v>
      </c>
      <c r="H379" s="47">
        <v>2000</v>
      </c>
      <c r="I379" s="8">
        <v>2000</v>
      </c>
      <c r="J379" s="162">
        <v>1571</v>
      </c>
      <c r="K379" s="968">
        <v>2000</v>
      </c>
      <c r="L379" s="8">
        <v>2000</v>
      </c>
      <c r="M379" s="162">
        <v>2000</v>
      </c>
      <c r="P379" s="178"/>
    </row>
    <row r="380" spans="1:16" ht="15">
      <c r="A380" s="161">
        <v>632003</v>
      </c>
      <c r="B380" s="9">
        <v>2</v>
      </c>
      <c r="C380" s="13">
        <v>41</v>
      </c>
      <c r="D380" s="473" t="s">
        <v>255</v>
      </c>
      <c r="E380" s="304" t="s">
        <v>257</v>
      </c>
      <c r="F380" s="162">
        <v>21</v>
      </c>
      <c r="G380" s="162"/>
      <c r="H380" s="47">
        <v>20</v>
      </c>
      <c r="I380" s="8">
        <v>20</v>
      </c>
      <c r="J380" s="162">
        <v>4</v>
      </c>
      <c r="K380" s="968">
        <v>20</v>
      </c>
      <c r="L380" s="8">
        <v>20</v>
      </c>
      <c r="M380" s="162">
        <v>20</v>
      </c>
      <c r="P380" s="178"/>
    </row>
    <row r="381" spans="1:16" ht="13.5" customHeight="1">
      <c r="A381" s="163">
        <v>632003</v>
      </c>
      <c r="B381" s="48">
        <v>1</v>
      </c>
      <c r="C381" s="124">
        <v>41</v>
      </c>
      <c r="D381" s="476" t="s">
        <v>255</v>
      </c>
      <c r="E381" s="505" t="s">
        <v>85</v>
      </c>
      <c r="F381" s="209">
        <v>594</v>
      </c>
      <c r="G381" s="209">
        <v>184</v>
      </c>
      <c r="H381" s="78">
        <v>500</v>
      </c>
      <c r="I381" s="78">
        <v>500</v>
      </c>
      <c r="J381" s="164">
        <v>110</v>
      </c>
      <c r="K381" s="969">
        <v>500</v>
      </c>
      <c r="L381" s="78">
        <v>500</v>
      </c>
      <c r="M381" s="202">
        <v>500</v>
      </c>
      <c r="P381" s="178"/>
    </row>
    <row r="382" spans="1:13" ht="16.5" customHeight="1">
      <c r="A382" s="183">
        <v>633</v>
      </c>
      <c r="B382" s="72"/>
      <c r="C382" s="588"/>
      <c r="D382" s="473"/>
      <c r="E382" s="514" t="s">
        <v>88</v>
      </c>
      <c r="F382" s="210">
        <f aca="true" t="shared" si="44" ref="F382:M382">SUM(F383:F401)</f>
        <v>11228</v>
      </c>
      <c r="G382" s="210">
        <f t="shared" si="44"/>
        <v>8807</v>
      </c>
      <c r="H382" s="5">
        <f t="shared" si="44"/>
        <v>5140</v>
      </c>
      <c r="I382" s="4">
        <f t="shared" si="44"/>
        <v>7161</v>
      </c>
      <c r="J382" s="155">
        <f t="shared" si="44"/>
        <v>4413</v>
      </c>
      <c r="K382" s="970">
        <f t="shared" si="44"/>
        <v>5790</v>
      </c>
      <c r="L382" s="4">
        <f t="shared" si="44"/>
        <v>5790</v>
      </c>
      <c r="M382" s="155">
        <f t="shared" si="44"/>
        <v>5740</v>
      </c>
    </row>
    <row r="383" spans="1:16" ht="15">
      <c r="A383" s="170">
        <v>633001</v>
      </c>
      <c r="B383" s="22">
        <v>16</v>
      </c>
      <c r="C383" s="579">
        <v>41</v>
      </c>
      <c r="D383" s="483" t="s">
        <v>255</v>
      </c>
      <c r="E383" s="494" t="s">
        <v>258</v>
      </c>
      <c r="F383" s="171">
        <v>6022</v>
      </c>
      <c r="G383" s="171"/>
      <c r="H383" s="50"/>
      <c r="I383" s="21">
        <v>400</v>
      </c>
      <c r="J383" s="171">
        <v>270</v>
      </c>
      <c r="K383" s="971"/>
      <c r="L383" s="21"/>
      <c r="M383" s="171"/>
      <c r="P383" s="178"/>
    </row>
    <row r="384" spans="1:13" ht="15">
      <c r="A384" s="159">
        <v>633002</v>
      </c>
      <c r="B384" s="7"/>
      <c r="C384" s="194">
        <v>41</v>
      </c>
      <c r="D384" s="473" t="s">
        <v>255</v>
      </c>
      <c r="E384" s="517" t="s">
        <v>401</v>
      </c>
      <c r="F384" s="160">
        <v>370</v>
      </c>
      <c r="G384" s="160">
        <v>1410</v>
      </c>
      <c r="H384" s="87"/>
      <c r="I384" s="6">
        <v>500</v>
      </c>
      <c r="J384" s="160">
        <v>426</v>
      </c>
      <c r="K384" s="972"/>
      <c r="L384" s="6"/>
      <c r="M384" s="160"/>
    </row>
    <row r="385" spans="1:13" ht="15">
      <c r="A385" s="159">
        <v>633004</v>
      </c>
      <c r="B385" s="7">
        <v>2</v>
      </c>
      <c r="C385" s="13">
        <v>41</v>
      </c>
      <c r="D385" s="475" t="s">
        <v>255</v>
      </c>
      <c r="E385" s="304" t="s">
        <v>259</v>
      </c>
      <c r="F385" s="162">
        <v>220</v>
      </c>
      <c r="G385" s="162">
        <v>895</v>
      </c>
      <c r="H385" s="47">
        <v>200</v>
      </c>
      <c r="I385" s="8">
        <v>200</v>
      </c>
      <c r="J385" s="162">
        <v>159</v>
      </c>
      <c r="K385" s="968">
        <v>200</v>
      </c>
      <c r="L385" s="8">
        <v>200</v>
      </c>
      <c r="M385" s="162">
        <v>200</v>
      </c>
    </row>
    <row r="386" spans="1:16" ht="15">
      <c r="A386" s="159">
        <v>633004</v>
      </c>
      <c r="B386" s="7">
        <v>3</v>
      </c>
      <c r="C386" s="82">
        <v>41</v>
      </c>
      <c r="D386" s="475" t="s">
        <v>255</v>
      </c>
      <c r="E386" s="304" t="s">
        <v>260</v>
      </c>
      <c r="F386" s="162">
        <v>405</v>
      </c>
      <c r="G386" s="162"/>
      <c r="H386" s="47">
        <v>150</v>
      </c>
      <c r="I386" s="8">
        <v>150</v>
      </c>
      <c r="J386" s="162"/>
      <c r="K386" s="968">
        <v>150</v>
      </c>
      <c r="L386" s="8">
        <v>150</v>
      </c>
      <c r="M386" s="162">
        <v>100</v>
      </c>
      <c r="P386" s="178"/>
    </row>
    <row r="387" spans="1:16" ht="15">
      <c r="A387" s="161">
        <v>633006</v>
      </c>
      <c r="B387" s="9">
        <v>1</v>
      </c>
      <c r="C387" s="13">
        <v>41</v>
      </c>
      <c r="D387" s="475" t="s">
        <v>255</v>
      </c>
      <c r="E387" s="304" t="s">
        <v>261</v>
      </c>
      <c r="F387" s="162">
        <v>294</v>
      </c>
      <c r="G387" s="162">
        <v>495</v>
      </c>
      <c r="H387" s="47">
        <v>300</v>
      </c>
      <c r="I387" s="8">
        <v>1101</v>
      </c>
      <c r="J387" s="162">
        <v>839</v>
      </c>
      <c r="K387" s="968">
        <v>500</v>
      </c>
      <c r="L387" s="8">
        <v>500</v>
      </c>
      <c r="M387" s="162">
        <v>500</v>
      </c>
      <c r="P387" s="178"/>
    </row>
    <row r="388" spans="1:16" ht="15">
      <c r="A388" s="161">
        <v>633006</v>
      </c>
      <c r="B388" s="9">
        <v>2</v>
      </c>
      <c r="C388" s="13">
        <v>41</v>
      </c>
      <c r="D388" s="475" t="s">
        <v>255</v>
      </c>
      <c r="E388" s="304" t="s">
        <v>94</v>
      </c>
      <c r="F388" s="162"/>
      <c r="G388" s="162"/>
      <c r="H388" s="47">
        <v>30</v>
      </c>
      <c r="I388" s="8">
        <v>30</v>
      </c>
      <c r="J388" s="162"/>
      <c r="K388" s="968">
        <v>30</v>
      </c>
      <c r="L388" s="8">
        <v>30</v>
      </c>
      <c r="M388" s="162">
        <v>30</v>
      </c>
      <c r="P388" s="178"/>
    </row>
    <row r="389" spans="1:13" ht="15">
      <c r="A389" s="161">
        <v>633006</v>
      </c>
      <c r="B389" s="9">
        <v>3</v>
      </c>
      <c r="C389" s="13">
        <v>41</v>
      </c>
      <c r="D389" s="475" t="s">
        <v>255</v>
      </c>
      <c r="E389" s="304" t="s">
        <v>337</v>
      </c>
      <c r="F389" s="162">
        <v>567</v>
      </c>
      <c r="G389" s="162">
        <v>1053</v>
      </c>
      <c r="H389" s="47">
        <v>500</v>
      </c>
      <c r="I389" s="8">
        <v>500</v>
      </c>
      <c r="J389" s="162">
        <v>366</v>
      </c>
      <c r="K389" s="968">
        <v>500</v>
      </c>
      <c r="L389" s="8">
        <v>500</v>
      </c>
      <c r="M389" s="162">
        <v>500</v>
      </c>
    </row>
    <row r="390" spans="1:13" ht="15">
      <c r="A390" s="161">
        <v>633006</v>
      </c>
      <c r="B390" s="9">
        <v>4</v>
      </c>
      <c r="C390" s="13">
        <v>41</v>
      </c>
      <c r="D390" s="475" t="s">
        <v>255</v>
      </c>
      <c r="E390" s="304" t="s">
        <v>96</v>
      </c>
      <c r="F390" s="162">
        <v>10</v>
      </c>
      <c r="G390" s="162">
        <v>93</v>
      </c>
      <c r="H390" s="47">
        <v>50</v>
      </c>
      <c r="I390" s="8">
        <v>100</v>
      </c>
      <c r="J390" s="162">
        <v>70</v>
      </c>
      <c r="K390" s="968">
        <v>100</v>
      </c>
      <c r="L390" s="8">
        <v>100</v>
      </c>
      <c r="M390" s="162">
        <v>100</v>
      </c>
    </row>
    <row r="391" spans="1:13" ht="15">
      <c r="A391" s="161">
        <v>633006</v>
      </c>
      <c r="B391" s="9">
        <v>5</v>
      </c>
      <c r="C391" s="13">
        <v>41</v>
      </c>
      <c r="D391" s="475" t="s">
        <v>255</v>
      </c>
      <c r="E391" s="304" t="s">
        <v>97</v>
      </c>
      <c r="F391" s="166"/>
      <c r="G391" s="166"/>
      <c r="H391" s="486">
        <v>50</v>
      </c>
      <c r="I391" s="52">
        <v>110</v>
      </c>
      <c r="J391" s="550">
        <v>52</v>
      </c>
      <c r="K391" s="968">
        <v>50</v>
      </c>
      <c r="L391" s="52">
        <v>50</v>
      </c>
      <c r="M391" s="223">
        <v>50</v>
      </c>
    </row>
    <row r="392" spans="1:13" ht="15">
      <c r="A392" s="161">
        <v>633006</v>
      </c>
      <c r="B392" s="9">
        <v>7</v>
      </c>
      <c r="C392" s="13">
        <v>41</v>
      </c>
      <c r="D392" s="475" t="s">
        <v>255</v>
      </c>
      <c r="E392" s="304" t="s">
        <v>263</v>
      </c>
      <c r="F392" s="162">
        <v>783</v>
      </c>
      <c r="G392" s="162">
        <v>654</v>
      </c>
      <c r="H392" s="486">
        <v>500</v>
      </c>
      <c r="I392" s="52">
        <v>440</v>
      </c>
      <c r="J392" s="166">
        <v>207</v>
      </c>
      <c r="K392" s="968">
        <v>500</v>
      </c>
      <c r="L392" s="52">
        <v>500</v>
      </c>
      <c r="M392" s="166">
        <v>500</v>
      </c>
    </row>
    <row r="393" spans="1:15" ht="15">
      <c r="A393" s="161">
        <v>633006</v>
      </c>
      <c r="B393" s="9">
        <v>8</v>
      </c>
      <c r="C393" s="13">
        <v>41</v>
      </c>
      <c r="D393" s="475" t="s">
        <v>255</v>
      </c>
      <c r="E393" s="304" t="s">
        <v>331</v>
      </c>
      <c r="F393" s="162"/>
      <c r="G393" s="162">
        <v>422</v>
      </c>
      <c r="H393" s="486">
        <v>250</v>
      </c>
      <c r="I393" s="52">
        <v>530</v>
      </c>
      <c r="J393" s="166">
        <v>360</v>
      </c>
      <c r="K393" s="968">
        <v>500</v>
      </c>
      <c r="L393" s="52">
        <v>500</v>
      </c>
      <c r="M393" s="166">
        <v>500</v>
      </c>
      <c r="N393" s="178"/>
      <c r="O393" s="178"/>
    </row>
    <row r="394" spans="1:13" ht="15">
      <c r="A394" s="161">
        <v>633006</v>
      </c>
      <c r="B394" s="9">
        <v>10</v>
      </c>
      <c r="C394" s="13">
        <v>41</v>
      </c>
      <c r="D394" s="475" t="s">
        <v>255</v>
      </c>
      <c r="E394" s="304" t="s">
        <v>338</v>
      </c>
      <c r="F394" s="162">
        <v>101</v>
      </c>
      <c r="G394" s="162">
        <v>129</v>
      </c>
      <c r="H394" s="486">
        <v>500</v>
      </c>
      <c r="I394" s="52">
        <v>500</v>
      </c>
      <c r="J394" s="166">
        <v>117</v>
      </c>
      <c r="K394" s="968">
        <v>500</v>
      </c>
      <c r="L394" s="52">
        <v>500</v>
      </c>
      <c r="M394" s="166">
        <v>500</v>
      </c>
    </row>
    <row r="395" spans="1:13" ht="15">
      <c r="A395" s="161">
        <v>633009</v>
      </c>
      <c r="B395" s="9">
        <v>1</v>
      </c>
      <c r="C395" s="13">
        <v>111</v>
      </c>
      <c r="D395" s="475" t="s">
        <v>255</v>
      </c>
      <c r="E395" s="304" t="s">
        <v>264</v>
      </c>
      <c r="F395" s="162">
        <v>161</v>
      </c>
      <c r="G395" s="162"/>
      <c r="H395" s="47">
        <v>180</v>
      </c>
      <c r="I395" s="8">
        <v>180</v>
      </c>
      <c r="J395" s="162">
        <v>151</v>
      </c>
      <c r="K395" s="968">
        <v>180</v>
      </c>
      <c r="L395" s="8">
        <v>180</v>
      </c>
      <c r="M395" s="162">
        <v>180</v>
      </c>
    </row>
    <row r="396" spans="1:18" ht="15">
      <c r="A396" s="161">
        <v>633009</v>
      </c>
      <c r="B396" s="9">
        <v>16</v>
      </c>
      <c r="C396" s="13">
        <v>111</v>
      </c>
      <c r="D396" s="475" t="s">
        <v>255</v>
      </c>
      <c r="E396" s="304" t="s">
        <v>265</v>
      </c>
      <c r="F396" s="162">
        <v>2163</v>
      </c>
      <c r="G396" s="162">
        <v>3389</v>
      </c>
      <c r="H396" s="47">
        <v>2000</v>
      </c>
      <c r="I396" s="8">
        <v>1580</v>
      </c>
      <c r="J396" s="162">
        <v>749</v>
      </c>
      <c r="K396" s="968">
        <v>1600</v>
      </c>
      <c r="L396" s="8">
        <v>1600</v>
      </c>
      <c r="M396" s="162">
        <v>1600</v>
      </c>
      <c r="O396" s="179"/>
      <c r="P396" s="179"/>
      <c r="Q396" s="179"/>
      <c r="R396" s="179"/>
    </row>
    <row r="397" spans="1:13" ht="15">
      <c r="A397" s="189">
        <v>633009</v>
      </c>
      <c r="B397" s="89">
        <v>16</v>
      </c>
      <c r="C397" s="880" t="s">
        <v>455</v>
      </c>
      <c r="D397" s="474" t="s">
        <v>255</v>
      </c>
      <c r="E397" s="304" t="s">
        <v>265</v>
      </c>
      <c r="F397" s="162"/>
      <c r="G397" s="162"/>
      <c r="H397" s="51"/>
      <c r="I397" s="24">
        <v>20</v>
      </c>
      <c r="J397" s="199">
        <v>19</v>
      </c>
      <c r="K397" s="973">
        <v>400</v>
      </c>
      <c r="L397" s="24">
        <v>400</v>
      </c>
      <c r="M397" s="199">
        <v>400</v>
      </c>
    </row>
    <row r="398" spans="1:13" ht="15">
      <c r="A398" s="189">
        <v>633010</v>
      </c>
      <c r="B398" s="89">
        <v>16</v>
      </c>
      <c r="C398" s="298">
        <v>111</v>
      </c>
      <c r="D398" s="474" t="s">
        <v>255</v>
      </c>
      <c r="E398" s="549" t="s">
        <v>266</v>
      </c>
      <c r="F398" s="162">
        <v>113</v>
      </c>
      <c r="G398" s="162"/>
      <c r="H398" s="51">
        <v>300</v>
      </c>
      <c r="I398" s="24">
        <v>400</v>
      </c>
      <c r="J398" s="199">
        <v>374</v>
      </c>
      <c r="K398" s="973">
        <v>300</v>
      </c>
      <c r="L398" s="24">
        <v>300</v>
      </c>
      <c r="M398" s="199">
        <v>300</v>
      </c>
    </row>
    <row r="399" spans="1:13" ht="15">
      <c r="A399" s="189">
        <v>633010</v>
      </c>
      <c r="B399" s="79"/>
      <c r="C399" s="603">
        <v>111</v>
      </c>
      <c r="D399" s="474" t="s">
        <v>255</v>
      </c>
      <c r="E399" s="549" t="s">
        <v>429</v>
      </c>
      <c r="F399" s="162"/>
      <c r="G399" s="162">
        <v>249</v>
      </c>
      <c r="H399" s="51"/>
      <c r="I399" s="24">
        <v>70</v>
      </c>
      <c r="J399" s="199">
        <v>61</v>
      </c>
      <c r="K399" s="973"/>
      <c r="L399" s="24"/>
      <c r="M399" s="199"/>
    </row>
    <row r="400" spans="1:13" ht="15">
      <c r="A400" s="161">
        <v>633011</v>
      </c>
      <c r="B400" s="33"/>
      <c r="C400" s="83">
        <v>41</v>
      </c>
      <c r="D400" s="475" t="s">
        <v>255</v>
      </c>
      <c r="E400" s="304" t="s">
        <v>267</v>
      </c>
      <c r="F400" s="162">
        <v>19</v>
      </c>
      <c r="G400" s="162"/>
      <c r="H400" s="47">
        <v>50</v>
      </c>
      <c r="I400" s="8">
        <v>250</v>
      </c>
      <c r="J400" s="229">
        <v>193</v>
      </c>
      <c r="K400" s="968">
        <v>200</v>
      </c>
      <c r="L400" s="8">
        <v>200</v>
      </c>
      <c r="M400" s="224">
        <v>200</v>
      </c>
    </row>
    <row r="401" spans="1:14" ht="15">
      <c r="A401" s="161">
        <v>633015</v>
      </c>
      <c r="B401" s="33"/>
      <c r="C401" s="124">
        <v>41</v>
      </c>
      <c r="D401" s="476" t="s">
        <v>255</v>
      </c>
      <c r="E401" s="304" t="s">
        <v>268</v>
      </c>
      <c r="F401" s="162"/>
      <c r="G401" s="162">
        <v>18</v>
      </c>
      <c r="H401" s="47">
        <v>80</v>
      </c>
      <c r="I401" s="8">
        <v>100</v>
      </c>
      <c r="J401" s="162"/>
      <c r="K401" s="968">
        <v>80</v>
      </c>
      <c r="L401" s="8">
        <v>80</v>
      </c>
      <c r="M401" s="162">
        <v>80</v>
      </c>
      <c r="N401" s="178"/>
    </row>
    <row r="402" spans="1:13" ht="15">
      <c r="A402" s="183">
        <v>634</v>
      </c>
      <c r="B402" s="3"/>
      <c r="C402" s="586"/>
      <c r="D402" s="472"/>
      <c r="E402" s="493" t="s">
        <v>269</v>
      </c>
      <c r="F402" s="155"/>
      <c r="G402" s="155"/>
      <c r="H402" s="5">
        <v>10</v>
      </c>
      <c r="I402" s="4">
        <v>10</v>
      </c>
      <c r="J402" s="155"/>
      <c r="K402" s="970">
        <f>K403</f>
        <v>10</v>
      </c>
      <c r="L402" s="4">
        <f>L403</f>
        <v>10</v>
      </c>
      <c r="M402" s="155">
        <f>M403</f>
        <v>10</v>
      </c>
    </row>
    <row r="403" spans="1:20" ht="15">
      <c r="A403" s="156">
        <v>634005</v>
      </c>
      <c r="B403" s="73">
        <v>16</v>
      </c>
      <c r="C403" s="110">
        <v>41</v>
      </c>
      <c r="D403" s="477" t="s">
        <v>255</v>
      </c>
      <c r="E403" s="502" t="s">
        <v>270</v>
      </c>
      <c r="F403" s="157"/>
      <c r="G403" s="157"/>
      <c r="H403" s="75">
        <v>10</v>
      </c>
      <c r="I403" s="75">
        <v>10</v>
      </c>
      <c r="J403" s="157"/>
      <c r="K403" s="974">
        <v>10</v>
      </c>
      <c r="L403" s="75">
        <v>10</v>
      </c>
      <c r="M403" s="213">
        <v>10</v>
      </c>
      <c r="Q403" s="178"/>
      <c r="R403" s="178"/>
      <c r="S403" s="178"/>
      <c r="T403" s="178"/>
    </row>
    <row r="404" spans="1:16" ht="15">
      <c r="A404" s="183">
        <v>635</v>
      </c>
      <c r="B404" s="3"/>
      <c r="C404" s="129"/>
      <c r="D404" s="477"/>
      <c r="E404" s="493" t="s">
        <v>120</v>
      </c>
      <c r="F404" s="155">
        <f>SUM(F405:F405)</f>
        <v>6612</v>
      </c>
      <c r="G404" s="155">
        <f>SUM(G405:G405)</f>
        <v>786</v>
      </c>
      <c r="H404" s="5">
        <f>SUM(H405:H405)</f>
        <v>10000</v>
      </c>
      <c r="I404" s="5">
        <f>SUM(I405:I405)</f>
        <v>3575</v>
      </c>
      <c r="J404" s="155">
        <v>1600</v>
      </c>
      <c r="K404" s="970">
        <f>SUM(K405:K405)</f>
        <v>3000</v>
      </c>
      <c r="L404" s="5">
        <f>SUM(L405:L405)</f>
        <v>10300</v>
      </c>
      <c r="M404" s="158">
        <f>M405</f>
        <v>10300</v>
      </c>
      <c r="P404" s="178"/>
    </row>
    <row r="405" spans="1:13" ht="15">
      <c r="A405" s="163">
        <v>635006</v>
      </c>
      <c r="B405" s="11">
        <v>3</v>
      </c>
      <c r="C405" s="192">
        <v>41</v>
      </c>
      <c r="D405" s="472" t="s">
        <v>255</v>
      </c>
      <c r="E405" s="490" t="s">
        <v>271</v>
      </c>
      <c r="F405" s="164">
        <v>6612</v>
      </c>
      <c r="G405" s="164">
        <v>786</v>
      </c>
      <c r="H405" s="78">
        <v>10000</v>
      </c>
      <c r="I405" s="10">
        <v>3575</v>
      </c>
      <c r="J405" s="160">
        <v>2102</v>
      </c>
      <c r="K405" s="969">
        <v>3000</v>
      </c>
      <c r="L405" s="10">
        <v>10300</v>
      </c>
      <c r="M405" s="160">
        <v>10300</v>
      </c>
    </row>
    <row r="406" spans="1:13" ht="15">
      <c r="A406" s="183">
        <v>637</v>
      </c>
      <c r="B406" s="3"/>
      <c r="C406" s="135"/>
      <c r="D406" s="501"/>
      <c r="E406" s="620" t="s">
        <v>128</v>
      </c>
      <c r="F406" s="155">
        <f aca="true" t="shared" si="45" ref="F406:M406">SUM(F407:F417)</f>
        <v>7689</v>
      </c>
      <c r="G406" s="155">
        <f t="shared" si="45"/>
        <v>5743</v>
      </c>
      <c r="H406" s="5">
        <f t="shared" si="45"/>
        <v>7420</v>
      </c>
      <c r="I406" s="4">
        <f t="shared" si="45"/>
        <v>7860</v>
      </c>
      <c r="J406" s="155">
        <f t="shared" si="45"/>
        <v>3369</v>
      </c>
      <c r="K406" s="970">
        <f t="shared" si="45"/>
        <v>7620</v>
      </c>
      <c r="L406" s="4">
        <f t="shared" si="45"/>
        <v>8520</v>
      </c>
      <c r="M406" s="155">
        <f t="shared" si="45"/>
        <v>7420</v>
      </c>
    </row>
    <row r="407" spans="1:13" ht="15">
      <c r="A407" s="159">
        <v>637002</v>
      </c>
      <c r="B407" s="7">
        <v>16</v>
      </c>
      <c r="C407" s="579">
        <v>41</v>
      </c>
      <c r="D407" s="483" t="s">
        <v>255</v>
      </c>
      <c r="E407" s="494" t="s">
        <v>272</v>
      </c>
      <c r="F407" s="160">
        <v>1098</v>
      </c>
      <c r="G407" s="160">
        <v>420</v>
      </c>
      <c r="H407" s="50">
        <v>600</v>
      </c>
      <c r="I407" s="21">
        <v>600</v>
      </c>
      <c r="J407" s="171">
        <v>240</v>
      </c>
      <c r="K407" s="971">
        <v>600</v>
      </c>
      <c r="L407" s="21">
        <v>600</v>
      </c>
      <c r="M407" s="171">
        <v>600</v>
      </c>
    </row>
    <row r="408" spans="1:13" ht="15">
      <c r="A408" s="159">
        <v>637002</v>
      </c>
      <c r="B408" s="7"/>
      <c r="C408" s="588">
        <v>41</v>
      </c>
      <c r="D408" s="475" t="s">
        <v>255</v>
      </c>
      <c r="E408" s="495" t="s">
        <v>273</v>
      </c>
      <c r="F408" s="160">
        <v>206</v>
      </c>
      <c r="G408" s="160">
        <v>139</v>
      </c>
      <c r="H408" s="47">
        <v>300</v>
      </c>
      <c r="I408" s="8">
        <v>600</v>
      </c>
      <c r="J408" s="162"/>
      <c r="K408" s="968">
        <v>300</v>
      </c>
      <c r="L408" s="8">
        <v>300</v>
      </c>
      <c r="M408" s="162">
        <v>300</v>
      </c>
    </row>
    <row r="409" spans="1:13" ht="15">
      <c r="A409" s="159">
        <v>637001</v>
      </c>
      <c r="B409" s="7"/>
      <c r="C409" s="588">
        <v>41</v>
      </c>
      <c r="D409" s="475" t="s">
        <v>255</v>
      </c>
      <c r="E409" s="495" t="s">
        <v>274</v>
      </c>
      <c r="F409" s="160"/>
      <c r="G409" s="160"/>
      <c r="H409" s="47">
        <v>20</v>
      </c>
      <c r="I409" s="8">
        <v>20</v>
      </c>
      <c r="J409" s="162"/>
      <c r="K409" s="968">
        <v>20</v>
      </c>
      <c r="L409" s="8">
        <v>20</v>
      </c>
      <c r="M409" s="162">
        <v>20</v>
      </c>
    </row>
    <row r="410" spans="1:13" ht="15">
      <c r="A410" s="161">
        <v>637004</v>
      </c>
      <c r="B410" s="9">
        <v>1</v>
      </c>
      <c r="C410" s="194">
        <v>41</v>
      </c>
      <c r="D410" s="474" t="s">
        <v>255</v>
      </c>
      <c r="E410" s="435" t="s">
        <v>275</v>
      </c>
      <c r="F410" s="160">
        <v>500</v>
      </c>
      <c r="G410" s="160"/>
      <c r="H410" s="87">
        <v>400</v>
      </c>
      <c r="I410" s="6">
        <v>400</v>
      </c>
      <c r="J410" s="160"/>
      <c r="K410" s="972">
        <v>400</v>
      </c>
      <c r="L410" s="6">
        <v>400</v>
      </c>
      <c r="M410" s="160">
        <v>400</v>
      </c>
    </row>
    <row r="411" spans="1:13" ht="15">
      <c r="A411" s="161">
        <v>637004</v>
      </c>
      <c r="B411" s="9">
        <v>3</v>
      </c>
      <c r="C411" s="83">
        <v>41</v>
      </c>
      <c r="D411" s="475" t="s">
        <v>255</v>
      </c>
      <c r="E411" s="435" t="s">
        <v>417</v>
      </c>
      <c r="F411" s="160">
        <v>1056</v>
      </c>
      <c r="G411" s="160"/>
      <c r="H411" s="36">
        <v>1100</v>
      </c>
      <c r="I411" s="12">
        <v>1100</v>
      </c>
      <c r="J411" s="173"/>
      <c r="K411" s="948">
        <v>1100</v>
      </c>
      <c r="L411" s="741">
        <v>1100</v>
      </c>
      <c r="M411" s="175">
        <v>1100</v>
      </c>
    </row>
    <row r="412" spans="1:13" ht="15">
      <c r="A412" s="161">
        <v>637004</v>
      </c>
      <c r="B412" s="9">
        <v>5</v>
      </c>
      <c r="C412" s="83">
        <v>41</v>
      </c>
      <c r="D412" s="475" t="s">
        <v>144</v>
      </c>
      <c r="E412" s="435" t="s">
        <v>132</v>
      </c>
      <c r="F412" s="162">
        <v>517</v>
      </c>
      <c r="G412" s="162">
        <v>871</v>
      </c>
      <c r="H412" s="51">
        <v>200</v>
      </c>
      <c r="I412" s="24">
        <v>260</v>
      </c>
      <c r="J412" s="199">
        <v>254</v>
      </c>
      <c r="K412" s="948">
        <v>400</v>
      </c>
      <c r="L412" s="741">
        <v>1300</v>
      </c>
      <c r="M412" s="201">
        <v>200</v>
      </c>
    </row>
    <row r="413" spans="1:16" ht="15">
      <c r="A413" s="161">
        <v>637006</v>
      </c>
      <c r="B413" s="9"/>
      <c r="C413" s="83">
        <v>41</v>
      </c>
      <c r="D413" s="475" t="s">
        <v>255</v>
      </c>
      <c r="E413" s="435" t="s">
        <v>366</v>
      </c>
      <c r="F413" s="162"/>
      <c r="G413" s="162">
        <v>45</v>
      </c>
      <c r="H413" s="51"/>
      <c r="I413" s="24">
        <v>30</v>
      </c>
      <c r="J413" s="199">
        <v>30</v>
      </c>
      <c r="K413" s="948"/>
      <c r="L413" s="741"/>
      <c r="M413" s="201"/>
      <c r="P413" s="178"/>
    </row>
    <row r="414" spans="1:16" ht="15">
      <c r="A414" s="161">
        <v>637014</v>
      </c>
      <c r="B414" s="9"/>
      <c r="C414" s="13">
        <v>41</v>
      </c>
      <c r="D414" s="475" t="s">
        <v>255</v>
      </c>
      <c r="E414" s="435" t="s">
        <v>143</v>
      </c>
      <c r="F414" s="162">
        <v>2191</v>
      </c>
      <c r="G414" s="162">
        <v>2229</v>
      </c>
      <c r="H414" s="51">
        <v>2000</v>
      </c>
      <c r="I414" s="24">
        <v>2000</v>
      </c>
      <c r="J414" s="199">
        <v>1132</v>
      </c>
      <c r="K414" s="948">
        <v>2000</v>
      </c>
      <c r="L414" s="741">
        <v>2000</v>
      </c>
      <c r="M414" s="201">
        <v>2000</v>
      </c>
      <c r="P414" s="178"/>
    </row>
    <row r="415" spans="1:20" ht="15">
      <c r="A415" s="161">
        <v>637015</v>
      </c>
      <c r="B415" s="9"/>
      <c r="C415" s="13">
        <v>41</v>
      </c>
      <c r="D415" s="475" t="s">
        <v>255</v>
      </c>
      <c r="E415" s="304" t="s">
        <v>145</v>
      </c>
      <c r="F415" s="162">
        <v>399</v>
      </c>
      <c r="G415" s="162">
        <v>399</v>
      </c>
      <c r="H415" s="47">
        <v>350</v>
      </c>
      <c r="I415" s="8">
        <v>400</v>
      </c>
      <c r="J415" s="162">
        <v>392</v>
      </c>
      <c r="K415" s="912">
        <v>350</v>
      </c>
      <c r="L415" s="666">
        <v>350</v>
      </c>
      <c r="M415" s="197">
        <v>350</v>
      </c>
      <c r="P415" s="178"/>
      <c r="Q415" s="178"/>
      <c r="R415" s="178"/>
      <c r="S415" s="178"/>
      <c r="T415" s="178"/>
    </row>
    <row r="416" spans="1:22" ht="15.75" thickBot="1">
      <c r="A416" s="161">
        <v>637006</v>
      </c>
      <c r="B416" s="9"/>
      <c r="C416" s="13">
        <v>41</v>
      </c>
      <c r="D416" s="475" t="s">
        <v>255</v>
      </c>
      <c r="E416" s="304" t="s">
        <v>430</v>
      </c>
      <c r="F416" s="162">
        <v>24</v>
      </c>
      <c r="G416" s="162"/>
      <c r="H416" s="47"/>
      <c r="I416" s="8"/>
      <c r="J416" s="162"/>
      <c r="K416" s="912"/>
      <c r="L416" s="666"/>
      <c r="M416" s="197"/>
      <c r="P416" s="178"/>
      <c r="Q416" s="178"/>
      <c r="R416" s="178"/>
      <c r="S416" s="178"/>
      <c r="T416" s="178"/>
      <c r="U416" s="178"/>
      <c r="V416" s="664"/>
    </row>
    <row r="417" spans="1:13" ht="14.25" customHeight="1">
      <c r="A417" s="161">
        <v>637016</v>
      </c>
      <c r="B417" s="9"/>
      <c r="C417" s="13">
        <v>41</v>
      </c>
      <c r="D417" s="475" t="s">
        <v>255</v>
      </c>
      <c r="E417" s="304" t="s">
        <v>146</v>
      </c>
      <c r="F417" s="162">
        <v>1698</v>
      </c>
      <c r="G417" s="162">
        <v>1640</v>
      </c>
      <c r="H417" s="47">
        <v>2450</v>
      </c>
      <c r="I417" s="12">
        <v>2450</v>
      </c>
      <c r="J417" s="440">
        <v>1321</v>
      </c>
      <c r="K417" s="940">
        <v>2450</v>
      </c>
      <c r="L417" s="729">
        <v>2450</v>
      </c>
      <c r="M417" s="746">
        <v>2450</v>
      </c>
    </row>
    <row r="418" spans="1:13" ht="14.25" customHeight="1">
      <c r="A418" s="154">
        <v>642</v>
      </c>
      <c r="B418" s="3"/>
      <c r="C418" s="129"/>
      <c r="D418" s="477"/>
      <c r="E418" s="493" t="s">
        <v>248</v>
      </c>
      <c r="F418" s="155">
        <v>385</v>
      </c>
      <c r="G418" s="155">
        <v>420</v>
      </c>
      <c r="H418" s="546">
        <v>390</v>
      </c>
      <c r="I418" s="120">
        <v>390</v>
      </c>
      <c r="J418" s="226">
        <v>385</v>
      </c>
      <c r="K418" s="935">
        <f>K419</f>
        <v>390</v>
      </c>
      <c r="L418" s="772">
        <f>L419</f>
        <v>390</v>
      </c>
      <c r="M418" s="773">
        <f>M419</f>
        <v>390</v>
      </c>
    </row>
    <row r="419" spans="1:14" ht="15.75" thickBot="1">
      <c r="A419" s="190">
        <v>642011</v>
      </c>
      <c r="B419" s="97"/>
      <c r="C419" s="591">
        <v>41</v>
      </c>
      <c r="D419" s="477" t="s">
        <v>255</v>
      </c>
      <c r="E419" s="505" t="s">
        <v>251</v>
      </c>
      <c r="F419" s="157">
        <v>385</v>
      </c>
      <c r="G419" s="752">
        <v>420</v>
      </c>
      <c r="H419" s="551">
        <v>390</v>
      </c>
      <c r="I419" s="14">
        <v>390</v>
      </c>
      <c r="J419" s="234">
        <v>385</v>
      </c>
      <c r="K419" s="910">
        <v>390</v>
      </c>
      <c r="L419" s="744">
        <v>390</v>
      </c>
      <c r="M419" s="227">
        <v>390</v>
      </c>
      <c r="N419" s="178"/>
    </row>
    <row r="420" spans="1:13" ht="15.75" thickBot="1">
      <c r="A420" s="186"/>
      <c r="B420" s="90"/>
      <c r="C420" s="593"/>
      <c r="D420" s="503"/>
      <c r="E420" s="506"/>
      <c r="F420" s="296"/>
      <c r="G420" s="297"/>
      <c r="H420" s="118"/>
      <c r="I420" s="127"/>
      <c r="J420" s="228"/>
      <c r="K420" s="967"/>
      <c r="L420" s="766"/>
      <c r="M420" s="774"/>
    </row>
    <row r="421" spans="1:13" ht="15.75" thickBot="1">
      <c r="A421" s="176" t="s">
        <v>347</v>
      </c>
      <c r="B421" s="17"/>
      <c r="C421" s="585"/>
      <c r="D421" s="471"/>
      <c r="E421" s="55" t="s">
        <v>312</v>
      </c>
      <c r="F421" s="18">
        <f aca="true" t="shared" si="46" ref="F421:M421">F422+F423+F432+F442+F445+F449</f>
        <v>74129</v>
      </c>
      <c r="G421" s="18">
        <f t="shared" si="46"/>
        <v>65492</v>
      </c>
      <c r="H421" s="68">
        <f t="shared" si="46"/>
        <v>67605</v>
      </c>
      <c r="I421" s="68">
        <f t="shared" si="46"/>
        <v>67605</v>
      </c>
      <c r="J421" s="18">
        <f t="shared" si="46"/>
        <v>45199</v>
      </c>
      <c r="K421" s="933">
        <f t="shared" si="46"/>
        <v>67605</v>
      </c>
      <c r="L421" s="29">
        <f t="shared" si="46"/>
        <v>61605</v>
      </c>
      <c r="M421" s="56">
        <f t="shared" si="46"/>
        <v>61605</v>
      </c>
    </row>
    <row r="422" spans="1:13" ht="15">
      <c r="A422" s="188">
        <v>611000</v>
      </c>
      <c r="B422" s="70"/>
      <c r="C422" s="586"/>
      <c r="D422" s="472" t="s">
        <v>276</v>
      </c>
      <c r="E422" s="514" t="s">
        <v>70</v>
      </c>
      <c r="F422" s="206">
        <v>35173</v>
      </c>
      <c r="G422" s="206">
        <v>30420</v>
      </c>
      <c r="H422" s="71">
        <v>31200</v>
      </c>
      <c r="I422" s="69">
        <v>31200</v>
      </c>
      <c r="J422" s="206">
        <v>21582</v>
      </c>
      <c r="K422" s="934">
        <v>31200</v>
      </c>
      <c r="L422" s="735">
        <v>31200</v>
      </c>
      <c r="M422" s="196">
        <v>31200</v>
      </c>
    </row>
    <row r="423" spans="1:13" ht="15">
      <c r="A423" s="183">
        <v>62</v>
      </c>
      <c r="B423" s="3"/>
      <c r="C423" s="129"/>
      <c r="D423" s="477"/>
      <c r="E423" s="493" t="s">
        <v>71</v>
      </c>
      <c r="F423" s="155">
        <f>SUM(F424:F431)</f>
        <v>9410</v>
      </c>
      <c r="G423" s="155">
        <f aca="true" t="shared" si="47" ref="G423:M423">SUM(G424:G431)</f>
        <v>10090</v>
      </c>
      <c r="H423" s="5">
        <f t="shared" si="47"/>
        <v>11000</v>
      </c>
      <c r="I423" s="5">
        <f t="shared" si="47"/>
        <v>11000</v>
      </c>
      <c r="J423" s="155">
        <f>SUM(J424:J431)</f>
        <v>7597</v>
      </c>
      <c r="K423" s="935">
        <f t="shared" si="47"/>
        <v>11000</v>
      </c>
      <c r="L423" s="736">
        <f t="shared" si="47"/>
        <v>11000</v>
      </c>
      <c r="M423" s="158">
        <f t="shared" si="47"/>
        <v>11000</v>
      </c>
    </row>
    <row r="424" spans="1:13" ht="15">
      <c r="A424" s="170">
        <v>621000</v>
      </c>
      <c r="B424" s="22"/>
      <c r="C424" s="579">
        <v>41</v>
      </c>
      <c r="D424" s="483" t="s">
        <v>276</v>
      </c>
      <c r="E424" s="480" t="s">
        <v>72</v>
      </c>
      <c r="F424" s="171">
        <v>1223</v>
      </c>
      <c r="G424" s="171">
        <v>1402</v>
      </c>
      <c r="H424" s="108">
        <v>1560</v>
      </c>
      <c r="I424" s="88">
        <v>1560</v>
      </c>
      <c r="J424" s="171">
        <v>1048</v>
      </c>
      <c r="K424" s="953">
        <v>1560</v>
      </c>
      <c r="L424" s="759">
        <v>1560</v>
      </c>
      <c r="M424" s="519">
        <v>1560</v>
      </c>
    </row>
    <row r="425" spans="1:13" ht="15">
      <c r="A425" s="159">
        <v>623000</v>
      </c>
      <c r="B425" s="7"/>
      <c r="C425" s="194">
        <v>41</v>
      </c>
      <c r="D425" s="474" t="s">
        <v>276</v>
      </c>
      <c r="E425" s="304" t="s">
        <v>73</v>
      </c>
      <c r="F425" s="162">
        <v>1429</v>
      </c>
      <c r="G425" s="162">
        <v>1700</v>
      </c>
      <c r="H425" s="51">
        <v>1560</v>
      </c>
      <c r="I425" s="24">
        <v>1560</v>
      </c>
      <c r="J425" s="199">
        <v>1065</v>
      </c>
      <c r="K425" s="948">
        <v>1560</v>
      </c>
      <c r="L425" s="741">
        <v>1560</v>
      </c>
      <c r="M425" s="201">
        <v>1560</v>
      </c>
    </row>
    <row r="426" spans="1:13" ht="15">
      <c r="A426" s="161">
        <v>625001</v>
      </c>
      <c r="B426" s="9"/>
      <c r="C426" s="13">
        <v>41</v>
      </c>
      <c r="D426" s="475" t="s">
        <v>276</v>
      </c>
      <c r="E426" s="304" t="s">
        <v>74</v>
      </c>
      <c r="F426" s="552">
        <v>379</v>
      </c>
      <c r="G426" s="552">
        <v>392</v>
      </c>
      <c r="H426" s="51">
        <v>450</v>
      </c>
      <c r="I426" s="24">
        <v>450</v>
      </c>
      <c r="J426" s="199">
        <v>308</v>
      </c>
      <c r="K426" s="948">
        <v>450</v>
      </c>
      <c r="L426" s="741">
        <v>450</v>
      </c>
      <c r="M426" s="201">
        <v>450</v>
      </c>
    </row>
    <row r="427" spans="1:13" ht="15">
      <c r="A427" s="159">
        <v>625002</v>
      </c>
      <c r="B427" s="7"/>
      <c r="C427" s="588">
        <v>41</v>
      </c>
      <c r="D427" s="484" t="s">
        <v>276</v>
      </c>
      <c r="E427" s="304" t="s">
        <v>75</v>
      </c>
      <c r="F427" s="162">
        <v>3791</v>
      </c>
      <c r="G427" s="162">
        <v>3922</v>
      </c>
      <c r="H427" s="47">
        <v>4400</v>
      </c>
      <c r="I427" s="8">
        <v>4400</v>
      </c>
      <c r="J427" s="162">
        <v>3076</v>
      </c>
      <c r="K427" s="912">
        <v>4400</v>
      </c>
      <c r="L427" s="666">
        <v>4400</v>
      </c>
      <c r="M427" s="197">
        <v>4400</v>
      </c>
    </row>
    <row r="428" spans="1:13" ht="15">
      <c r="A428" s="161">
        <v>625003</v>
      </c>
      <c r="B428" s="33"/>
      <c r="C428" s="603">
        <v>41</v>
      </c>
      <c r="D428" s="474" t="s">
        <v>276</v>
      </c>
      <c r="E428" s="304" t="s">
        <v>76</v>
      </c>
      <c r="F428" s="199">
        <v>216</v>
      </c>
      <c r="G428" s="199">
        <v>224</v>
      </c>
      <c r="H428" s="47">
        <v>250</v>
      </c>
      <c r="I428" s="8">
        <v>250</v>
      </c>
      <c r="J428" s="162">
        <v>178</v>
      </c>
      <c r="K428" s="912">
        <v>250</v>
      </c>
      <c r="L428" s="666">
        <v>250</v>
      </c>
      <c r="M428" s="197">
        <v>250</v>
      </c>
    </row>
    <row r="429" spans="1:13" ht="15">
      <c r="A429" s="161">
        <v>625004</v>
      </c>
      <c r="B429" s="33"/>
      <c r="C429" s="83">
        <v>41</v>
      </c>
      <c r="D429" s="475" t="s">
        <v>276</v>
      </c>
      <c r="E429" s="304" t="s">
        <v>77</v>
      </c>
      <c r="F429" s="162">
        <v>812</v>
      </c>
      <c r="G429" s="162">
        <v>840</v>
      </c>
      <c r="H429" s="47">
        <v>950</v>
      </c>
      <c r="I429" s="8">
        <v>950</v>
      </c>
      <c r="J429" s="162">
        <v>659</v>
      </c>
      <c r="K429" s="912">
        <v>950</v>
      </c>
      <c r="L429" s="666">
        <v>950</v>
      </c>
      <c r="M429" s="197">
        <v>950</v>
      </c>
    </row>
    <row r="430" spans="1:13" ht="15">
      <c r="A430" s="159">
        <v>625005</v>
      </c>
      <c r="B430" s="49"/>
      <c r="C430" s="39">
        <v>41</v>
      </c>
      <c r="D430" s="473" t="s">
        <v>276</v>
      </c>
      <c r="E430" s="495" t="s">
        <v>78</v>
      </c>
      <c r="F430" s="173">
        <v>271</v>
      </c>
      <c r="G430" s="173">
        <v>280</v>
      </c>
      <c r="H430" s="36">
        <v>330</v>
      </c>
      <c r="I430" s="12">
        <v>330</v>
      </c>
      <c r="J430" s="173">
        <v>220</v>
      </c>
      <c r="K430" s="910">
        <v>330</v>
      </c>
      <c r="L430" s="729">
        <v>330</v>
      </c>
      <c r="M430" s="175">
        <v>330</v>
      </c>
    </row>
    <row r="431" spans="1:13" ht="15">
      <c r="A431" s="169">
        <v>625007</v>
      </c>
      <c r="B431" s="32"/>
      <c r="C431" s="124">
        <v>41</v>
      </c>
      <c r="D431" s="476" t="s">
        <v>276</v>
      </c>
      <c r="E431" s="549" t="s">
        <v>79</v>
      </c>
      <c r="F431" s="198">
        <v>1289</v>
      </c>
      <c r="G431" s="198">
        <v>1330</v>
      </c>
      <c r="H431" s="479">
        <v>1500</v>
      </c>
      <c r="I431" s="23">
        <v>1500</v>
      </c>
      <c r="J431" s="198">
        <v>1043</v>
      </c>
      <c r="K431" s="939">
        <v>1500</v>
      </c>
      <c r="L431" s="740">
        <v>1500</v>
      </c>
      <c r="M431" s="581">
        <v>1500</v>
      </c>
    </row>
    <row r="432" spans="1:13" ht="15">
      <c r="A432" s="154">
        <v>633</v>
      </c>
      <c r="B432" s="129"/>
      <c r="C432" s="129"/>
      <c r="D432" s="477"/>
      <c r="E432" s="493" t="s">
        <v>88</v>
      </c>
      <c r="F432" s="155">
        <f>SUM(F433:F441)</f>
        <v>27698</v>
      </c>
      <c r="G432" s="155">
        <f>SUM(G433:G441)</f>
        <v>22835</v>
      </c>
      <c r="H432" s="5">
        <f>SUM(H433:H441)</f>
        <v>22945</v>
      </c>
      <c r="I432" s="4">
        <f>SUM(I433:I441)</f>
        <v>22945</v>
      </c>
      <c r="J432" s="155">
        <f>SUM(J434:J442)</f>
        <v>15280</v>
      </c>
      <c r="K432" s="935">
        <f>SUM(K433:K441)</f>
        <v>23445</v>
      </c>
      <c r="L432" s="736">
        <f>SUM(L434:L441)</f>
        <v>17445</v>
      </c>
      <c r="M432" s="158">
        <f>SUM(M434:M441)</f>
        <v>17445</v>
      </c>
    </row>
    <row r="433" spans="1:13" ht="15">
      <c r="A433" s="190">
        <v>633001</v>
      </c>
      <c r="B433" s="579"/>
      <c r="C433" s="579">
        <v>41</v>
      </c>
      <c r="D433" s="483" t="s">
        <v>276</v>
      </c>
      <c r="E433" s="494" t="s">
        <v>369</v>
      </c>
      <c r="F433" s="171">
        <v>5124</v>
      </c>
      <c r="G433" s="171">
        <v>5376</v>
      </c>
      <c r="H433" s="36">
        <v>5500</v>
      </c>
      <c r="I433" s="12">
        <v>5500</v>
      </c>
      <c r="J433" s="204"/>
      <c r="K433" s="910">
        <v>6000</v>
      </c>
      <c r="L433" s="729">
        <v>6000</v>
      </c>
      <c r="M433" s="519">
        <v>6000</v>
      </c>
    </row>
    <row r="434" spans="1:13" ht="15">
      <c r="A434" s="161">
        <v>633003</v>
      </c>
      <c r="B434" s="7">
        <v>1</v>
      </c>
      <c r="C434" s="588">
        <v>41</v>
      </c>
      <c r="D434" s="484" t="s">
        <v>276</v>
      </c>
      <c r="E434" s="495" t="s">
        <v>277</v>
      </c>
      <c r="F434" s="160">
        <v>25</v>
      </c>
      <c r="G434" s="160">
        <v>25</v>
      </c>
      <c r="H434" s="161">
        <v>50</v>
      </c>
      <c r="I434" s="8">
        <v>50</v>
      </c>
      <c r="J434" s="229">
        <v>38</v>
      </c>
      <c r="K434" s="912">
        <v>50</v>
      </c>
      <c r="L434" s="666">
        <v>50</v>
      </c>
      <c r="M434" s="711">
        <v>50</v>
      </c>
    </row>
    <row r="435" spans="1:20" ht="15">
      <c r="A435" s="159">
        <v>633006</v>
      </c>
      <c r="B435" s="9">
        <v>1</v>
      </c>
      <c r="C435" s="13">
        <v>41</v>
      </c>
      <c r="D435" s="475" t="s">
        <v>276</v>
      </c>
      <c r="E435" s="304" t="s">
        <v>261</v>
      </c>
      <c r="F435" s="162">
        <v>6</v>
      </c>
      <c r="G435" s="162"/>
      <c r="H435" s="47">
        <v>50</v>
      </c>
      <c r="I435" s="8">
        <v>50</v>
      </c>
      <c r="J435" s="162"/>
      <c r="K435" s="912">
        <v>50</v>
      </c>
      <c r="L435" s="666">
        <v>50</v>
      </c>
      <c r="M435" s="197">
        <v>50</v>
      </c>
      <c r="Q435" s="178"/>
      <c r="R435" s="178"/>
      <c r="S435" s="178"/>
      <c r="T435" s="178"/>
    </row>
    <row r="436" spans="1:20" ht="15">
      <c r="A436" s="161">
        <v>633006</v>
      </c>
      <c r="B436" s="9">
        <v>3</v>
      </c>
      <c r="C436" s="588">
        <v>41</v>
      </c>
      <c r="D436" s="484" t="s">
        <v>276</v>
      </c>
      <c r="E436" s="304" t="s">
        <v>262</v>
      </c>
      <c r="F436" s="162">
        <v>241</v>
      </c>
      <c r="G436" s="162">
        <v>154</v>
      </c>
      <c r="H436" s="47">
        <v>160</v>
      </c>
      <c r="I436" s="8">
        <v>160</v>
      </c>
      <c r="J436" s="162">
        <v>120</v>
      </c>
      <c r="K436" s="912">
        <v>160</v>
      </c>
      <c r="L436" s="666">
        <v>160</v>
      </c>
      <c r="M436" s="197">
        <v>160</v>
      </c>
      <c r="S436" s="178"/>
      <c r="T436" s="178"/>
    </row>
    <row r="437" spans="1:13" ht="15">
      <c r="A437" s="161">
        <v>633006</v>
      </c>
      <c r="B437" s="9">
        <v>4</v>
      </c>
      <c r="C437" s="13">
        <v>41</v>
      </c>
      <c r="D437" s="475" t="s">
        <v>276</v>
      </c>
      <c r="E437" s="495" t="s">
        <v>96</v>
      </c>
      <c r="F437" s="162">
        <v>14</v>
      </c>
      <c r="G437" s="162">
        <v>14</v>
      </c>
      <c r="H437" s="47">
        <v>20</v>
      </c>
      <c r="I437" s="8">
        <v>20</v>
      </c>
      <c r="J437" s="550"/>
      <c r="K437" s="912">
        <v>20</v>
      </c>
      <c r="L437" s="666">
        <v>20</v>
      </c>
      <c r="M437" s="775">
        <v>20</v>
      </c>
    </row>
    <row r="438" spans="1:13" ht="15">
      <c r="A438" s="161">
        <v>633006</v>
      </c>
      <c r="B438" s="9">
        <v>7</v>
      </c>
      <c r="C438" s="13">
        <v>41</v>
      </c>
      <c r="D438" s="475" t="s">
        <v>276</v>
      </c>
      <c r="E438" s="495" t="s">
        <v>418</v>
      </c>
      <c r="F438" s="162"/>
      <c r="G438" s="162"/>
      <c r="H438" s="47">
        <v>50</v>
      </c>
      <c r="I438" s="8">
        <v>50</v>
      </c>
      <c r="J438" s="162"/>
      <c r="K438" s="912">
        <v>50</v>
      </c>
      <c r="L438" s="666">
        <v>50</v>
      </c>
      <c r="M438" s="197">
        <v>50</v>
      </c>
    </row>
    <row r="439" spans="1:19" ht="15">
      <c r="A439" s="161">
        <v>633006</v>
      </c>
      <c r="B439" s="9">
        <v>10</v>
      </c>
      <c r="C439" s="13">
        <v>41</v>
      </c>
      <c r="D439" s="475" t="s">
        <v>276</v>
      </c>
      <c r="E439" s="304" t="s">
        <v>278</v>
      </c>
      <c r="F439" s="162">
        <v>5</v>
      </c>
      <c r="G439" s="162"/>
      <c r="H439" s="47">
        <v>50</v>
      </c>
      <c r="I439" s="8">
        <v>50</v>
      </c>
      <c r="J439" s="162"/>
      <c r="K439" s="912">
        <v>50</v>
      </c>
      <c r="L439" s="666">
        <v>50</v>
      </c>
      <c r="M439" s="197">
        <v>50</v>
      </c>
      <c r="O439" s="178"/>
      <c r="P439" s="178"/>
      <c r="Q439" s="178"/>
      <c r="R439" s="178"/>
      <c r="S439" s="178"/>
    </row>
    <row r="440" spans="1:19" ht="15">
      <c r="A440" s="161">
        <v>633010</v>
      </c>
      <c r="B440" s="9"/>
      <c r="C440" s="13">
        <v>41</v>
      </c>
      <c r="D440" s="475" t="s">
        <v>276</v>
      </c>
      <c r="E440" s="304" t="s">
        <v>279</v>
      </c>
      <c r="F440" s="162">
        <v>266</v>
      </c>
      <c r="G440" s="162">
        <v>347</v>
      </c>
      <c r="H440" s="47">
        <v>65</v>
      </c>
      <c r="I440" s="8">
        <v>65</v>
      </c>
      <c r="J440" s="166"/>
      <c r="K440" s="912">
        <v>65</v>
      </c>
      <c r="L440" s="666">
        <v>65</v>
      </c>
      <c r="M440" s="887">
        <v>65</v>
      </c>
      <c r="N440" s="178"/>
      <c r="O440" s="178"/>
      <c r="P440" s="178"/>
      <c r="Q440" s="178"/>
      <c r="R440" s="178"/>
      <c r="S440" s="178"/>
    </row>
    <row r="441" spans="1:14" ht="15">
      <c r="A441" s="163">
        <v>633011</v>
      </c>
      <c r="B441" s="11"/>
      <c r="C441" s="646" t="s">
        <v>388</v>
      </c>
      <c r="D441" s="472"/>
      <c r="E441" s="490" t="s">
        <v>384</v>
      </c>
      <c r="F441" s="164">
        <v>22017</v>
      </c>
      <c r="G441" s="164">
        <v>16919</v>
      </c>
      <c r="H441" s="78">
        <v>17000</v>
      </c>
      <c r="I441" s="10">
        <v>17000</v>
      </c>
      <c r="J441" s="209">
        <v>14823</v>
      </c>
      <c r="K441" s="937">
        <v>17000</v>
      </c>
      <c r="L441" s="737">
        <v>17000</v>
      </c>
      <c r="M441" s="888">
        <v>17000</v>
      </c>
      <c r="N441" s="178"/>
    </row>
    <row r="442" spans="1:13" ht="15">
      <c r="A442" s="154">
        <v>635</v>
      </c>
      <c r="B442" s="3"/>
      <c r="C442" s="129"/>
      <c r="D442" s="477"/>
      <c r="E442" s="493" t="s">
        <v>120</v>
      </c>
      <c r="F442" s="155">
        <f>SUM(F443:F444)</f>
        <v>156</v>
      </c>
      <c r="G442" s="155">
        <f>SUM(G443:G444)</f>
        <v>410</v>
      </c>
      <c r="H442" s="5">
        <f>H443+H444</f>
        <v>600</v>
      </c>
      <c r="I442" s="4">
        <f>I443+I444</f>
        <v>572</v>
      </c>
      <c r="J442" s="155">
        <f>J444+J443</f>
        <v>299</v>
      </c>
      <c r="K442" s="935">
        <f>K443+K444</f>
        <v>600</v>
      </c>
      <c r="L442" s="736">
        <f>L443+L444</f>
        <v>600</v>
      </c>
      <c r="M442" s="736">
        <f>M444+M443</f>
        <v>600</v>
      </c>
    </row>
    <row r="443" spans="1:13" ht="15">
      <c r="A443" s="170">
        <v>635004</v>
      </c>
      <c r="B443" s="22">
        <v>5</v>
      </c>
      <c r="C443" s="579">
        <v>41</v>
      </c>
      <c r="D443" s="483" t="s">
        <v>276</v>
      </c>
      <c r="E443" s="494" t="s">
        <v>280</v>
      </c>
      <c r="F443" s="171">
        <v>156</v>
      </c>
      <c r="G443" s="171">
        <v>223</v>
      </c>
      <c r="H443" s="50">
        <v>250</v>
      </c>
      <c r="I443" s="21">
        <v>300</v>
      </c>
      <c r="J443" s="550">
        <v>299</v>
      </c>
      <c r="K443" s="936">
        <v>250</v>
      </c>
      <c r="L443" s="665">
        <v>250</v>
      </c>
      <c r="M443" s="776">
        <v>250</v>
      </c>
    </row>
    <row r="444" spans="1:13" ht="15">
      <c r="A444" s="163">
        <v>635004</v>
      </c>
      <c r="B444" s="11">
        <v>6</v>
      </c>
      <c r="C444" s="192">
        <v>41</v>
      </c>
      <c r="D444" s="472" t="s">
        <v>276</v>
      </c>
      <c r="E444" s="490" t="s">
        <v>281</v>
      </c>
      <c r="F444" s="164"/>
      <c r="G444" s="164">
        <v>187</v>
      </c>
      <c r="H444" s="78">
        <v>350</v>
      </c>
      <c r="I444" s="10">
        <v>272</v>
      </c>
      <c r="J444" s="198"/>
      <c r="K444" s="937">
        <v>350</v>
      </c>
      <c r="L444" s="737">
        <v>350</v>
      </c>
      <c r="M444" s="581">
        <v>350</v>
      </c>
    </row>
    <row r="445" spans="1:18" ht="15">
      <c r="A445" s="183">
        <v>637</v>
      </c>
      <c r="B445" s="3"/>
      <c r="C445" s="129"/>
      <c r="D445" s="477"/>
      <c r="E445" s="493" t="s">
        <v>128</v>
      </c>
      <c r="F445" s="155">
        <f>SUM(F446:F448)</f>
        <v>1639</v>
      </c>
      <c r="G445" s="155">
        <f>SUM(G446:G448)</f>
        <v>1684</v>
      </c>
      <c r="H445" s="5">
        <f>SUM(H446:H448)</f>
        <v>1800</v>
      </c>
      <c r="I445" s="4">
        <f>SUM(I446:I448)</f>
        <v>1800</v>
      </c>
      <c r="J445" s="155">
        <f>SUM(J448:J449)</f>
        <v>353.5</v>
      </c>
      <c r="K445" s="935">
        <f>SUM(K447:K448)</f>
        <v>1300</v>
      </c>
      <c r="L445" s="736">
        <f>SUM(L447:L448)</f>
        <v>1300</v>
      </c>
      <c r="M445" s="158">
        <f>SUM(M447:M448)</f>
        <v>1300</v>
      </c>
      <c r="N445" s="178"/>
      <c r="O445" s="178"/>
      <c r="P445" s="178"/>
      <c r="Q445" s="178"/>
      <c r="R445" s="178"/>
    </row>
    <row r="446" spans="1:18" ht="15">
      <c r="A446" s="161">
        <v>637004</v>
      </c>
      <c r="B446" s="9"/>
      <c r="C446" s="13">
        <v>41</v>
      </c>
      <c r="D446" s="475" t="s">
        <v>276</v>
      </c>
      <c r="E446" s="304" t="s">
        <v>282</v>
      </c>
      <c r="F446" s="162">
        <v>420</v>
      </c>
      <c r="G446" s="162">
        <v>348</v>
      </c>
      <c r="H446" s="47">
        <v>500</v>
      </c>
      <c r="I446" s="8">
        <v>500</v>
      </c>
      <c r="J446" s="162">
        <v>300</v>
      </c>
      <c r="K446" s="912">
        <v>500</v>
      </c>
      <c r="L446" s="666">
        <v>500</v>
      </c>
      <c r="M446" s="197">
        <v>500</v>
      </c>
      <c r="N446" s="178"/>
      <c r="O446" s="178"/>
      <c r="P446" s="178"/>
      <c r="Q446" s="178"/>
      <c r="R446" s="178"/>
    </row>
    <row r="447" spans="1:13" ht="12.75" customHeight="1">
      <c r="A447" s="172">
        <v>637014</v>
      </c>
      <c r="B447" s="9"/>
      <c r="C447" s="588">
        <v>41</v>
      </c>
      <c r="D447" s="484" t="s">
        <v>276</v>
      </c>
      <c r="E447" s="495" t="s">
        <v>143</v>
      </c>
      <c r="F447" s="173">
        <v>866</v>
      </c>
      <c r="G447" s="173">
        <v>979</v>
      </c>
      <c r="H447" s="36">
        <v>800</v>
      </c>
      <c r="I447" s="6">
        <v>800</v>
      </c>
      <c r="J447" s="553">
        <v>526</v>
      </c>
      <c r="K447" s="948">
        <v>800</v>
      </c>
      <c r="L447" s="741">
        <v>800</v>
      </c>
      <c r="M447" s="778">
        <v>800</v>
      </c>
    </row>
    <row r="448" spans="1:13" ht="15">
      <c r="A448" s="169">
        <v>637016</v>
      </c>
      <c r="B448" s="7"/>
      <c r="C448" s="192">
        <v>41</v>
      </c>
      <c r="D448" s="472" t="s">
        <v>276</v>
      </c>
      <c r="E448" s="490" t="s">
        <v>146</v>
      </c>
      <c r="F448" s="198">
        <v>353</v>
      </c>
      <c r="G448" s="198">
        <v>357</v>
      </c>
      <c r="H448" s="479">
        <v>500</v>
      </c>
      <c r="I448" s="6">
        <v>500</v>
      </c>
      <c r="J448" s="198">
        <v>266</v>
      </c>
      <c r="K448" s="939">
        <v>500</v>
      </c>
      <c r="L448" s="740">
        <v>500</v>
      </c>
      <c r="M448" s="581">
        <v>500</v>
      </c>
    </row>
    <row r="449" spans="1:18" ht="15">
      <c r="A449" s="183">
        <v>642</v>
      </c>
      <c r="B449" s="3"/>
      <c r="C449" s="586"/>
      <c r="D449" s="472"/>
      <c r="E449" s="514" t="s">
        <v>248</v>
      </c>
      <c r="F449" s="155">
        <v>53</v>
      </c>
      <c r="G449" s="155">
        <v>53</v>
      </c>
      <c r="H449" s="5">
        <v>60</v>
      </c>
      <c r="I449" s="4">
        <v>88</v>
      </c>
      <c r="J449" s="155">
        <v>87.5</v>
      </c>
      <c r="K449" s="935">
        <f>K450</f>
        <v>60</v>
      </c>
      <c r="L449" s="736">
        <v>60</v>
      </c>
      <c r="M449" s="158">
        <v>60</v>
      </c>
      <c r="N449" s="178"/>
      <c r="R449" s="178"/>
    </row>
    <row r="450" spans="1:13" ht="15">
      <c r="A450" s="190">
        <v>642011</v>
      </c>
      <c r="B450" s="97"/>
      <c r="C450" s="591">
        <v>41</v>
      </c>
      <c r="D450" s="501" t="s">
        <v>276</v>
      </c>
      <c r="E450" s="304" t="s">
        <v>251</v>
      </c>
      <c r="F450" s="157">
        <v>53</v>
      </c>
      <c r="G450" s="157">
        <v>53</v>
      </c>
      <c r="H450" s="108">
        <v>60</v>
      </c>
      <c r="I450" s="88">
        <v>88</v>
      </c>
      <c r="J450" s="173">
        <v>87.5</v>
      </c>
      <c r="K450" s="953">
        <v>60</v>
      </c>
      <c r="L450" s="759">
        <v>60</v>
      </c>
      <c r="M450" s="175">
        <v>60</v>
      </c>
    </row>
    <row r="451" spans="1:13" ht="15.75" thickBot="1">
      <c r="A451" s="186"/>
      <c r="B451" s="90"/>
      <c r="C451" s="593"/>
      <c r="D451" s="503"/>
      <c r="E451" s="506"/>
      <c r="F451" s="296"/>
      <c r="G451" s="296"/>
      <c r="H451" s="99"/>
      <c r="I451" s="91"/>
      <c r="J451" s="228"/>
      <c r="K451" s="951"/>
      <c r="L451" s="752"/>
      <c r="M451" s="774"/>
    </row>
    <row r="452" spans="1:21" ht="15.75" thickBot="1">
      <c r="A452" s="67" t="s">
        <v>283</v>
      </c>
      <c r="B452" s="17"/>
      <c r="C452" s="585"/>
      <c r="D452" s="471"/>
      <c r="E452" s="55" t="s">
        <v>325</v>
      </c>
      <c r="F452" s="18">
        <f>F453+F455</f>
        <v>80943</v>
      </c>
      <c r="G452" s="18">
        <f>G453+G455</f>
        <v>69399</v>
      </c>
      <c r="H452" s="68">
        <v>76812</v>
      </c>
      <c r="I452" s="66">
        <v>76812</v>
      </c>
      <c r="J452" s="18">
        <v>50537</v>
      </c>
      <c r="K452" s="933">
        <f>K453+K455</f>
        <v>77900</v>
      </c>
      <c r="L452" s="29">
        <f>L453+L455</f>
        <v>77400</v>
      </c>
      <c r="M452" s="56">
        <f>M453+M455</f>
        <v>77300</v>
      </c>
      <c r="O452" s="178"/>
      <c r="P452" s="178"/>
      <c r="Q452" s="178"/>
      <c r="R452" s="178"/>
      <c r="S452" s="178"/>
      <c r="T452" s="178"/>
      <c r="U452" s="178"/>
    </row>
    <row r="453" spans="1:13" ht="15">
      <c r="A453" s="244">
        <v>637</v>
      </c>
      <c r="B453" s="93"/>
      <c r="C453" s="134"/>
      <c r="D453" s="499"/>
      <c r="E453" s="500" t="s">
        <v>128</v>
      </c>
      <c r="F453" s="203">
        <v>1218</v>
      </c>
      <c r="G453" s="203">
        <v>1567</v>
      </c>
      <c r="H453" s="104">
        <v>1300</v>
      </c>
      <c r="I453" s="96">
        <v>1700</v>
      </c>
      <c r="J453" s="203">
        <v>1337</v>
      </c>
      <c r="K453" s="949">
        <f>K454</f>
        <v>1400</v>
      </c>
      <c r="L453" s="750">
        <f>L454</f>
        <v>1400</v>
      </c>
      <c r="M453" s="207">
        <f>M454</f>
        <v>1300</v>
      </c>
    </row>
    <row r="454" spans="1:15" ht="15">
      <c r="A454" s="156">
        <v>637001</v>
      </c>
      <c r="B454" s="73"/>
      <c r="C454" s="110">
        <v>41</v>
      </c>
      <c r="D454" s="477" t="s">
        <v>284</v>
      </c>
      <c r="E454" s="502" t="s">
        <v>285</v>
      </c>
      <c r="F454" s="157">
        <v>1218</v>
      </c>
      <c r="G454" s="157">
        <v>1567</v>
      </c>
      <c r="H454" s="75">
        <v>1300</v>
      </c>
      <c r="I454" s="76">
        <v>1700</v>
      </c>
      <c r="J454" s="173">
        <v>1337</v>
      </c>
      <c r="K454" s="938">
        <v>1400</v>
      </c>
      <c r="L454" s="729">
        <v>1400</v>
      </c>
      <c r="M454" s="213">
        <v>1300</v>
      </c>
      <c r="O454" s="178"/>
    </row>
    <row r="455" spans="1:15" ht="15">
      <c r="A455" s="183">
        <v>642</v>
      </c>
      <c r="B455" s="3"/>
      <c r="C455" s="586"/>
      <c r="D455" s="472"/>
      <c r="E455" s="493" t="s">
        <v>348</v>
      </c>
      <c r="F455" s="155">
        <f>SUM(F456:F457)</f>
        <v>79725</v>
      </c>
      <c r="G455" s="155">
        <f>SUM(G456:G457)</f>
        <v>67832</v>
      </c>
      <c r="H455" s="5">
        <v>80200</v>
      </c>
      <c r="I455" s="4">
        <v>80200</v>
      </c>
      <c r="J455" s="155">
        <v>80200</v>
      </c>
      <c r="K455" s="935">
        <f>K456+K457</f>
        <v>76500</v>
      </c>
      <c r="L455" s="736">
        <f>L456</f>
        <v>76000</v>
      </c>
      <c r="M455" s="158">
        <f>M456</f>
        <v>76000</v>
      </c>
      <c r="O455" s="178"/>
    </row>
    <row r="456" spans="1:13" ht="15">
      <c r="A456" s="170">
        <v>642002</v>
      </c>
      <c r="B456" s="22"/>
      <c r="C456" s="194">
        <v>41</v>
      </c>
      <c r="D456" s="473" t="s">
        <v>349</v>
      </c>
      <c r="E456" s="517" t="s">
        <v>350</v>
      </c>
      <c r="F456" s="173">
        <v>78900</v>
      </c>
      <c r="G456" s="173">
        <v>67832</v>
      </c>
      <c r="H456" s="36">
        <v>75012</v>
      </c>
      <c r="I456" s="12">
        <v>75012</v>
      </c>
      <c r="J456" s="173">
        <v>49200</v>
      </c>
      <c r="K456" s="910">
        <v>76000</v>
      </c>
      <c r="L456" s="665">
        <v>76000</v>
      </c>
      <c r="M456" s="211">
        <v>76000</v>
      </c>
    </row>
    <row r="457" spans="1:17" ht="15">
      <c r="A457" s="172">
        <v>642005</v>
      </c>
      <c r="B457" s="32"/>
      <c r="C457" s="124">
        <v>41</v>
      </c>
      <c r="D457" s="476" t="s">
        <v>349</v>
      </c>
      <c r="E457" s="505" t="s">
        <v>351</v>
      </c>
      <c r="F457" s="199">
        <v>825</v>
      </c>
      <c r="G457" s="199"/>
      <c r="H457" s="479">
        <v>500</v>
      </c>
      <c r="I457" s="24">
        <v>100</v>
      </c>
      <c r="J457" s="198"/>
      <c r="K457" s="948">
        <v>500</v>
      </c>
      <c r="L457" s="729">
        <v>500</v>
      </c>
      <c r="M457" s="175">
        <v>500</v>
      </c>
      <c r="Q457" s="178"/>
    </row>
    <row r="458" spans="1:17" ht="15.75" thickBot="1">
      <c r="A458" s="186"/>
      <c r="B458" s="27"/>
      <c r="C458" s="590"/>
      <c r="D458" s="498"/>
      <c r="E458" s="530"/>
      <c r="F458" s="214"/>
      <c r="G458" s="214"/>
      <c r="H458" s="28"/>
      <c r="I458" s="91"/>
      <c r="J458" s="228"/>
      <c r="K458" s="951"/>
      <c r="L458" s="752"/>
      <c r="M458" s="774"/>
      <c r="Q458" s="178"/>
    </row>
    <row r="459" spans="1:13" ht="15.75" thickBot="1">
      <c r="A459" s="176" t="s">
        <v>326</v>
      </c>
      <c r="B459" s="17"/>
      <c r="C459" s="585"/>
      <c r="D459" s="471"/>
      <c r="E459" s="55" t="s">
        <v>286</v>
      </c>
      <c r="F459" s="230">
        <f>F461+F472+F476+F460+F470</f>
        <v>25814</v>
      </c>
      <c r="G459" s="230">
        <f>G461+G472+G476+G460+G470</f>
        <v>20943</v>
      </c>
      <c r="H459" s="554">
        <f aca="true" t="shared" si="48" ref="H459:M459">H460+H461+H470+H472+H476</f>
        <v>34070</v>
      </c>
      <c r="I459" s="130">
        <f t="shared" si="48"/>
        <v>34070</v>
      </c>
      <c r="J459" s="230">
        <f t="shared" si="48"/>
        <v>18519</v>
      </c>
      <c r="K459" s="933">
        <f t="shared" si="48"/>
        <v>41280</v>
      </c>
      <c r="L459" s="777">
        <f t="shared" si="48"/>
        <v>39780</v>
      </c>
      <c r="M459" s="779">
        <f t="shared" si="48"/>
        <v>39780</v>
      </c>
    </row>
    <row r="460" spans="1:13" ht="15">
      <c r="A460" s="244">
        <v>611000</v>
      </c>
      <c r="B460" s="93"/>
      <c r="C460" s="134">
        <v>41</v>
      </c>
      <c r="D460" s="614">
        <v>42777</v>
      </c>
      <c r="E460" s="500" t="s">
        <v>70</v>
      </c>
      <c r="F460" s="203">
        <v>16835</v>
      </c>
      <c r="G460" s="203">
        <v>13915</v>
      </c>
      <c r="H460" s="104">
        <v>22000</v>
      </c>
      <c r="I460" s="96">
        <v>22000</v>
      </c>
      <c r="J460" s="203">
        <v>12655</v>
      </c>
      <c r="K460" s="949">
        <v>24500</v>
      </c>
      <c r="L460" s="750">
        <v>24500</v>
      </c>
      <c r="M460" s="207">
        <v>24500</v>
      </c>
    </row>
    <row r="461" spans="1:13" ht="15">
      <c r="A461" s="188">
        <v>62</v>
      </c>
      <c r="B461" s="70"/>
      <c r="C461" s="586"/>
      <c r="D461" s="477"/>
      <c r="E461" s="493" t="s">
        <v>71</v>
      </c>
      <c r="F461" s="206">
        <f>SUM(F462:F469)</f>
        <v>5894</v>
      </c>
      <c r="G461" s="206">
        <f aca="true" t="shared" si="49" ref="G461:M461">SUM(G462:G469)</f>
        <v>4487</v>
      </c>
      <c r="H461" s="71">
        <f t="shared" si="49"/>
        <v>7720</v>
      </c>
      <c r="I461" s="71">
        <f t="shared" si="49"/>
        <v>7720</v>
      </c>
      <c r="J461" s="206">
        <f t="shared" si="49"/>
        <v>4249</v>
      </c>
      <c r="K461" s="934">
        <f t="shared" si="49"/>
        <v>11100</v>
      </c>
      <c r="L461" s="735">
        <f t="shared" si="49"/>
        <v>11100</v>
      </c>
      <c r="M461" s="196">
        <f t="shared" si="49"/>
        <v>11100</v>
      </c>
    </row>
    <row r="462" spans="1:13" ht="15">
      <c r="A462" s="170">
        <v>621000</v>
      </c>
      <c r="B462" s="22"/>
      <c r="C462" s="579">
        <v>41</v>
      </c>
      <c r="D462" s="483" t="s">
        <v>287</v>
      </c>
      <c r="E462" s="495" t="s">
        <v>72</v>
      </c>
      <c r="F462" s="171">
        <v>938</v>
      </c>
      <c r="G462" s="171">
        <v>773</v>
      </c>
      <c r="H462" s="108">
        <v>700</v>
      </c>
      <c r="I462" s="88">
        <v>700</v>
      </c>
      <c r="J462" s="171">
        <v>612</v>
      </c>
      <c r="K462" s="953">
        <v>2450</v>
      </c>
      <c r="L462" s="759">
        <v>2450</v>
      </c>
      <c r="M462" s="519">
        <v>2450</v>
      </c>
    </row>
    <row r="463" spans="1:13" ht="15">
      <c r="A463" s="161">
        <v>623000</v>
      </c>
      <c r="B463" s="9"/>
      <c r="C463" s="13">
        <v>41</v>
      </c>
      <c r="D463" s="475" t="s">
        <v>287</v>
      </c>
      <c r="E463" s="304" t="s">
        <v>73</v>
      </c>
      <c r="F463" s="199">
        <v>748</v>
      </c>
      <c r="G463" s="199">
        <v>594</v>
      </c>
      <c r="H463" s="47">
        <v>1500</v>
      </c>
      <c r="I463" s="8">
        <v>1500</v>
      </c>
      <c r="J463" s="162">
        <v>508</v>
      </c>
      <c r="K463" s="912">
        <v>2450</v>
      </c>
      <c r="L463" s="666">
        <v>2450</v>
      </c>
      <c r="M463" s="197">
        <v>2450</v>
      </c>
    </row>
    <row r="464" spans="1:13" ht="15">
      <c r="A464" s="161">
        <v>625001</v>
      </c>
      <c r="B464" s="9"/>
      <c r="C464" s="588">
        <v>41</v>
      </c>
      <c r="D464" s="484" t="s">
        <v>287</v>
      </c>
      <c r="E464" s="304" t="s">
        <v>74</v>
      </c>
      <c r="F464" s="199">
        <v>236</v>
      </c>
      <c r="G464" s="199">
        <v>175</v>
      </c>
      <c r="H464" s="36">
        <v>310</v>
      </c>
      <c r="I464" s="12">
        <v>310</v>
      </c>
      <c r="J464" s="173">
        <v>179</v>
      </c>
      <c r="K464" s="910">
        <v>350</v>
      </c>
      <c r="L464" s="729">
        <v>350</v>
      </c>
      <c r="M464" s="175">
        <v>350</v>
      </c>
    </row>
    <row r="465" spans="1:13" ht="15">
      <c r="A465" s="161">
        <v>625002</v>
      </c>
      <c r="B465" s="9"/>
      <c r="C465" s="13">
        <v>41</v>
      </c>
      <c r="D465" s="475" t="s">
        <v>287</v>
      </c>
      <c r="E465" s="304" t="s">
        <v>75</v>
      </c>
      <c r="F465" s="199">
        <v>2361</v>
      </c>
      <c r="G465" s="199">
        <v>1751</v>
      </c>
      <c r="H465" s="51">
        <v>3100</v>
      </c>
      <c r="I465" s="24">
        <v>3100</v>
      </c>
      <c r="J465" s="199">
        <v>1727</v>
      </c>
      <c r="K465" s="948">
        <v>3450</v>
      </c>
      <c r="L465" s="741">
        <v>3450</v>
      </c>
      <c r="M465" s="201">
        <v>3450</v>
      </c>
    </row>
    <row r="466" spans="1:13" ht="15">
      <c r="A466" s="159">
        <v>625003</v>
      </c>
      <c r="B466" s="7"/>
      <c r="C466" s="588">
        <v>41</v>
      </c>
      <c r="D466" s="484" t="s">
        <v>287</v>
      </c>
      <c r="E466" s="495" t="s">
        <v>76</v>
      </c>
      <c r="F466" s="199">
        <v>135</v>
      </c>
      <c r="G466" s="199">
        <v>100</v>
      </c>
      <c r="H466" s="51">
        <v>180</v>
      </c>
      <c r="I466" s="24">
        <v>180</v>
      </c>
      <c r="J466" s="199">
        <v>103</v>
      </c>
      <c r="K466" s="948">
        <v>200</v>
      </c>
      <c r="L466" s="741">
        <v>200</v>
      </c>
      <c r="M466" s="201">
        <v>200</v>
      </c>
    </row>
    <row r="467" spans="1:13" ht="15">
      <c r="A467" s="161">
        <v>625004</v>
      </c>
      <c r="B467" s="9"/>
      <c r="C467" s="13">
        <v>41</v>
      </c>
      <c r="D467" s="475" t="s">
        <v>287</v>
      </c>
      <c r="E467" s="304" t="s">
        <v>77</v>
      </c>
      <c r="F467" s="162">
        <v>506</v>
      </c>
      <c r="G467" s="162">
        <v>375</v>
      </c>
      <c r="H467" s="47">
        <v>660</v>
      </c>
      <c r="I467" s="8">
        <v>660</v>
      </c>
      <c r="J467" s="162">
        <v>384</v>
      </c>
      <c r="K467" s="912">
        <v>750</v>
      </c>
      <c r="L467" s="666">
        <v>750</v>
      </c>
      <c r="M467" s="197">
        <v>750</v>
      </c>
    </row>
    <row r="468" spans="1:13" ht="15">
      <c r="A468" s="161">
        <v>625005</v>
      </c>
      <c r="B468" s="9"/>
      <c r="C468" s="13">
        <v>41</v>
      </c>
      <c r="D468" s="475" t="s">
        <v>287</v>
      </c>
      <c r="E468" s="304" t="s">
        <v>78</v>
      </c>
      <c r="F468" s="162">
        <v>169</v>
      </c>
      <c r="G468" s="162">
        <v>125</v>
      </c>
      <c r="H468" s="87">
        <v>220</v>
      </c>
      <c r="I468" s="6">
        <v>220</v>
      </c>
      <c r="J468" s="160">
        <v>128</v>
      </c>
      <c r="K468" s="940">
        <v>250</v>
      </c>
      <c r="L468" s="739">
        <v>250</v>
      </c>
      <c r="M468" s="216">
        <v>250</v>
      </c>
    </row>
    <row r="469" spans="1:13" ht="15">
      <c r="A469" s="169">
        <v>625007</v>
      </c>
      <c r="B469" s="32"/>
      <c r="C469" s="192">
        <v>41</v>
      </c>
      <c r="D469" s="472" t="s">
        <v>287</v>
      </c>
      <c r="E469" s="549" t="s">
        <v>79</v>
      </c>
      <c r="F469" s="173">
        <v>801</v>
      </c>
      <c r="G469" s="173">
        <v>594</v>
      </c>
      <c r="H469" s="479">
        <v>1050</v>
      </c>
      <c r="I469" s="23">
        <v>1050</v>
      </c>
      <c r="J469" s="198">
        <v>608</v>
      </c>
      <c r="K469" s="939">
        <v>1200</v>
      </c>
      <c r="L469" s="740">
        <v>1200</v>
      </c>
      <c r="M469" s="581">
        <v>1200</v>
      </c>
    </row>
    <row r="470" spans="1:13" ht="15">
      <c r="A470" s="154">
        <v>633</v>
      </c>
      <c r="B470" s="129"/>
      <c r="C470" s="129"/>
      <c r="D470" s="477"/>
      <c r="E470" s="493" t="s">
        <v>88</v>
      </c>
      <c r="F470" s="155">
        <v>39</v>
      </c>
      <c r="G470" s="155"/>
      <c r="H470" s="5">
        <v>200</v>
      </c>
      <c r="I470" s="4">
        <v>200</v>
      </c>
      <c r="J470" s="155"/>
      <c r="K470" s="935">
        <f>K471</f>
        <v>200</v>
      </c>
      <c r="L470" s="736">
        <f>L471</f>
        <v>200</v>
      </c>
      <c r="M470" s="158">
        <f>M471</f>
        <v>200</v>
      </c>
    </row>
    <row r="471" spans="1:13" ht="15">
      <c r="A471" s="156">
        <v>633006</v>
      </c>
      <c r="B471" s="110">
        <v>3</v>
      </c>
      <c r="C471" s="110">
        <v>41</v>
      </c>
      <c r="D471" s="477" t="s">
        <v>287</v>
      </c>
      <c r="E471" s="502" t="s">
        <v>288</v>
      </c>
      <c r="F471" s="157">
        <v>39</v>
      </c>
      <c r="G471" s="157"/>
      <c r="H471" s="75">
        <v>200</v>
      </c>
      <c r="I471" s="76">
        <v>200</v>
      </c>
      <c r="J471" s="157"/>
      <c r="K471" s="938">
        <v>200</v>
      </c>
      <c r="L471" s="738">
        <v>200</v>
      </c>
      <c r="M471" s="213">
        <v>200</v>
      </c>
    </row>
    <row r="472" spans="1:13" ht="15">
      <c r="A472" s="154">
        <v>637</v>
      </c>
      <c r="B472" s="3"/>
      <c r="C472" s="129"/>
      <c r="D472" s="477"/>
      <c r="E472" s="493" t="s">
        <v>128</v>
      </c>
      <c r="F472" s="226">
        <f>SUM(F474:F475)</f>
        <v>2163</v>
      </c>
      <c r="G472" s="226">
        <f>SUM(G473:G475)</f>
        <v>1861</v>
      </c>
      <c r="H472" s="5">
        <f>SUM(H474:H475)</f>
        <v>2350</v>
      </c>
      <c r="I472" s="4">
        <f>SUM(I474:I475)</f>
        <v>2350</v>
      </c>
      <c r="J472" s="155">
        <f>SUM(J474:J476)</f>
        <v>1615</v>
      </c>
      <c r="K472" s="935">
        <f>SUM(K473:K475)</f>
        <v>3680</v>
      </c>
      <c r="L472" s="736">
        <f>SUM(L474:L475)</f>
        <v>2180</v>
      </c>
      <c r="M472" s="158">
        <f>SUM(M474:M475)</f>
        <v>2180</v>
      </c>
    </row>
    <row r="473" spans="1:13" ht="15">
      <c r="A473" s="172">
        <v>637004</v>
      </c>
      <c r="B473" s="15"/>
      <c r="C473" s="579">
        <v>41</v>
      </c>
      <c r="D473" s="483" t="s">
        <v>287</v>
      </c>
      <c r="E473" s="494" t="s">
        <v>479</v>
      </c>
      <c r="F473" s="208"/>
      <c r="G473" s="208">
        <v>100</v>
      </c>
      <c r="H473" s="50"/>
      <c r="I473" s="21"/>
      <c r="J473" s="171"/>
      <c r="K473" s="910">
        <v>1500</v>
      </c>
      <c r="L473" s="665"/>
      <c r="M473" s="211"/>
    </row>
    <row r="474" spans="1:13" ht="15">
      <c r="A474" s="161">
        <v>637014</v>
      </c>
      <c r="B474" s="9"/>
      <c r="C474" s="588">
        <v>41</v>
      </c>
      <c r="D474" s="484" t="s">
        <v>287</v>
      </c>
      <c r="E474" s="495" t="s">
        <v>143</v>
      </c>
      <c r="F474" s="160">
        <v>1960</v>
      </c>
      <c r="G474" s="160">
        <v>1594</v>
      </c>
      <c r="H474" s="87">
        <v>2000</v>
      </c>
      <c r="I474" s="6">
        <v>2000</v>
      </c>
      <c r="J474" s="160">
        <v>1456</v>
      </c>
      <c r="K474" s="912">
        <v>1800</v>
      </c>
      <c r="L474" s="739">
        <v>1800</v>
      </c>
      <c r="M474" s="216">
        <v>1800</v>
      </c>
    </row>
    <row r="475" spans="1:13" ht="15">
      <c r="A475" s="163">
        <v>637016</v>
      </c>
      <c r="B475" s="11"/>
      <c r="C475" s="192">
        <v>41</v>
      </c>
      <c r="D475" s="476" t="s">
        <v>287</v>
      </c>
      <c r="E475" s="517" t="s">
        <v>146</v>
      </c>
      <c r="F475" s="556">
        <v>203</v>
      </c>
      <c r="G475" s="556">
        <v>167</v>
      </c>
      <c r="H475" s="78">
        <v>350</v>
      </c>
      <c r="I475" s="78">
        <v>350</v>
      </c>
      <c r="J475" s="231">
        <v>159</v>
      </c>
      <c r="K475" s="937">
        <v>380</v>
      </c>
      <c r="L475" s="737">
        <v>380</v>
      </c>
      <c r="M475" s="227">
        <v>380</v>
      </c>
    </row>
    <row r="476" spans="1:13" ht="15">
      <c r="A476" s="154">
        <v>641</v>
      </c>
      <c r="B476" s="3"/>
      <c r="C476" s="129"/>
      <c r="D476" s="477"/>
      <c r="E476" s="493" t="s">
        <v>151</v>
      </c>
      <c r="F476" s="155">
        <v>883</v>
      </c>
      <c r="G476" s="155">
        <v>680</v>
      </c>
      <c r="H476" s="5">
        <v>1800</v>
      </c>
      <c r="I476" s="4">
        <v>1800</v>
      </c>
      <c r="J476" s="155"/>
      <c r="K476" s="935">
        <f>K477</f>
        <v>1800</v>
      </c>
      <c r="L476" s="736">
        <f>L477</f>
        <v>1800</v>
      </c>
      <c r="M476" s="158">
        <f>M477</f>
        <v>1800</v>
      </c>
    </row>
    <row r="477" spans="1:14" ht="15">
      <c r="A477" s="156">
        <v>641012</v>
      </c>
      <c r="B477" s="15"/>
      <c r="C477" s="110">
        <v>41</v>
      </c>
      <c r="D477" s="477" t="s">
        <v>287</v>
      </c>
      <c r="E477" s="502" t="s">
        <v>289</v>
      </c>
      <c r="F477" s="157">
        <v>883</v>
      </c>
      <c r="G477" s="157">
        <v>680</v>
      </c>
      <c r="H477" s="36">
        <v>1800</v>
      </c>
      <c r="I477" s="76">
        <v>1800</v>
      </c>
      <c r="J477" s="157"/>
      <c r="K477" s="938">
        <v>1800</v>
      </c>
      <c r="L477" s="759">
        <v>1800</v>
      </c>
      <c r="M477" s="213">
        <v>1800</v>
      </c>
      <c r="N477" s="178"/>
    </row>
    <row r="478" spans="1:13" ht="15.75" thickBot="1">
      <c r="A478" s="187"/>
      <c r="B478" s="90"/>
      <c r="C478" s="590"/>
      <c r="D478" s="498"/>
      <c r="E478" s="530"/>
      <c r="F478" s="557"/>
      <c r="G478" s="557"/>
      <c r="H478" s="99"/>
      <c r="I478" s="12"/>
      <c r="J478" s="253"/>
      <c r="K478" s="910"/>
      <c r="L478" s="752"/>
      <c r="M478" s="225"/>
    </row>
    <row r="479" spans="1:13" ht="15.75" thickBot="1">
      <c r="A479" s="176" t="s">
        <v>327</v>
      </c>
      <c r="B479" s="17"/>
      <c r="C479" s="585"/>
      <c r="D479" s="471"/>
      <c r="E479" s="55" t="s">
        <v>290</v>
      </c>
      <c r="F479" s="18"/>
      <c r="G479" s="18"/>
      <c r="H479" s="68">
        <f aca="true" t="shared" si="50" ref="H479:M479">H480</f>
        <v>200</v>
      </c>
      <c r="I479" s="66">
        <f t="shared" si="50"/>
        <v>200</v>
      </c>
      <c r="J479" s="18">
        <v>153</v>
      </c>
      <c r="K479" s="933">
        <v>310</v>
      </c>
      <c r="L479" s="29">
        <v>200</v>
      </c>
      <c r="M479" s="56">
        <f t="shared" si="50"/>
        <v>200</v>
      </c>
    </row>
    <row r="480" spans="1:14" ht="15">
      <c r="A480" s="167">
        <v>642</v>
      </c>
      <c r="B480" s="19"/>
      <c r="C480" s="599"/>
      <c r="D480" s="488"/>
      <c r="E480" s="493" t="s">
        <v>248</v>
      </c>
      <c r="F480" s="168"/>
      <c r="G480" s="168"/>
      <c r="H480" s="118">
        <v>200</v>
      </c>
      <c r="I480" s="20">
        <v>200</v>
      </c>
      <c r="J480" s="168">
        <v>153</v>
      </c>
      <c r="K480" s="963">
        <v>310</v>
      </c>
      <c r="L480" s="757">
        <v>200</v>
      </c>
      <c r="M480" s="1010">
        <v>200</v>
      </c>
      <c r="N480" s="178"/>
    </row>
    <row r="481" spans="1:21" ht="15">
      <c r="A481" s="156">
        <v>642014</v>
      </c>
      <c r="B481" s="22"/>
      <c r="C481" s="591">
        <v>111</v>
      </c>
      <c r="D481" s="555" t="s">
        <v>291</v>
      </c>
      <c r="E481" s="517" t="s">
        <v>292</v>
      </c>
      <c r="F481" s="171"/>
      <c r="G481" s="171"/>
      <c r="H481" s="50">
        <v>200</v>
      </c>
      <c r="I481" s="88">
        <v>200</v>
      </c>
      <c r="J481" s="171">
        <v>153</v>
      </c>
      <c r="K481" s="936">
        <v>310</v>
      </c>
      <c r="L481" s="665">
        <v>200</v>
      </c>
      <c r="M481" s="759">
        <v>200</v>
      </c>
      <c r="N481" s="178"/>
      <c r="O481" s="178"/>
      <c r="P481" s="178"/>
      <c r="Q481" s="178"/>
      <c r="R481" s="178"/>
      <c r="S481" s="178"/>
      <c r="T481" s="178"/>
      <c r="U481" s="178"/>
    </row>
    <row r="482" spans="1:13" ht="15.75" thickBot="1">
      <c r="A482" s="187"/>
      <c r="B482" s="90"/>
      <c r="C482" s="593"/>
      <c r="D482" s="503"/>
      <c r="E482" s="506"/>
      <c r="F482" s="296"/>
      <c r="G482" s="296"/>
      <c r="H482" s="99"/>
      <c r="I482" s="91"/>
      <c r="J482" s="228"/>
      <c r="K482" s="951"/>
      <c r="L482" s="752"/>
      <c r="M482" s="1011"/>
    </row>
    <row r="483" spans="1:13" ht="15.75" thickBot="1">
      <c r="A483" s="176" t="s">
        <v>328</v>
      </c>
      <c r="B483" s="92"/>
      <c r="C483" s="53"/>
      <c r="D483" s="471"/>
      <c r="E483" s="55" t="s">
        <v>293</v>
      </c>
      <c r="F483" s="18">
        <f aca="true" t="shared" si="51" ref="F483:L483">F484</f>
        <v>6304</v>
      </c>
      <c r="G483" s="18">
        <f t="shared" si="51"/>
        <v>4165</v>
      </c>
      <c r="H483" s="68">
        <f t="shared" si="51"/>
        <v>8200</v>
      </c>
      <c r="I483" s="66">
        <f t="shared" si="51"/>
        <v>8200</v>
      </c>
      <c r="J483" s="18">
        <f t="shared" si="51"/>
        <v>3378</v>
      </c>
      <c r="K483" s="933">
        <f t="shared" si="51"/>
        <v>8200</v>
      </c>
      <c r="L483" s="29">
        <f t="shared" si="51"/>
        <v>8200</v>
      </c>
      <c r="M483" s="56">
        <v>1500</v>
      </c>
    </row>
    <row r="484" spans="1:15" ht="15">
      <c r="A484" s="244">
        <v>642</v>
      </c>
      <c r="B484" s="93"/>
      <c r="C484" s="134"/>
      <c r="D484" s="499"/>
      <c r="E484" s="500" t="s">
        <v>248</v>
      </c>
      <c r="F484" s="203">
        <f>SUM(F485:F487)</f>
        <v>6304</v>
      </c>
      <c r="G484" s="203">
        <f>SUM(G485:G487)</f>
        <v>4165</v>
      </c>
      <c r="H484" s="104">
        <f>H485+H486+H487</f>
        <v>8200</v>
      </c>
      <c r="I484" s="96">
        <f>I485+I486+I487</f>
        <v>8200</v>
      </c>
      <c r="J484" s="203">
        <f>J485+J486+J487</f>
        <v>3378</v>
      </c>
      <c r="K484" s="949">
        <v>8200</v>
      </c>
      <c r="L484" s="750">
        <v>8200</v>
      </c>
      <c r="M484" s="207">
        <v>8200</v>
      </c>
      <c r="O484" s="180"/>
    </row>
    <row r="485" spans="1:13" ht="15">
      <c r="A485" s="161">
        <v>642026</v>
      </c>
      <c r="B485" s="9">
        <v>2</v>
      </c>
      <c r="C485" s="13">
        <v>111</v>
      </c>
      <c r="D485" s="475" t="s">
        <v>291</v>
      </c>
      <c r="E485" s="304" t="s">
        <v>58</v>
      </c>
      <c r="F485" s="162">
        <v>5599</v>
      </c>
      <c r="G485" s="162">
        <v>3884</v>
      </c>
      <c r="H485" s="486">
        <v>7500</v>
      </c>
      <c r="I485" s="52">
        <v>7500</v>
      </c>
      <c r="J485" s="166">
        <v>3241</v>
      </c>
      <c r="K485" s="912">
        <v>4000</v>
      </c>
      <c r="L485" s="742">
        <v>4000</v>
      </c>
      <c r="M485" s="745">
        <v>4000</v>
      </c>
    </row>
    <row r="486" spans="1:16" ht="16.5" customHeight="1">
      <c r="A486" s="161">
        <v>642026</v>
      </c>
      <c r="B486" s="9">
        <v>3</v>
      </c>
      <c r="C486" s="9">
        <v>111</v>
      </c>
      <c r="D486" s="475" t="s">
        <v>291</v>
      </c>
      <c r="E486" s="549" t="s">
        <v>265</v>
      </c>
      <c r="F486" s="199">
        <v>133</v>
      </c>
      <c r="G486" s="199">
        <v>133</v>
      </c>
      <c r="H486" s="545">
        <v>150</v>
      </c>
      <c r="I486" s="119">
        <v>150</v>
      </c>
      <c r="J486" s="218">
        <v>67</v>
      </c>
      <c r="K486" s="948">
        <v>200</v>
      </c>
      <c r="L486" s="780">
        <v>200</v>
      </c>
      <c r="M486" s="780">
        <v>200</v>
      </c>
      <c r="P486" s="178"/>
    </row>
    <row r="487" spans="1:13" ht="15.75" customHeight="1">
      <c r="A487" s="163">
        <v>642026</v>
      </c>
      <c r="B487" s="11"/>
      <c r="C487" s="194">
        <v>111</v>
      </c>
      <c r="D487" s="473" t="s">
        <v>291</v>
      </c>
      <c r="E487" s="505" t="s">
        <v>294</v>
      </c>
      <c r="F487" s="198">
        <v>572</v>
      </c>
      <c r="G487" s="198">
        <v>148</v>
      </c>
      <c r="H487" s="513">
        <v>550</v>
      </c>
      <c r="I487" s="106">
        <v>550</v>
      </c>
      <c r="J487" s="876">
        <v>70</v>
      </c>
      <c r="K487" s="939">
        <v>200</v>
      </c>
      <c r="L487" s="783">
        <v>200</v>
      </c>
      <c r="M487" s="781">
        <v>200</v>
      </c>
    </row>
    <row r="488" spans="1:13" ht="15.75" thickBot="1">
      <c r="A488" s="187"/>
      <c r="B488" s="90"/>
      <c r="C488" s="593"/>
      <c r="D488" s="503"/>
      <c r="E488" s="506"/>
      <c r="F488" s="215"/>
      <c r="G488" s="215"/>
      <c r="H488" s="36"/>
      <c r="I488" s="91"/>
      <c r="J488" s="232"/>
      <c r="K488" s="951"/>
      <c r="L488" s="509"/>
      <c r="M488" s="782"/>
    </row>
    <row r="489" spans="1:16" ht="15.75" thickBot="1">
      <c r="A489" s="176" t="s">
        <v>328</v>
      </c>
      <c r="B489" s="17"/>
      <c r="C489" s="585"/>
      <c r="D489" s="471"/>
      <c r="E489" s="55" t="s">
        <v>295</v>
      </c>
      <c r="F489" s="18">
        <v>352</v>
      </c>
      <c r="G489" s="18">
        <v>72</v>
      </c>
      <c r="H489" s="68">
        <f aca="true" t="shared" si="52" ref="H489:M489">H490</f>
        <v>2000</v>
      </c>
      <c r="I489" s="66">
        <f t="shared" si="52"/>
        <v>2000</v>
      </c>
      <c r="J489" s="18">
        <f t="shared" si="52"/>
        <v>60</v>
      </c>
      <c r="K489" s="933">
        <f t="shared" si="52"/>
        <v>2000</v>
      </c>
      <c r="L489" s="56">
        <f t="shared" si="52"/>
        <v>2000</v>
      </c>
      <c r="M489" s="56">
        <f t="shared" si="52"/>
        <v>500</v>
      </c>
      <c r="P489" s="178"/>
    </row>
    <row r="490" spans="1:16" ht="15">
      <c r="A490" s="239">
        <v>642</v>
      </c>
      <c r="B490" s="93"/>
      <c r="C490" s="134"/>
      <c r="D490" s="499"/>
      <c r="E490" s="558" t="s">
        <v>248</v>
      </c>
      <c r="F490" s="508">
        <v>352</v>
      </c>
      <c r="G490" s="508">
        <v>72</v>
      </c>
      <c r="H490" s="104">
        <v>2000</v>
      </c>
      <c r="I490" s="96">
        <v>2000</v>
      </c>
      <c r="J490" s="203">
        <v>60</v>
      </c>
      <c r="K490" s="949">
        <f>K491</f>
        <v>2000</v>
      </c>
      <c r="L490" s="207">
        <f>L491</f>
        <v>2000</v>
      </c>
      <c r="M490" s="207">
        <f>M491</f>
        <v>500</v>
      </c>
      <c r="N490" s="178"/>
      <c r="P490" s="178"/>
    </row>
    <row r="491" spans="1:13" ht="15">
      <c r="A491" s="156">
        <v>642026</v>
      </c>
      <c r="B491" s="73"/>
      <c r="C491" s="110">
        <v>41</v>
      </c>
      <c r="D491" s="477" t="s">
        <v>291</v>
      </c>
      <c r="E491" s="502" t="s">
        <v>248</v>
      </c>
      <c r="F491" s="157">
        <v>352</v>
      </c>
      <c r="G491" s="157">
        <v>72</v>
      </c>
      <c r="H491" s="36">
        <v>2000</v>
      </c>
      <c r="I491" s="12">
        <v>2000</v>
      </c>
      <c r="J491" s="173">
        <v>60</v>
      </c>
      <c r="K491" s="910">
        <v>2000</v>
      </c>
      <c r="L491" s="213">
        <v>2000</v>
      </c>
      <c r="M491" s="175">
        <v>500</v>
      </c>
    </row>
    <row r="492" spans="1:13" ht="17.25" thickBot="1">
      <c r="A492" s="249"/>
      <c r="B492" s="131"/>
      <c r="C492" s="606"/>
      <c r="D492" s="498"/>
      <c r="E492" s="559"/>
      <c r="F492" s="562"/>
      <c r="G492" s="562"/>
      <c r="H492" s="561"/>
      <c r="I492" s="132"/>
      <c r="J492" s="228"/>
      <c r="K492" s="975"/>
      <c r="L492" s="784"/>
      <c r="M492" s="774"/>
    </row>
    <row r="493" spans="1:13" ht="15.75" thickBot="1">
      <c r="A493" s="176" t="s">
        <v>364</v>
      </c>
      <c r="B493" s="17"/>
      <c r="C493" s="585"/>
      <c r="D493" s="471"/>
      <c r="E493" s="560" t="s">
        <v>313</v>
      </c>
      <c r="F493" s="18">
        <f>SUM(F494:F496)</f>
        <v>14932</v>
      </c>
      <c r="G493" s="18">
        <f>SUM(G494:G496)</f>
        <v>16484</v>
      </c>
      <c r="H493" s="68">
        <f aca="true" t="shared" si="53" ref="H493:M493">H494+H495+H496</f>
        <v>67290</v>
      </c>
      <c r="I493" s="66">
        <f t="shared" si="53"/>
        <v>67290</v>
      </c>
      <c r="J493" s="563">
        <f t="shared" si="53"/>
        <v>10046</v>
      </c>
      <c r="K493" s="933">
        <f t="shared" si="53"/>
        <v>122730</v>
      </c>
      <c r="L493" s="56">
        <f t="shared" si="53"/>
        <v>47150</v>
      </c>
      <c r="M493" s="56">
        <f t="shared" si="53"/>
        <v>47150</v>
      </c>
    </row>
    <row r="494" spans="1:13" ht="15">
      <c r="A494" s="188">
        <v>633006</v>
      </c>
      <c r="B494" s="615">
        <v>7</v>
      </c>
      <c r="C494" s="615">
        <v>41</v>
      </c>
      <c r="D494" s="616" t="s">
        <v>296</v>
      </c>
      <c r="E494" s="500" t="s">
        <v>434</v>
      </c>
      <c r="F494" s="226"/>
      <c r="G494" s="226"/>
      <c r="H494" s="546">
        <v>17790</v>
      </c>
      <c r="I494" s="120">
        <v>17740</v>
      </c>
      <c r="J494" s="220"/>
      <c r="K494" s="935">
        <v>75580</v>
      </c>
      <c r="L494" s="773"/>
      <c r="M494" s="773"/>
    </row>
    <row r="495" spans="1:13" ht="15">
      <c r="A495" s="183">
        <v>637015</v>
      </c>
      <c r="B495" s="129"/>
      <c r="C495" s="129">
        <v>41</v>
      </c>
      <c r="D495" s="617" t="s">
        <v>296</v>
      </c>
      <c r="E495" s="493" t="s">
        <v>128</v>
      </c>
      <c r="F495" s="155">
        <v>537</v>
      </c>
      <c r="G495" s="155">
        <v>536</v>
      </c>
      <c r="H495" s="5">
        <v>500</v>
      </c>
      <c r="I495" s="4">
        <v>550</v>
      </c>
      <c r="J495" s="155">
        <v>537</v>
      </c>
      <c r="K495" s="935">
        <v>500</v>
      </c>
      <c r="L495" s="158">
        <v>500</v>
      </c>
      <c r="M495" s="158">
        <v>500</v>
      </c>
    </row>
    <row r="496" spans="1:13" ht="15">
      <c r="A496" s="250">
        <v>641006</v>
      </c>
      <c r="B496" s="135"/>
      <c r="C496" s="135">
        <v>111</v>
      </c>
      <c r="D496" s="617" t="s">
        <v>296</v>
      </c>
      <c r="E496" s="493" t="s">
        <v>297</v>
      </c>
      <c r="F496" s="155">
        <v>14395</v>
      </c>
      <c r="G496" s="155">
        <v>15948</v>
      </c>
      <c r="H496" s="5">
        <v>49000</v>
      </c>
      <c r="I496" s="4">
        <v>49000</v>
      </c>
      <c r="J496" s="158">
        <v>9509</v>
      </c>
      <c r="K496" s="935">
        <v>46650</v>
      </c>
      <c r="L496" s="158">
        <v>46650</v>
      </c>
      <c r="M496" s="158">
        <v>46650</v>
      </c>
    </row>
    <row r="497" spans="1:13" ht="15.75" thickBot="1">
      <c r="A497" s="281"/>
      <c r="B497" s="276"/>
      <c r="C497" s="607"/>
      <c r="D497" s="503"/>
      <c r="E497" s="564" t="s">
        <v>298</v>
      </c>
      <c r="F497" s="567">
        <v>594448</v>
      </c>
      <c r="G497" s="567">
        <v>660365</v>
      </c>
      <c r="H497" s="565">
        <v>670000</v>
      </c>
      <c r="I497" s="277">
        <v>683972</v>
      </c>
      <c r="J497" s="577">
        <v>436415</v>
      </c>
      <c r="K497" s="976">
        <v>620000</v>
      </c>
      <c r="L497" s="577">
        <v>620000</v>
      </c>
      <c r="M497" s="577">
        <v>620000</v>
      </c>
    </row>
    <row r="498" spans="1:16" ht="15.75" thickBot="1">
      <c r="A498" s="37"/>
      <c r="B498" s="39"/>
      <c r="C498" s="39"/>
      <c r="D498" s="282"/>
      <c r="E498" s="44" t="s">
        <v>299</v>
      </c>
      <c r="F498" s="45">
        <v>1306764</v>
      </c>
      <c r="G498" s="45">
        <v>1086498</v>
      </c>
      <c r="H498" s="566">
        <v>1396468</v>
      </c>
      <c r="I498" s="45">
        <v>1488559</v>
      </c>
      <c r="J498" s="566">
        <v>884951</v>
      </c>
      <c r="K498" s="977">
        <f>K4+K110+K127+K146+K149+K156+K177+K181+K190+K209+K220+K228+K244+K266+K275+K307+K323+K347+K354+K421+K452+K459+K479+K483+K489+K493</f>
        <v>1459216</v>
      </c>
      <c r="L498" s="45">
        <f>L4+L110+L127+L146+L149+L156+L177+L181+L190+L209+L220+L228+L244+L266+L275+L307+L323+L347+L354+L421+L452+L459+L479+L483+L489+L493</f>
        <v>1431556</v>
      </c>
      <c r="M498" s="279">
        <f>M4+M110+M127+M146+M149+M156+M177+M181+M190+M209+M217+M220+M228+M244+M266+M275+M307+M323+M347+M354+M421+M452+M459+M479+M483+M489+M493</f>
        <v>1438956.05</v>
      </c>
      <c r="P498" s="178"/>
    </row>
    <row r="499" spans="1:13" ht="15.75" thickBot="1">
      <c r="A499" s="61"/>
      <c r="B499" s="61"/>
      <c r="C499" s="61"/>
      <c r="D499" s="148"/>
      <c r="E499" s="136" t="s">
        <v>300</v>
      </c>
      <c r="F499" s="137">
        <v>594448</v>
      </c>
      <c r="G499" s="137">
        <v>660365</v>
      </c>
      <c r="H499" s="278">
        <f>H497</f>
        <v>670000</v>
      </c>
      <c r="I499" s="278">
        <v>683972</v>
      </c>
      <c r="J499" s="578">
        <f>J497</f>
        <v>436415</v>
      </c>
      <c r="K499" s="978">
        <v>620000</v>
      </c>
      <c r="L499" s="278">
        <v>620000</v>
      </c>
      <c r="M499" s="58">
        <v>620000</v>
      </c>
    </row>
    <row r="500" spans="1:13" ht="15.75" thickBot="1">
      <c r="A500" s="138"/>
      <c r="B500" s="138"/>
      <c r="C500" s="138"/>
      <c r="D500" s="148"/>
      <c r="E500" s="139" t="s">
        <v>301</v>
      </c>
      <c r="F500" s="42">
        <v>1901212</v>
      </c>
      <c r="G500" s="42">
        <v>1746863</v>
      </c>
      <c r="H500" s="42">
        <f aca="true" t="shared" si="54" ref="H500:M500">H498+H499</f>
        <v>2066468</v>
      </c>
      <c r="I500" s="42">
        <f t="shared" si="54"/>
        <v>2172531</v>
      </c>
      <c r="J500" s="42">
        <f t="shared" si="54"/>
        <v>1321366</v>
      </c>
      <c r="K500" s="955">
        <f t="shared" si="54"/>
        <v>2079216</v>
      </c>
      <c r="L500" s="42">
        <f t="shared" si="54"/>
        <v>2051556</v>
      </c>
      <c r="M500" s="280">
        <f t="shared" si="54"/>
        <v>2058956.05</v>
      </c>
    </row>
    <row r="501" spans="1:19" ht="15.75" thickBot="1">
      <c r="A501" s="138"/>
      <c r="B501" s="138"/>
      <c r="C501" s="138"/>
      <c r="D501" s="115"/>
      <c r="E501" s="40"/>
      <c r="H501" s="140"/>
      <c r="I501" s="140"/>
      <c r="J501" s="128"/>
      <c r="K501" s="979"/>
      <c r="L501" s="140"/>
      <c r="M501" s="193"/>
      <c r="S501" s="656"/>
    </row>
    <row r="502" spans="1:13" ht="15.75" thickBot="1">
      <c r="A502" s="251"/>
      <c r="B502" s="856"/>
      <c r="C502" s="856"/>
      <c r="D502" s="283"/>
      <c r="E502" s="59" t="s">
        <v>302</v>
      </c>
      <c r="H502" s="141"/>
      <c r="I502" s="141"/>
      <c r="J502" s="140"/>
      <c r="K502" s="980"/>
      <c r="L502" s="141"/>
      <c r="M502" s="235"/>
    </row>
    <row r="503" spans="1:13" ht="15.75" thickBot="1">
      <c r="A503" s="863" t="s">
        <v>321</v>
      </c>
      <c r="B503" s="864"/>
      <c r="C503" s="864"/>
      <c r="D503" s="283"/>
      <c r="E503" s="292" t="s">
        <v>481</v>
      </c>
      <c r="F503" s="45"/>
      <c r="G503" s="45">
        <v>3203</v>
      </c>
      <c r="H503" s="144"/>
      <c r="I503" s="146"/>
      <c r="J503" s="145"/>
      <c r="K503" s="981"/>
      <c r="L503" s="45"/>
      <c r="M503" s="566"/>
    </row>
    <row r="504" spans="1:13" ht="15.75" thickBot="1">
      <c r="A504" s="865"/>
      <c r="B504" s="27"/>
      <c r="C504" s="27">
        <v>41</v>
      </c>
      <c r="D504" s="283" t="s">
        <v>69</v>
      </c>
      <c r="E504" s="866" t="s">
        <v>482</v>
      </c>
      <c r="F504" s="853"/>
      <c r="G504" s="855">
        <v>3203</v>
      </c>
      <c r="H504" s="862"/>
      <c r="I504" s="637"/>
      <c r="J504" s="217"/>
      <c r="K504" s="982"/>
      <c r="L504" s="263"/>
      <c r="M504" s="279"/>
    </row>
    <row r="505" spans="1:13" ht="15.75" thickBot="1">
      <c r="A505" s="863" t="s">
        <v>480</v>
      </c>
      <c r="B505" s="864"/>
      <c r="C505" s="864"/>
      <c r="D505" s="283"/>
      <c r="E505" s="292" t="s">
        <v>322</v>
      </c>
      <c r="F505" s="45"/>
      <c r="G505" s="45">
        <v>4500</v>
      </c>
      <c r="H505" s="144">
        <v>4500</v>
      </c>
      <c r="I505" s="146">
        <v>4500</v>
      </c>
      <c r="J505" s="145">
        <v>4500</v>
      </c>
      <c r="K505" s="981"/>
      <c r="L505" s="45"/>
      <c r="M505" s="566"/>
    </row>
    <row r="506" spans="1:13" ht="15.75" thickBot="1">
      <c r="A506" s="637"/>
      <c r="B506" s="27"/>
      <c r="C506" s="27">
        <v>41</v>
      </c>
      <c r="D506" s="283" t="s">
        <v>176</v>
      </c>
      <c r="E506" s="866" t="s">
        <v>483</v>
      </c>
      <c r="F506" s="854"/>
      <c r="G506" s="855">
        <v>4500</v>
      </c>
      <c r="H506" s="877">
        <v>4500</v>
      </c>
      <c r="I506" s="865">
        <v>4500</v>
      </c>
      <c r="J506" s="175">
        <v>4500</v>
      </c>
      <c r="K506" s="983"/>
      <c r="L506" s="263"/>
      <c r="M506" s="279"/>
    </row>
    <row r="507" spans="1:13" ht="15.75" thickBot="1">
      <c r="A507" s="863" t="s">
        <v>303</v>
      </c>
      <c r="B507" s="143"/>
      <c r="C507" s="608"/>
      <c r="D507" s="471"/>
      <c r="E507" s="292" t="s">
        <v>304</v>
      </c>
      <c r="F507" s="145">
        <v>167411</v>
      </c>
      <c r="G507" s="45">
        <v>5439</v>
      </c>
      <c r="H507" s="144">
        <v>15500</v>
      </c>
      <c r="I507" s="146">
        <v>27500</v>
      </c>
      <c r="J507" s="145">
        <v>19415</v>
      </c>
      <c r="K507" s="981">
        <f>SUM(K508:K514)</f>
        <v>168532</v>
      </c>
      <c r="L507" s="45">
        <v>104560</v>
      </c>
      <c r="M507" s="566">
        <v>104560</v>
      </c>
    </row>
    <row r="508" spans="1:13" ht="15">
      <c r="A508" s="174">
        <v>711001</v>
      </c>
      <c r="B508" s="31"/>
      <c r="C508" s="609">
        <v>43</v>
      </c>
      <c r="D508" s="568" t="s">
        <v>305</v>
      </c>
      <c r="E508" s="571" t="s">
        <v>362</v>
      </c>
      <c r="F508" s="572">
        <v>12662</v>
      </c>
      <c r="G508" s="572"/>
      <c r="H508" s="153"/>
      <c r="I508" s="147">
        <v>14500</v>
      </c>
      <c r="J508" s="284">
        <v>14495</v>
      </c>
      <c r="K508" s="984"/>
      <c r="L508" s="785"/>
      <c r="M508" s="786"/>
    </row>
    <row r="509" spans="1:19" ht="15">
      <c r="A509" s="159">
        <v>712000</v>
      </c>
      <c r="B509" s="7"/>
      <c r="C509" s="588">
        <v>41</v>
      </c>
      <c r="D509" s="489" t="s">
        <v>305</v>
      </c>
      <c r="E509" s="41" t="s">
        <v>484</v>
      </c>
      <c r="F509" s="160"/>
      <c r="G509" s="160">
        <v>2880</v>
      </c>
      <c r="H509" s="153"/>
      <c r="I509" s="8"/>
      <c r="J509" s="710"/>
      <c r="K509" s="940"/>
      <c r="L509" s="739"/>
      <c r="M509" s="886"/>
      <c r="N509" s="178"/>
      <c r="O509" s="178"/>
      <c r="P509" s="178"/>
      <c r="Q509" s="178"/>
      <c r="R509" s="178"/>
      <c r="S509" s="178"/>
    </row>
    <row r="510" spans="1:18" ht="15">
      <c r="A510" s="161">
        <v>713005</v>
      </c>
      <c r="B510" s="9"/>
      <c r="C510" s="13">
        <v>111</v>
      </c>
      <c r="D510" s="485" t="s">
        <v>305</v>
      </c>
      <c r="E510" s="41" t="s">
        <v>379</v>
      </c>
      <c r="F510" s="162">
        <v>745</v>
      </c>
      <c r="G510" s="162"/>
      <c r="H510" s="47"/>
      <c r="I510" s="8"/>
      <c r="J510" s="711"/>
      <c r="K510" s="912"/>
      <c r="L510" s="666"/>
      <c r="M510" s="886"/>
      <c r="N510" s="178"/>
      <c r="O510" s="178"/>
      <c r="P510" s="178"/>
      <c r="Q510" s="178"/>
      <c r="R510" s="178"/>
    </row>
    <row r="511" spans="1:14" ht="15">
      <c r="A511" s="161">
        <v>716000</v>
      </c>
      <c r="B511" s="7"/>
      <c r="C511" s="588">
        <v>41</v>
      </c>
      <c r="D511" s="489" t="s">
        <v>305</v>
      </c>
      <c r="E511" s="304" t="s">
        <v>306</v>
      </c>
      <c r="F511" s="160">
        <v>14730</v>
      </c>
      <c r="G511" s="160">
        <v>2559</v>
      </c>
      <c r="H511" s="153">
        <v>15500</v>
      </c>
      <c r="I511" s="6">
        <v>13000</v>
      </c>
      <c r="J511" s="710">
        <v>4920</v>
      </c>
      <c r="K511" s="940">
        <v>10000</v>
      </c>
      <c r="L511" s="739">
        <v>104560</v>
      </c>
      <c r="M511" s="887">
        <v>104560</v>
      </c>
      <c r="N511" s="178"/>
    </row>
    <row r="512" spans="1:17" ht="15">
      <c r="A512" s="652">
        <v>717001</v>
      </c>
      <c r="B512" s="653">
        <v>40</v>
      </c>
      <c r="C512" s="693">
        <v>51</v>
      </c>
      <c r="D512" s="694" t="s">
        <v>305</v>
      </c>
      <c r="E512" s="695" t="s">
        <v>406</v>
      </c>
      <c r="F512" s="696">
        <v>139274</v>
      </c>
      <c r="G512" s="696"/>
      <c r="H512" s="655"/>
      <c r="I512" s="254"/>
      <c r="J512" s="536"/>
      <c r="K512" s="912"/>
      <c r="L512" s="654"/>
      <c r="M512" s="654"/>
      <c r="N512" s="178"/>
      <c r="O512" s="178"/>
      <c r="P512" s="178"/>
      <c r="Q512" s="178"/>
    </row>
    <row r="513" spans="1:13" ht="17.25" customHeight="1">
      <c r="A513" s="652">
        <v>717002</v>
      </c>
      <c r="B513" s="653"/>
      <c r="C513" s="693">
        <v>41</v>
      </c>
      <c r="D513" s="694" t="s">
        <v>305</v>
      </c>
      <c r="E513" s="695" t="s">
        <v>509</v>
      </c>
      <c r="F513" s="899"/>
      <c r="G513" s="889"/>
      <c r="H513" s="890"/>
      <c r="I513" s="891"/>
      <c r="J513" s="892"/>
      <c r="K513" s="948">
        <v>7950</v>
      </c>
      <c r="L513" s="893"/>
      <c r="M513" s="893"/>
    </row>
    <row r="514" spans="1:13" ht="16.5" customHeight="1" thickBot="1">
      <c r="A514" s="894">
        <v>717002</v>
      </c>
      <c r="B514" s="895"/>
      <c r="C514" s="896">
        <v>111</v>
      </c>
      <c r="D514" s="897" t="s">
        <v>305</v>
      </c>
      <c r="E514" s="898" t="s">
        <v>510</v>
      </c>
      <c r="F514" s="857"/>
      <c r="G514" s="857"/>
      <c r="H514" s="858"/>
      <c r="I514" s="859"/>
      <c r="J514" s="860"/>
      <c r="K514" s="985">
        <v>150582</v>
      </c>
      <c r="L514" s="861"/>
      <c r="M514" s="861"/>
    </row>
    <row r="515" spans="1:19" ht="15.75" thickBot="1">
      <c r="A515" s="808" t="s">
        <v>402</v>
      </c>
      <c r="B515" s="101"/>
      <c r="C515" s="605"/>
      <c r="D515" s="503"/>
      <c r="E515" s="534" t="s">
        <v>188</v>
      </c>
      <c r="F515" s="219">
        <v>7100</v>
      </c>
      <c r="G515" s="219">
        <v>35207</v>
      </c>
      <c r="H515" s="439">
        <v>24335</v>
      </c>
      <c r="I515" s="439">
        <v>1835</v>
      </c>
      <c r="J515" s="768"/>
      <c r="K515" s="981">
        <f>SUM(K516:K524)</f>
        <v>51578</v>
      </c>
      <c r="L515" s="768"/>
      <c r="M515" s="768"/>
      <c r="S515" s="178"/>
    </row>
    <row r="516" spans="1:19" ht="15">
      <c r="A516" s="697" t="s">
        <v>387</v>
      </c>
      <c r="B516" s="252">
        <v>40</v>
      </c>
      <c r="C516" s="604">
        <v>51</v>
      </c>
      <c r="D516" s="535" t="s">
        <v>234</v>
      </c>
      <c r="E516" s="695" t="s">
        <v>431</v>
      </c>
      <c r="F516" s="698">
        <v>7100</v>
      </c>
      <c r="G516" s="698"/>
      <c r="H516" s="699"/>
      <c r="I516" s="699"/>
      <c r="J516" s="700"/>
      <c r="K516" s="940"/>
      <c r="L516" s="700"/>
      <c r="M516" s="700"/>
      <c r="N516" s="294"/>
      <c r="S516" s="178"/>
    </row>
    <row r="517" spans="1:22" ht="15">
      <c r="A517" s="667" t="s">
        <v>387</v>
      </c>
      <c r="B517" s="9">
        <v>1</v>
      </c>
      <c r="C517" s="13">
        <v>41</v>
      </c>
      <c r="D517" s="475" t="s">
        <v>234</v>
      </c>
      <c r="E517" s="435" t="s">
        <v>485</v>
      </c>
      <c r="F517" s="162"/>
      <c r="G517" s="162">
        <v>35207</v>
      </c>
      <c r="H517" s="47"/>
      <c r="I517" s="47"/>
      <c r="J517" s="197"/>
      <c r="K517" s="912"/>
      <c r="L517" s="197"/>
      <c r="M517" s="175"/>
      <c r="R517" s="294"/>
      <c r="S517" s="294"/>
      <c r="T517" s="294"/>
      <c r="U517" s="294"/>
      <c r="V517" s="294"/>
    </row>
    <row r="518" spans="1:19" ht="15.75" thickBot="1">
      <c r="A518" s="187">
        <v>717002</v>
      </c>
      <c r="B518" s="27">
        <v>1</v>
      </c>
      <c r="C518" s="590">
        <v>41</v>
      </c>
      <c r="D518" s="498" t="s">
        <v>234</v>
      </c>
      <c r="E518" s="521" t="s">
        <v>407</v>
      </c>
      <c r="F518" s="496"/>
      <c r="G518" s="496"/>
      <c r="H518" s="28">
        <v>24335</v>
      </c>
      <c r="I518" s="26">
        <v>1835</v>
      </c>
      <c r="J518" s="496"/>
      <c r="K518" s="986">
        <v>51578</v>
      </c>
      <c r="L518" s="212"/>
      <c r="M518" s="787"/>
      <c r="P518" s="178"/>
      <c r="Q518" s="178"/>
      <c r="R518" s="178"/>
      <c r="S518" s="178"/>
    </row>
    <row r="519" spans="1:20" ht="15.75" thickBot="1">
      <c r="A519" s="142" t="s">
        <v>352</v>
      </c>
      <c r="B519" s="143"/>
      <c r="C519" s="608"/>
      <c r="D519" s="471"/>
      <c r="E519" s="44" t="s">
        <v>192</v>
      </c>
      <c r="F519" s="566"/>
      <c r="G519" s="45">
        <f>SUM(G520:G528)</f>
        <v>473447</v>
      </c>
      <c r="H519" s="38"/>
      <c r="I519" s="439">
        <v>3500</v>
      </c>
      <c r="J519" s="439">
        <v>3480</v>
      </c>
      <c r="K519" s="981"/>
      <c r="L519" s="566"/>
      <c r="M519" s="566"/>
      <c r="N519" s="178"/>
      <c r="O519" s="178"/>
      <c r="P519" s="178"/>
      <c r="Q519" s="178"/>
      <c r="R519" s="178"/>
      <c r="S519" s="178"/>
      <c r="T519" s="178"/>
    </row>
    <row r="520" spans="1:13" ht="15">
      <c r="A520" s="161">
        <v>713004</v>
      </c>
      <c r="B520" s="33"/>
      <c r="C520" s="83">
        <v>41</v>
      </c>
      <c r="D520" s="475" t="s">
        <v>193</v>
      </c>
      <c r="E520" s="435" t="s">
        <v>419</v>
      </c>
      <c r="F520" s="162"/>
      <c r="G520" s="162">
        <v>23132</v>
      </c>
      <c r="H520" s="47"/>
      <c r="I520" s="8">
        <v>3500</v>
      </c>
      <c r="J520" s="224">
        <v>3480</v>
      </c>
      <c r="K520" s="912"/>
      <c r="L520" s="197"/>
      <c r="M520" s="868"/>
    </row>
    <row r="521" spans="1:13" ht="15">
      <c r="A521" s="161">
        <v>717002</v>
      </c>
      <c r="B521" s="33">
        <v>30</v>
      </c>
      <c r="C521" s="83" t="s">
        <v>486</v>
      </c>
      <c r="D521" s="475" t="s">
        <v>193</v>
      </c>
      <c r="E521" s="435" t="s">
        <v>487</v>
      </c>
      <c r="F521" s="162"/>
      <c r="G521" s="197">
        <v>145952</v>
      </c>
      <c r="H521" s="47"/>
      <c r="I521" s="47"/>
      <c r="J521" s="868"/>
      <c r="K521" s="912"/>
      <c r="L521" s="197"/>
      <c r="M521" s="868"/>
    </row>
    <row r="522" spans="1:13" ht="15">
      <c r="A522" s="161">
        <v>717002</v>
      </c>
      <c r="B522" s="33">
        <v>30</v>
      </c>
      <c r="C522" s="83" t="s">
        <v>488</v>
      </c>
      <c r="D522" s="475" t="s">
        <v>193</v>
      </c>
      <c r="E522" s="435" t="s">
        <v>487</v>
      </c>
      <c r="F522" s="162"/>
      <c r="G522" s="197">
        <v>17171</v>
      </c>
      <c r="H522" s="47"/>
      <c r="I522" s="47"/>
      <c r="J522" s="868"/>
      <c r="K522" s="912"/>
      <c r="L522" s="197"/>
      <c r="M522" s="868"/>
    </row>
    <row r="523" spans="1:13" ht="15">
      <c r="A523" s="161">
        <v>717002</v>
      </c>
      <c r="B523" s="33">
        <v>30</v>
      </c>
      <c r="C523" s="83">
        <v>41</v>
      </c>
      <c r="D523" s="475" t="s">
        <v>193</v>
      </c>
      <c r="E523" s="435" t="s">
        <v>489</v>
      </c>
      <c r="F523" s="162"/>
      <c r="G523" s="197">
        <v>27928</v>
      </c>
      <c r="H523" s="47"/>
      <c r="I523" s="47"/>
      <c r="J523" s="868"/>
      <c r="K523" s="912"/>
      <c r="L523" s="197"/>
      <c r="M523" s="868"/>
    </row>
    <row r="524" spans="1:13" ht="15">
      <c r="A524" s="161">
        <v>713004</v>
      </c>
      <c r="B524" s="33">
        <v>30</v>
      </c>
      <c r="C524" s="83" t="s">
        <v>452</v>
      </c>
      <c r="D524" s="475" t="s">
        <v>193</v>
      </c>
      <c r="E524" s="435" t="s">
        <v>490</v>
      </c>
      <c r="F524" s="162"/>
      <c r="G524" s="197">
        <v>146237</v>
      </c>
      <c r="H524" s="47"/>
      <c r="I524" s="47"/>
      <c r="J524" s="868"/>
      <c r="K524" s="912"/>
      <c r="L524" s="197"/>
      <c r="M524" s="868"/>
    </row>
    <row r="525" spans="1:13" ht="15.75" thickBot="1">
      <c r="A525" s="187">
        <v>713004</v>
      </c>
      <c r="B525" s="34">
        <v>30</v>
      </c>
      <c r="C525" s="122" t="s">
        <v>453</v>
      </c>
      <c r="D525" s="498" t="s">
        <v>193</v>
      </c>
      <c r="E525" s="521" t="s">
        <v>491</v>
      </c>
      <c r="F525" s="496"/>
      <c r="G525" s="212">
        <v>16249</v>
      </c>
      <c r="H525" s="28"/>
      <c r="I525" s="28"/>
      <c r="J525" s="867"/>
      <c r="K525" s="985"/>
      <c r="L525" s="787"/>
      <c r="M525" s="870"/>
    </row>
    <row r="526" spans="1:13" ht="15.75" thickBot="1">
      <c r="A526" s="142" t="s">
        <v>492</v>
      </c>
      <c r="B526" s="34"/>
      <c r="C526" s="122"/>
      <c r="D526" s="498"/>
      <c r="E526" s="44" t="s">
        <v>208</v>
      </c>
      <c r="F526" s="496"/>
      <c r="G526" s="45">
        <f>SUM(G527:G536)</f>
        <v>48389</v>
      </c>
      <c r="H526" s="38">
        <v>100000</v>
      </c>
      <c r="I526" s="439">
        <v>107000</v>
      </c>
      <c r="J526" s="439">
        <v>106896</v>
      </c>
      <c r="K526" s="910"/>
      <c r="L526" s="175"/>
      <c r="M526" s="225"/>
    </row>
    <row r="527" spans="1:13" ht="15.75" thickBot="1">
      <c r="A527" s="187">
        <v>717002</v>
      </c>
      <c r="B527" s="34"/>
      <c r="C527" s="122">
        <v>20</v>
      </c>
      <c r="D527" s="498" t="s">
        <v>209</v>
      </c>
      <c r="E527" s="521" t="s">
        <v>493</v>
      </c>
      <c r="F527" s="496"/>
      <c r="G527" s="212">
        <v>48389</v>
      </c>
      <c r="H527" s="28">
        <v>100000</v>
      </c>
      <c r="I527" s="28">
        <v>107000</v>
      </c>
      <c r="J527" s="878">
        <v>106896</v>
      </c>
      <c r="K527" s="987"/>
      <c r="L527" s="872"/>
      <c r="M527" s="873"/>
    </row>
    <row r="528" spans="1:14" ht="15.75" thickBot="1">
      <c r="A528" s="874" t="s">
        <v>363</v>
      </c>
      <c r="B528" s="875"/>
      <c r="C528" s="608"/>
      <c r="D528" s="471"/>
      <c r="E528" s="292" t="s">
        <v>223</v>
      </c>
      <c r="F528" s="145">
        <v>17896</v>
      </c>
      <c r="G528" s="45"/>
      <c r="H528" s="38"/>
      <c r="I528" s="38"/>
      <c r="J528" s="566"/>
      <c r="K528" s="981"/>
      <c r="L528" s="566"/>
      <c r="M528" s="566"/>
      <c r="N528" s="178"/>
    </row>
    <row r="529" spans="1:14" ht="15.75" thickBot="1">
      <c r="A529" s="174">
        <v>713004</v>
      </c>
      <c r="B529" s="300"/>
      <c r="C529" s="610">
        <v>41</v>
      </c>
      <c r="D529" s="580" t="s">
        <v>224</v>
      </c>
      <c r="E529" s="571" t="s">
        <v>408</v>
      </c>
      <c r="F529" s="572">
        <v>17896</v>
      </c>
      <c r="G529" s="572"/>
      <c r="H529" s="569"/>
      <c r="I529" s="30"/>
      <c r="J529" s="572"/>
      <c r="K529" s="984"/>
      <c r="L529" s="631"/>
      <c r="M529" s="631"/>
      <c r="N529" s="178"/>
    </row>
    <row r="530" spans="1:13" ht="15.75" thickBot="1">
      <c r="A530" s="142" t="s">
        <v>324</v>
      </c>
      <c r="B530" s="143"/>
      <c r="C530" s="608"/>
      <c r="D530" s="471"/>
      <c r="E530" s="292" t="s">
        <v>380</v>
      </c>
      <c r="F530" s="145">
        <v>12558</v>
      </c>
      <c r="G530" s="145"/>
      <c r="H530" s="38"/>
      <c r="I530" s="38"/>
      <c r="J530" s="566"/>
      <c r="K530" s="981"/>
      <c r="L530" s="45"/>
      <c r="M530" s="566"/>
    </row>
    <row r="531" spans="1:13" ht="15">
      <c r="A531" s="159">
        <v>713004</v>
      </c>
      <c r="B531" s="49"/>
      <c r="C531" s="82">
        <v>41</v>
      </c>
      <c r="D531" s="484" t="s">
        <v>305</v>
      </c>
      <c r="E531" s="467" t="s">
        <v>427</v>
      </c>
      <c r="F531" s="160">
        <v>4199</v>
      </c>
      <c r="G531" s="645"/>
      <c r="H531" s="87"/>
      <c r="I531" s="6"/>
      <c r="J531" s="216"/>
      <c r="K531" s="940"/>
      <c r="L531" s="739"/>
      <c r="M531" s="216"/>
    </row>
    <row r="532" spans="1:18" ht="15">
      <c r="A532" s="161">
        <v>717002</v>
      </c>
      <c r="B532" s="33">
        <v>20</v>
      </c>
      <c r="C532" s="83">
        <v>41</v>
      </c>
      <c r="D532" s="475" t="s">
        <v>305</v>
      </c>
      <c r="E532" s="435" t="s">
        <v>403</v>
      </c>
      <c r="F532" s="657">
        <v>8359</v>
      </c>
      <c r="G532" s="162"/>
      <c r="H532" s="47"/>
      <c r="I532" s="8"/>
      <c r="J532" s="197"/>
      <c r="K532" s="912"/>
      <c r="L532" s="666"/>
      <c r="M532" s="197"/>
      <c r="R532" s="178"/>
    </row>
    <row r="533" spans="1:18" ht="15.75" thickBot="1">
      <c r="A533" s="169">
        <v>717002</v>
      </c>
      <c r="B533" s="77">
        <v>30</v>
      </c>
      <c r="C533" s="601">
        <v>41</v>
      </c>
      <c r="D533" s="476" t="s">
        <v>305</v>
      </c>
      <c r="E533" s="478" t="s">
        <v>404</v>
      </c>
      <c r="F533" s="198">
        <v>27579</v>
      </c>
      <c r="G533" s="869"/>
      <c r="H533" s="883"/>
      <c r="I533" s="884"/>
      <c r="J533" s="787"/>
      <c r="K533" s="985"/>
      <c r="L533" s="869"/>
      <c r="M533" s="787"/>
      <c r="R533" s="178"/>
    </row>
    <row r="534" spans="1:18" ht="15.75" thickBot="1">
      <c r="A534" s="142" t="s">
        <v>504</v>
      </c>
      <c r="B534" s="143"/>
      <c r="C534" s="608"/>
      <c r="D534" s="471"/>
      <c r="E534" s="292" t="s">
        <v>505</v>
      </c>
      <c r="F534" s="145"/>
      <c r="G534" s="871"/>
      <c r="H534" s="885"/>
      <c r="I534" s="885"/>
      <c r="J534" s="872"/>
      <c r="K534" s="988">
        <v>35000</v>
      </c>
      <c r="L534" s="871"/>
      <c r="M534" s="872"/>
      <c r="R534" s="178"/>
    </row>
    <row r="535" spans="1:13" ht="15.75" thickBot="1">
      <c r="A535" s="172">
        <v>717002</v>
      </c>
      <c r="B535" s="35"/>
      <c r="C535" s="39">
        <v>41</v>
      </c>
      <c r="D535" s="473" t="s">
        <v>244</v>
      </c>
      <c r="E535" s="41" t="s">
        <v>506</v>
      </c>
      <c r="F535" s="173"/>
      <c r="G535" s="173"/>
      <c r="H535" s="36"/>
      <c r="I535" s="36"/>
      <c r="J535" s="175"/>
      <c r="K535" s="910">
        <v>35000</v>
      </c>
      <c r="L535" s="729"/>
      <c r="M535" s="175"/>
    </row>
    <row r="536" spans="1:19" ht="15.75" thickBot="1">
      <c r="A536" s="142" t="s">
        <v>356</v>
      </c>
      <c r="B536" s="143"/>
      <c r="C536" s="608"/>
      <c r="D536" s="471"/>
      <c r="E536" s="292" t="s">
        <v>311</v>
      </c>
      <c r="F536" s="145">
        <v>104585</v>
      </c>
      <c r="G536" s="145"/>
      <c r="H536" s="38"/>
      <c r="I536" s="38"/>
      <c r="J536" s="566"/>
      <c r="K536" s="981"/>
      <c r="L536" s="45"/>
      <c r="M536" s="566"/>
      <c r="N536" s="178"/>
      <c r="S536" s="178"/>
    </row>
    <row r="537" spans="1:19" ht="15">
      <c r="A537" s="649" t="s">
        <v>387</v>
      </c>
      <c r="B537" s="300"/>
      <c r="C537" s="610">
        <v>41</v>
      </c>
      <c r="D537" s="580" t="s">
        <v>392</v>
      </c>
      <c r="E537" s="571" t="s">
        <v>393</v>
      </c>
      <c r="F537" s="572">
        <v>5229</v>
      </c>
      <c r="G537" s="572"/>
      <c r="H537" s="569"/>
      <c r="I537" s="569"/>
      <c r="J537" s="631"/>
      <c r="K537" s="984"/>
      <c r="L537" s="785"/>
      <c r="M537" s="631"/>
      <c r="O537" s="178"/>
      <c r="S537" s="178"/>
    </row>
    <row r="538" spans="1:21" ht="15.75" thickBot="1">
      <c r="A538" s="172">
        <v>717002</v>
      </c>
      <c r="B538" s="35"/>
      <c r="C538" s="39">
        <v>111</v>
      </c>
      <c r="D538" s="473" t="s">
        <v>255</v>
      </c>
      <c r="E538" s="41" t="s">
        <v>394</v>
      </c>
      <c r="F538" s="198">
        <v>99356</v>
      </c>
      <c r="G538" s="198"/>
      <c r="H538" s="169"/>
      <c r="I538" s="23"/>
      <c r="J538" s="581"/>
      <c r="K538" s="939"/>
      <c r="L538" s="740"/>
      <c r="M538" s="581"/>
      <c r="O538" s="178"/>
      <c r="P538" s="178"/>
      <c r="Q538" s="178"/>
      <c r="R538" s="178"/>
      <c r="S538" s="178"/>
      <c r="T538" s="178"/>
      <c r="U538" s="178"/>
    </row>
    <row r="539" spans="1:14" ht="15.75" customHeight="1" thickBot="1">
      <c r="A539" s="632"/>
      <c r="B539" s="37"/>
      <c r="C539" s="37"/>
      <c r="D539" s="282"/>
      <c r="E539" s="59" t="s">
        <v>446</v>
      </c>
      <c r="F539" s="60">
        <v>309550</v>
      </c>
      <c r="G539" s="60">
        <v>473406</v>
      </c>
      <c r="H539" s="636">
        <v>144335</v>
      </c>
      <c r="I539" s="637">
        <v>144335</v>
      </c>
      <c r="J539" s="149">
        <v>134291</v>
      </c>
      <c r="K539" s="983">
        <f>K507+K515+K519+K528+K530+K536+K534</f>
        <v>255110</v>
      </c>
      <c r="L539" s="60">
        <f>L507+L515</f>
        <v>104560</v>
      </c>
      <c r="M539" s="60">
        <f>M507</f>
        <v>104560</v>
      </c>
      <c r="N539" s="178"/>
    </row>
    <row r="540" spans="1:14" ht="15.75" customHeight="1" thickBot="1">
      <c r="A540" s="236"/>
      <c r="B540" s="39"/>
      <c r="C540" s="39"/>
      <c r="D540" s="115"/>
      <c r="E540" s="59" t="s">
        <v>447</v>
      </c>
      <c r="F540" s="60"/>
      <c r="G540" s="60"/>
      <c r="H540" s="636"/>
      <c r="I540" s="637">
        <v>5000</v>
      </c>
      <c r="J540" s="149">
        <v>5000</v>
      </c>
      <c r="K540" s="989"/>
      <c r="L540" s="879"/>
      <c r="M540" s="879"/>
      <c r="N540" s="178"/>
    </row>
    <row r="541" spans="1:14" ht="15.75" customHeight="1" thickBot="1">
      <c r="A541" s="236"/>
      <c r="B541" s="39"/>
      <c r="C541" s="39"/>
      <c r="D541" s="115"/>
      <c r="E541" s="59" t="s">
        <v>307</v>
      </c>
      <c r="F541" s="60">
        <v>309550</v>
      </c>
      <c r="G541" s="60">
        <v>473406</v>
      </c>
      <c r="H541" s="636">
        <v>149335</v>
      </c>
      <c r="I541" s="637">
        <v>144335</v>
      </c>
      <c r="J541" s="149">
        <v>139291</v>
      </c>
      <c r="K541" s="983">
        <f>K539+K540</f>
        <v>255110</v>
      </c>
      <c r="L541" s="60">
        <f>L539+L540</f>
        <v>104560</v>
      </c>
      <c r="M541" s="60">
        <f>M539+M540</f>
        <v>104560</v>
      </c>
      <c r="N541" s="178"/>
    </row>
    <row r="542" spans="1:17" ht="15.75" thickBot="1">
      <c r="A542" s="633"/>
      <c r="B542" s="122"/>
      <c r="C542" s="122"/>
      <c r="D542" s="301"/>
      <c r="E542" s="122"/>
      <c r="H542" s="658"/>
      <c r="I542" s="658"/>
      <c r="J542" s="658"/>
      <c r="K542" s="990"/>
      <c r="L542" s="658"/>
      <c r="M542" s="658"/>
      <c r="O542" s="178"/>
      <c r="P542" s="178"/>
      <c r="Q542" s="178"/>
    </row>
    <row r="543" spans="1:18" ht="15.75" thickBot="1">
      <c r="A543" s="275" t="s">
        <v>169</v>
      </c>
      <c r="B543" s="635"/>
      <c r="C543" s="635"/>
      <c r="D543" s="290"/>
      <c r="E543" s="573" t="s">
        <v>308</v>
      </c>
      <c r="F543" s="178"/>
      <c r="G543" s="178"/>
      <c r="H543" s="659"/>
      <c r="I543" s="659"/>
      <c r="J543" s="285"/>
      <c r="K543" s="991"/>
      <c r="L543" s="659"/>
      <c r="M543" s="285"/>
      <c r="N543" s="178"/>
      <c r="O543" s="178"/>
      <c r="P543" s="178"/>
      <c r="Q543" s="178"/>
      <c r="R543" s="178"/>
    </row>
    <row r="544" spans="1:18" ht="15">
      <c r="A544" s="634">
        <v>819002</v>
      </c>
      <c r="B544" s="73"/>
      <c r="C544" s="73">
        <v>41</v>
      </c>
      <c r="D544" s="540" t="s">
        <v>69</v>
      </c>
      <c r="E544" s="502" t="s">
        <v>365</v>
      </c>
      <c r="F544" s="660">
        <v>448</v>
      </c>
      <c r="G544" s="660">
        <v>1471</v>
      </c>
      <c r="H544" s="570"/>
      <c r="I544" s="570"/>
      <c r="J544" s="712"/>
      <c r="K544" s="992"/>
      <c r="L544" s="788"/>
      <c r="M544" s="582"/>
      <c r="O544" s="178"/>
      <c r="P544" s="178"/>
      <c r="Q544" s="178"/>
      <c r="R544" s="178"/>
    </row>
    <row r="545" spans="1:18" ht="15">
      <c r="A545" s="156">
        <v>819002</v>
      </c>
      <c r="B545" s="73"/>
      <c r="C545" s="110">
        <v>41</v>
      </c>
      <c r="D545" s="477" t="s">
        <v>213</v>
      </c>
      <c r="E545" s="504" t="s">
        <v>375</v>
      </c>
      <c r="F545" s="575">
        <v>784</v>
      </c>
      <c r="G545" s="575"/>
      <c r="H545" s="574"/>
      <c r="I545" s="430"/>
      <c r="J545" s="233"/>
      <c r="K545" s="993"/>
      <c r="L545" s="793"/>
      <c r="M545" s="790"/>
      <c r="O545" s="178"/>
      <c r="P545" s="178"/>
      <c r="Q545" s="178"/>
      <c r="R545" s="178"/>
    </row>
    <row r="546" spans="1:18" ht="15">
      <c r="A546" s="701">
        <v>821005</v>
      </c>
      <c r="B546" s="702">
        <v>40</v>
      </c>
      <c r="C546" s="703">
        <v>41</v>
      </c>
      <c r="D546" s="704" t="s">
        <v>69</v>
      </c>
      <c r="E546" s="705" t="s">
        <v>405</v>
      </c>
      <c r="F546" s="706">
        <v>42000</v>
      </c>
      <c r="G546" s="706">
        <v>42000</v>
      </c>
      <c r="H546" s="707">
        <v>42000</v>
      </c>
      <c r="I546" s="708">
        <v>42000</v>
      </c>
      <c r="J546" s="709">
        <v>42000</v>
      </c>
      <c r="K546" s="938">
        <v>42000</v>
      </c>
      <c r="L546" s="794">
        <v>42000</v>
      </c>
      <c r="M546" s="791">
        <v>42000</v>
      </c>
      <c r="O546" s="178"/>
      <c r="P546" s="178"/>
      <c r="Q546" s="178"/>
      <c r="R546" s="178"/>
    </row>
    <row r="547" spans="1:15" ht="15">
      <c r="A547" s="156">
        <v>821007</v>
      </c>
      <c r="B547" s="73"/>
      <c r="C547" s="110">
        <v>41</v>
      </c>
      <c r="D547" s="477" t="s">
        <v>69</v>
      </c>
      <c r="E547" s="504" t="s">
        <v>381</v>
      </c>
      <c r="F547" s="576">
        <v>47424</v>
      </c>
      <c r="G547" s="576">
        <v>47424</v>
      </c>
      <c r="H547" s="551">
        <v>47424</v>
      </c>
      <c r="I547" s="150">
        <v>47424</v>
      </c>
      <c r="J547" s="234">
        <v>47424</v>
      </c>
      <c r="K547" s="938">
        <v>47424</v>
      </c>
      <c r="L547" s="795">
        <v>47424</v>
      </c>
      <c r="M547" s="792">
        <v>47424</v>
      </c>
      <c r="O547" s="178"/>
    </row>
    <row r="548" spans="1:15" ht="15.75" thickBot="1">
      <c r="A548" s="156">
        <v>821007</v>
      </c>
      <c r="B548" s="73">
        <v>50</v>
      </c>
      <c r="C548" s="110">
        <v>41</v>
      </c>
      <c r="D548" s="477" t="s">
        <v>69</v>
      </c>
      <c r="E548" s="502" t="s">
        <v>309</v>
      </c>
      <c r="F548" s="233">
        <v>15169</v>
      </c>
      <c r="G548" s="233">
        <v>15313</v>
      </c>
      <c r="H548" s="621">
        <v>14944</v>
      </c>
      <c r="I548" s="574">
        <v>14944</v>
      </c>
      <c r="J548" s="233">
        <v>14944</v>
      </c>
      <c r="K548" s="993">
        <v>14944</v>
      </c>
      <c r="L548" s="789">
        <v>14944</v>
      </c>
      <c r="M548" s="790">
        <v>14944</v>
      </c>
      <c r="O548" s="178"/>
    </row>
    <row r="549" spans="1:18" ht="15.75" thickBot="1">
      <c r="A549" s="238"/>
      <c r="B549" s="27"/>
      <c r="C549" s="590"/>
      <c r="D549" s="498"/>
      <c r="E549" s="796" t="s">
        <v>308</v>
      </c>
      <c r="F549" s="797">
        <f>SUM(F544:F548)</f>
        <v>105825</v>
      </c>
      <c r="G549" s="797">
        <v>106208</v>
      </c>
      <c r="H549" s="798">
        <v>104368</v>
      </c>
      <c r="I549" s="797">
        <v>104368</v>
      </c>
      <c r="J549" s="799">
        <v>104368</v>
      </c>
      <c r="K549" s="994">
        <f>K544+K547+K548+K546</f>
        <v>104368</v>
      </c>
      <c r="L549" s="151">
        <f>L544+L545+L547+L548+L546</f>
        <v>104368</v>
      </c>
      <c r="M549" s="151">
        <f>M545+M547+M548+M546</f>
        <v>104368</v>
      </c>
      <c r="N549" s="178"/>
      <c r="O549" s="178"/>
      <c r="P549" s="178"/>
      <c r="Q549" s="178"/>
      <c r="R549" s="178"/>
    </row>
    <row r="550" spans="1:15" ht="15.75" thickBot="1">
      <c r="A550" s="39"/>
      <c r="B550" s="39"/>
      <c r="C550" s="39"/>
      <c r="D550" s="148"/>
      <c r="E550" s="54" t="s">
        <v>60</v>
      </c>
      <c r="F550" s="800"/>
      <c r="G550" s="801"/>
      <c r="H550" s="144"/>
      <c r="I550" s="144"/>
      <c r="J550" s="144"/>
      <c r="K550" s="995"/>
      <c r="L550" s="144"/>
      <c r="M550" s="566"/>
      <c r="O550" s="178"/>
    </row>
    <row r="551" spans="1:15" ht="15.75" thickBot="1">
      <c r="A551" s="39"/>
      <c r="B551" s="39"/>
      <c r="C551" s="39"/>
      <c r="D551" s="148"/>
      <c r="E551" s="55" t="s">
        <v>299</v>
      </c>
      <c r="F551" s="29">
        <f aca="true" t="shared" si="55" ref="F551:M551">F498</f>
        <v>1306764</v>
      </c>
      <c r="G551" s="29">
        <f t="shared" si="55"/>
        <v>1086498</v>
      </c>
      <c r="H551" s="29">
        <f t="shared" si="55"/>
        <v>1396468</v>
      </c>
      <c r="I551" s="268">
        <f t="shared" si="55"/>
        <v>1488559</v>
      </c>
      <c r="J551" s="268">
        <f t="shared" si="55"/>
        <v>884951</v>
      </c>
      <c r="K551" s="933">
        <f t="shared" si="55"/>
        <v>1459216</v>
      </c>
      <c r="L551" s="29">
        <f t="shared" si="55"/>
        <v>1431556</v>
      </c>
      <c r="M551" s="271">
        <f t="shared" si="55"/>
        <v>1438956.05</v>
      </c>
      <c r="N551" s="181"/>
      <c r="O551" s="178"/>
    </row>
    <row r="552" spans="1:15" ht="15.75" thickBot="1">
      <c r="A552" s="39"/>
      <c r="B552" s="39"/>
      <c r="C552" s="39"/>
      <c r="D552" s="115"/>
      <c r="E552" s="57" t="s">
        <v>300</v>
      </c>
      <c r="F552" s="266">
        <v>594448</v>
      </c>
      <c r="G552" s="266">
        <v>660365</v>
      </c>
      <c r="H552" s="266">
        <v>670000</v>
      </c>
      <c r="I552" s="269">
        <v>683972</v>
      </c>
      <c r="J552" s="262">
        <f>J497</f>
        <v>436415</v>
      </c>
      <c r="K552" s="996">
        <v>620000</v>
      </c>
      <c r="L552" s="262">
        <v>620000</v>
      </c>
      <c r="M552" s="272">
        <v>620000</v>
      </c>
      <c r="O552" s="178"/>
    </row>
    <row r="553" spans="1:17" ht="15.75" thickBot="1">
      <c r="A553" s="39"/>
      <c r="B553" s="39"/>
      <c r="C553" s="39"/>
      <c r="D553" s="115"/>
      <c r="E553" s="59" t="s">
        <v>446</v>
      </c>
      <c r="F553" s="60">
        <v>309550</v>
      </c>
      <c r="G553" s="60">
        <v>473406</v>
      </c>
      <c r="H553" s="60">
        <v>144335</v>
      </c>
      <c r="I553" s="60">
        <v>144335</v>
      </c>
      <c r="J553" s="60">
        <v>134291</v>
      </c>
      <c r="K553" s="983">
        <f>K539</f>
        <v>255110</v>
      </c>
      <c r="L553" s="60">
        <f>L539</f>
        <v>104560</v>
      </c>
      <c r="M553" s="149">
        <f>M539</f>
        <v>104560</v>
      </c>
      <c r="O553" s="178"/>
      <c r="P553" s="178"/>
      <c r="Q553" s="178"/>
    </row>
    <row r="554" spans="1:17" ht="15.75" thickBot="1">
      <c r="A554" s="39"/>
      <c r="B554" s="39"/>
      <c r="C554" s="39"/>
      <c r="D554" s="115"/>
      <c r="E554" s="260" t="s">
        <v>447</v>
      </c>
      <c r="F554" s="263">
        <v>8000</v>
      </c>
      <c r="G554" s="263">
        <v>11000</v>
      </c>
      <c r="H554" s="263"/>
      <c r="I554" s="822">
        <v>5000</v>
      </c>
      <c r="J554" s="263">
        <v>5000</v>
      </c>
      <c r="K554" s="997"/>
      <c r="L554" s="263"/>
      <c r="M554" s="273"/>
      <c r="O554" s="178"/>
      <c r="P554" s="178"/>
      <c r="Q554" s="178"/>
    </row>
    <row r="555" spans="1:18" ht="15.75" thickBot="1">
      <c r="A555" s="138"/>
      <c r="B555" s="138"/>
      <c r="C555" s="138"/>
      <c r="D555" s="115"/>
      <c r="E555" s="261" t="s">
        <v>308</v>
      </c>
      <c r="F555" s="264">
        <f>F549</f>
        <v>105825</v>
      </c>
      <c r="G555" s="264">
        <f>G549</f>
        <v>106208</v>
      </c>
      <c r="H555" s="264">
        <f>H549</f>
        <v>104368</v>
      </c>
      <c r="I555" s="270">
        <v>104368</v>
      </c>
      <c r="J555" s="264">
        <f>J549</f>
        <v>104368</v>
      </c>
      <c r="K555" s="998">
        <f>K549</f>
        <v>104368</v>
      </c>
      <c r="L555" s="264">
        <f>L549</f>
        <v>104368</v>
      </c>
      <c r="M555" s="274">
        <f>M549</f>
        <v>104368</v>
      </c>
      <c r="O555" s="178"/>
      <c r="P555" s="178"/>
      <c r="Q555" s="178"/>
      <c r="R555" s="178"/>
    </row>
    <row r="556" spans="1:21" ht="15.75" thickBot="1">
      <c r="A556" s="138"/>
      <c r="B556" s="138"/>
      <c r="C556" s="138"/>
      <c r="D556" s="115"/>
      <c r="E556" s="54" t="s">
        <v>310</v>
      </c>
      <c r="F556" s="265">
        <f>SUM(F551:F555)</f>
        <v>2324587</v>
      </c>
      <c r="G556" s="265">
        <f>SUM(G551:G555)</f>
        <v>2337477</v>
      </c>
      <c r="H556" s="267">
        <f aca="true" t="shared" si="56" ref="H556:M556">H551+H552+H553+H555</f>
        <v>2315171</v>
      </c>
      <c r="I556" s="267">
        <f t="shared" si="56"/>
        <v>2421234</v>
      </c>
      <c r="J556" s="267">
        <f t="shared" si="56"/>
        <v>1560025</v>
      </c>
      <c r="K556" s="999">
        <f t="shared" si="56"/>
        <v>2438694</v>
      </c>
      <c r="L556" s="267">
        <f t="shared" si="56"/>
        <v>2260484</v>
      </c>
      <c r="M556" s="267">
        <f t="shared" si="56"/>
        <v>2267884.05</v>
      </c>
      <c r="T556" s="178"/>
      <c r="U556" s="178"/>
    </row>
    <row r="557" spans="1:24" ht="15">
      <c r="A557" s="178"/>
      <c r="M557" s="191"/>
      <c r="N557" s="152"/>
      <c r="T557" s="178"/>
      <c r="U557" s="178"/>
      <c r="V557" s="191"/>
      <c r="W557" s="191"/>
      <c r="X557" s="191"/>
    </row>
    <row r="558" spans="1:19" ht="15">
      <c r="A558" s="178"/>
      <c r="M558" s="178"/>
      <c r="O558" s="178"/>
      <c r="P558" s="178"/>
      <c r="Q558" s="178"/>
      <c r="R558" s="178"/>
      <c r="S558" s="178"/>
    </row>
    <row r="559" spans="1:13" ht="15">
      <c r="A559" s="178"/>
      <c r="M559" s="178"/>
    </row>
    <row r="560" spans="1:13" ht="15">
      <c r="A560" s="178"/>
      <c r="M560" s="178"/>
    </row>
    <row r="561" spans="1:13" ht="15">
      <c r="A561" s="178"/>
      <c r="M561" s="178"/>
    </row>
    <row r="562" ht="15">
      <c r="M562" s="178"/>
    </row>
    <row r="564" spans="5:10" ht="15">
      <c r="E564" s="178"/>
      <c r="I564" s="178"/>
      <c r="J564" s="178"/>
    </row>
    <row r="565" spans="9:10" ht="15">
      <c r="I565" s="178"/>
      <c r="J565" s="178"/>
    </row>
    <row r="566" ht="15">
      <c r="E566" s="178"/>
    </row>
  </sheetData>
  <sheetProtection/>
  <mergeCells count="13">
    <mergeCell ref="L2:L3"/>
    <mergeCell ref="M2:M3"/>
    <mergeCell ref="F1:G1"/>
    <mergeCell ref="H1:J1"/>
    <mergeCell ref="K1:M1"/>
    <mergeCell ref="I2:I3"/>
    <mergeCell ref="J2:J3"/>
    <mergeCell ref="A2:A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2021-12-13T07:48:11Z</cp:lastPrinted>
  <dcterms:created xsi:type="dcterms:W3CDTF">2014-11-28T07:09:23Z</dcterms:created>
  <dcterms:modified xsi:type="dcterms:W3CDTF">2021-12-13T07:51:13Z</dcterms:modified>
  <cp:category/>
  <cp:version/>
  <cp:contentType/>
  <cp:contentStatus/>
</cp:coreProperties>
</file>