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340" activeTab="9"/>
  </bookViews>
  <sheets>
    <sheet name="príjem" sheetId="1" r:id="rId1"/>
    <sheet name="výdaj" sheetId="2" r:id="rId2"/>
    <sheet name="Príjem I.Q" sheetId="3" r:id="rId3"/>
    <sheet name="Výdaj I. Q" sheetId="4" r:id="rId4"/>
    <sheet name="Príjem II.Q" sheetId="5" r:id="rId5"/>
    <sheet name="Výdaj II.Q" sheetId="6" r:id="rId6"/>
    <sheet name="Príjem III.Q" sheetId="7" r:id="rId7"/>
    <sheet name="Výdaj III.Q" sheetId="8" r:id="rId8"/>
    <sheet name="Príjem IV.Q" sheetId="9" r:id="rId9"/>
    <sheet name="Výdaj IV.Q" sheetId="10" r:id="rId10"/>
  </sheets>
  <definedNames/>
  <calcPr fullCalcOnLoad="1"/>
</workbook>
</file>

<file path=xl/sharedStrings.xml><?xml version="1.0" encoding="utf-8"?>
<sst xmlns="http://schemas.openxmlformats.org/spreadsheetml/2006/main" count="5853" uniqueCount="655">
  <si>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</si>
  <si>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</si>
  <si>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</si>
  <si>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</si>
  <si>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</si>
  <si>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</si>
  <si>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</si>
  <si>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</si>
  <si>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</si>
  <si>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</si>
  <si>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</si>
  <si>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</si>
  <si>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</si>
  <si>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</si>
  <si>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</si>
  <si>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</si>
  <si>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 predaja alkoholu - z minulých rokov</t>
  </si>
  <si>
    <t>Daň za ubytovanie</t>
  </si>
  <si>
    <t>Nedaňové príjmy</t>
  </si>
  <si>
    <t>Príjmy z podnikania a vlast. majetku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</si>
  <si>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</si>
  <si>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</si>
  <si>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</si>
  <si>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</si>
  <si>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</si>
  <si>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</si>
  <si>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</si>
  <si>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</si>
  <si>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</si>
  <si>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</si>
  <si>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</si>
  <si>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</si>
  <si>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</si>
  <si>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</si>
  <si>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</si>
  <si>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</si>
  <si>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</si>
  <si>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</si>
  <si>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Príjem za réžiu stravného MŠ</t>
  </si>
  <si>
    <t>Úroky z vkladov</t>
  </si>
  <si>
    <t>Úroky z bežných účtov</t>
  </si>
  <si>
    <t>Iné nedaňové príjmy</t>
  </si>
  <si>
    <t>Príjem z predpísaných mánk a škôd</t>
  </si>
  <si>
    <t>Príjem z dobropisov</t>
  </si>
  <si>
    <t>Granty a transfery</t>
  </si>
  <si>
    <t>Príspevky od sponzorov</t>
  </si>
  <si>
    <t>Dotácia obciam - na ZŠ</t>
  </si>
  <si>
    <t>Dotácia obciam - na stravu deťom</t>
  </si>
  <si>
    <t>Dotácia obciam - uč.pomôcky</t>
  </si>
  <si>
    <t>Dotácia obciam - matrika</t>
  </si>
  <si>
    <t>Dotácia obciam - na voľby</t>
  </si>
  <si>
    <t>Dotácia na sčítanie obyvateľstva</t>
  </si>
  <si>
    <t>Dotácia obciam - prídavok na dieťa</t>
  </si>
  <si>
    <t>Dotácia obciam - civilná obrana</t>
  </si>
  <si>
    <t>Dotácia obciam - Materská škola</t>
  </si>
  <si>
    <t>Dotácia obciam - Ministerstvo financií</t>
  </si>
  <si>
    <t>BEŽNÉ PRÍJMY - OBEC</t>
  </si>
  <si>
    <t>KAPITÁLOVÉ PRÍJMY - OBEC</t>
  </si>
  <si>
    <t>Kapitálové príjmy</t>
  </si>
  <si>
    <t>Príjem z predaja pozemkov</t>
  </si>
  <si>
    <t xml:space="preserve">KAPITÁLOVÉ PRÍJMY SPOLU </t>
  </si>
  <si>
    <t>FINANČNÉ OPERÁCIE -PRÍJMOVÉ</t>
  </si>
  <si>
    <t>Stravné</t>
  </si>
  <si>
    <t>FINANČNÉ OPERÁCIE SPOLU</t>
  </si>
  <si>
    <t>SUMARIZÁCIA</t>
  </si>
  <si>
    <t>BEŽNÉ PRÍJMY OBEC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</si>
  <si>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</si>
  <si>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</si>
  <si>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</si>
  <si>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</si>
  <si>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</si>
  <si>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</si>
  <si>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</si>
  <si>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</si>
  <si>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</si>
  <si>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</si>
  <si>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</si>
  <si>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</si>
  <si>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</si>
  <si>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</si>
  <si>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</si>
  <si>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</si>
  <si>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</si>
  <si>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</si>
  <si>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</si>
  <si>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</si>
  <si>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</si>
  <si>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</si>
  <si>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</si>
  <si>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</si>
  <si>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</si>
  <si>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Koncesionárske poplatky</t>
  </si>
  <si>
    <t>Materiál</t>
  </si>
  <si>
    <t>Interierové vybavenie</t>
  </si>
  <si>
    <t xml:space="preserve">Výpočtová technika 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</si>
  <si>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</si>
  <si>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</si>
  <si>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</si>
  <si>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</si>
  <si>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</si>
  <si>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</si>
  <si>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</si>
  <si>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</si>
  <si>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</si>
  <si>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</si>
  <si>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</si>
  <si>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</si>
  <si>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</si>
  <si>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</si>
  <si>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</si>
  <si>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</si>
  <si>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</si>
  <si>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</si>
  <si>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</si>
  <si>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</si>
  <si>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</si>
  <si>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</si>
  <si>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</si>
  <si>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</si>
  <si>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</si>
  <si>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</si>
  <si>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</si>
  <si>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Vybavenie vozidiel</t>
  </si>
  <si>
    <t>Dialničné známky, parkovné</t>
  </si>
  <si>
    <t>Rutinná a štandardná údržba</t>
  </si>
  <si>
    <t>3.6</t>
  </si>
  <si>
    <t>Údržba počítačov a softwéru</t>
  </si>
  <si>
    <t>Údržba dielenskej techniky</t>
  </si>
  <si>
    <t>Údržba elektrospotreb.</t>
  </si>
  <si>
    <t>Údržba budov</t>
  </si>
  <si>
    <t>10.2</t>
  </si>
  <si>
    <t>Údržba verejných priestranstiev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</si>
  <si>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</si>
  <si>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</si>
  <si>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</si>
  <si>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</si>
  <si>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</si>
  <si>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</si>
  <si>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</si>
  <si>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</si>
  <si>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</si>
  <si>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</si>
  <si>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Prieskumné, projektové, geodetické práce</t>
  </si>
  <si>
    <t>3.1</t>
  </si>
  <si>
    <t>Notárske, právne</t>
  </si>
  <si>
    <t>1.5</t>
  </si>
  <si>
    <t>Audítorske služby</t>
  </si>
  <si>
    <t>Posudky, štúdie, územný plán</t>
  </si>
  <si>
    <t>Poplatky ochranným autorským zväzom</t>
  </si>
  <si>
    <t>Stravovanie</t>
  </si>
  <si>
    <t>3.2</t>
  </si>
  <si>
    <t>Poistenie majetku</t>
  </si>
  <si>
    <t>Prídel do sociálneho fondu</t>
  </si>
  <si>
    <t>1.1.2</t>
  </si>
  <si>
    <t>Odmena poslancom ob.zastupiteľstva</t>
  </si>
  <si>
    <t>Odmena členom komisií</t>
  </si>
  <si>
    <t>Odmena na dohodu o vyk.práce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</si>
  <si>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</si>
  <si>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</si>
  <si>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</si>
  <si>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</si>
  <si>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</si>
  <si>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</si>
  <si>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</si>
  <si>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</si>
  <si>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</si>
  <si>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</si>
  <si>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</si>
  <si>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</si>
  <si>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</si>
  <si>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</si>
  <si>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</si>
  <si>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</si>
  <si>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</si>
  <si>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</si>
  <si>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Výdaj na voľby</t>
  </si>
  <si>
    <t>01.7.0.</t>
  </si>
  <si>
    <t>Transakcie verejného dlhu</t>
  </si>
  <si>
    <t>Splácanie úrokov a ostatné platby</t>
  </si>
  <si>
    <t>Splácanie úrokov z úveru</t>
  </si>
  <si>
    <t>Splácanie úrokov z úveru  16 BJ</t>
  </si>
  <si>
    <t>Manipulačné poplatky k úveru</t>
  </si>
  <si>
    <t>02.2.0.</t>
  </si>
  <si>
    <t>Civilná ochrana</t>
  </si>
  <si>
    <t>5.2</t>
  </si>
  <si>
    <t>Odmena na dohodu o vykonaní práce</t>
  </si>
  <si>
    <t>03.2.0.</t>
  </si>
  <si>
    <t>5.3</t>
  </si>
  <si>
    <t>Tepelná energia</t>
  </si>
  <si>
    <t>Reprezentačné</t>
  </si>
  <si>
    <t>Revízie</t>
  </si>
  <si>
    <t>Pohonné hmoty</t>
  </si>
  <si>
    <t>Servis, údržba dopr. prostriedkov</t>
  </si>
  <si>
    <t>Údržba PZ</t>
  </si>
  <si>
    <t>Nájomné za nájom</t>
  </si>
  <si>
    <t>Prenájom ihriska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</si>
  <si>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</si>
  <si>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</si>
  <si>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</si>
  <si>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</si>
  <si>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</si>
  <si>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</si>
  <si>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</si>
  <si>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</si>
  <si>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</si>
  <si>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</si>
  <si>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</si>
  <si>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</si>
  <si>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</si>
  <si>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</si>
  <si>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Palivo - benzín do kosačiek, píly</t>
  </si>
  <si>
    <t>Údržba verejnej zelene</t>
  </si>
  <si>
    <t>Údržba priestorov zberného dvora</t>
  </si>
  <si>
    <t>Uloženie a likvidácia odpadu</t>
  </si>
  <si>
    <t>05.2.0.</t>
  </si>
  <si>
    <t>Nakladanie s odpadovými vodami</t>
  </si>
  <si>
    <t>Údržba prečerpávacej stanice</t>
  </si>
  <si>
    <t>Čistenie kanalizácie</t>
  </si>
  <si>
    <t>Vývoz fekálií</t>
  </si>
  <si>
    <t>Výstavba 16 Bytovej jednotky</t>
  </si>
  <si>
    <t>06.3.0.</t>
  </si>
  <si>
    <t>Zásobovanie vodou</t>
  </si>
  <si>
    <t>06.4.0.</t>
  </si>
  <si>
    <t>Verejné osvetlenie</t>
  </si>
  <si>
    <t>5.1</t>
  </si>
  <si>
    <t>Energie-elektr. energia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</si>
  <si>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</si>
  <si>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</si>
  <si>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</si>
  <si>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</si>
  <si>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</si>
  <si>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</si>
  <si>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</si>
  <si>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</si>
  <si>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</si>
  <si>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</si>
  <si>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</si>
  <si>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</si>
  <si>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</si>
  <si>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</si>
  <si>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</si>
  <si>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8.2</t>
  </si>
  <si>
    <t>Vybavenie detských ihrísk</t>
  </si>
  <si>
    <t>08.2.0.</t>
  </si>
  <si>
    <t>Kultúrne služby - DK, ZPOZ</t>
  </si>
  <si>
    <t>9.1</t>
  </si>
  <si>
    <t>Všeobecná zdrav. Poisť.</t>
  </si>
  <si>
    <t>Drobné vybavenie ( poháre, šálky)</t>
  </si>
  <si>
    <t>4.1</t>
  </si>
  <si>
    <t>Reprezentačné výdavky - ZPOZ</t>
  </si>
  <si>
    <t>6.2</t>
  </si>
  <si>
    <t>Externý menežment</t>
  </si>
  <si>
    <t>Kultúrne podujatia - silvester</t>
  </si>
  <si>
    <t>Čistenie obrusov</t>
  </si>
  <si>
    <t>Ošatné - ZPOZ</t>
  </si>
  <si>
    <t>Knižnica</t>
  </si>
  <si>
    <t>VŠZP</t>
  </si>
  <si>
    <t>Rezervný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</si>
  <si>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</si>
  <si>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</si>
  <si>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</si>
  <si>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</si>
  <si>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</si>
  <si>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</si>
  <si>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>Pohrebná služba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</si>
  <si>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</si>
  <si>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</si>
  <si>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</si>
  <si>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</si>
  <si>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Príspevok fara</t>
  </si>
  <si>
    <t>08.6.0.</t>
  </si>
  <si>
    <t>Kultúrne a cirkevné pamiatrky</t>
  </si>
  <si>
    <t>Rutinná a štandartná údržba</t>
  </si>
  <si>
    <t>7.1</t>
  </si>
  <si>
    <t>Vodné</t>
  </si>
  <si>
    <t>Poštovné</t>
  </si>
  <si>
    <t>Interiérové vybavenie</t>
  </si>
  <si>
    <t>Náradie</t>
  </si>
  <si>
    <t>Hasiaci prístroj</t>
  </si>
  <si>
    <t xml:space="preserve">Kancelárske potreby </t>
  </si>
  <si>
    <t>Čistiace a hygienické potreby</t>
  </si>
  <si>
    <t>Materiál údržba</t>
  </si>
  <si>
    <t>Knihy, časopisy, noviny</t>
  </si>
  <si>
    <t>Učebné pomôcky</t>
  </si>
  <si>
    <t>Posteľná bielizeň, uteráky</t>
  </si>
  <si>
    <t>MDD potraviny</t>
  </si>
  <si>
    <t>PHM</t>
  </si>
  <si>
    <t>Prepravné</t>
  </si>
  <si>
    <t>Preprava autobus</t>
  </si>
  <si>
    <t>Údržba škôl</t>
  </si>
  <si>
    <t>Kultúrne podujatia</t>
  </si>
  <si>
    <t>Divadlo</t>
  </si>
  <si>
    <t>Školenie</t>
  </si>
  <si>
    <t>Vývoz odpadu</t>
  </si>
  <si>
    <t>7.3</t>
  </si>
  <si>
    <t>Toner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</si>
  <si>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</si>
  <si>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</si>
  <si>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</si>
  <si>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</si>
  <si>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</si>
  <si>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</si>
  <si>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</si>
  <si>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</si>
  <si>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</si>
  <si>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</si>
  <si>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</si>
  <si>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</si>
  <si>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</si>
  <si>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</si>
  <si>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</si>
  <si>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</si>
  <si>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</si>
  <si>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</si>
  <si>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</si>
  <si>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</si>
  <si>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</si>
  <si>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</si>
  <si>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</si>
  <si>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</si>
  <si>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</si>
  <si>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</si>
  <si>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</si>
  <si>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</si>
  <si>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</si>
  <si>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>KAPITÁLOVÝ VÝDAJ  SPOLU</t>
  </si>
  <si>
    <t>FINANČNÉ OPERÁCIE -VÝDAVKOVÉ</t>
  </si>
  <si>
    <t>Transakcie verejného dlhu - 16 bytová jednotka</t>
  </si>
  <si>
    <t>ROZPOČTOVÉ VÝDAVKY SPOLU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</si>
  <si>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</si>
  <si>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</si>
  <si>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</si>
  <si>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</si>
  <si>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</si>
  <si>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</si>
  <si>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</si>
  <si>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</si>
  <si>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</si>
  <si>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Tuzemské</t>
  </si>
  <si>
    <t>01.1.1</t>
  </si>
  <si>
    <t>Ochrana pred požiarmi</t>
  </si>
  <si>
    <t>04.2.1</t>
  </si>
  <si>
    <t>08.2.0</t>
  </si>
  <si>
    <t>Vzdelávanie nedefinované</t>
  </si>
  <si>
    <t>10.1.2</t>
  </si>
  <si>
    <t>10.4.0</t>
  </si>
  <si>
    <t>10.7.0</t>
  </si>
  <si>
    <t>Príjem za ostané služby</t>
  </si>
  <si>
    <t>Príjem z prenájmu ver. priestorov</t>
  </si>
  <si>
    <t>Príjem z refundácie</t>
  </si>
  <si>
    <t>Hygienické potreby</t>
  </si>
  <si>
    <t>Čistiace potreby</t>
  </si>
  <si>
    <t>Pečiatky</t>
  </si>
  <si>
    <t>Vybavenie verejného priestranstva</t>
  </si>
  <si>
    <t>Vypracovanie žiadosti NFP</t>
  </si>
  <si>
    <t>Členský príspevok</t>
  </si>
  <si>
    <t>Nádoby - psie extrementy</t>
  </si>
  <si>
    <t>Ozvučenie domu smútku</t>
  </si>
  <si>
    <t>Čistiace  potreby</t>
  </si>
  <si>
    <t>Vybavenie tried</t>
  </si>
  <si>
    <t>Dotácia obciam - opatrovateľská služba</t>
  </si>
  <si>
    <t>Daň za predajné automaty</t>
  </si>
  <si>
    <t>Údržba autobusovej zastávky Tunežice</t>
  </si>
  <si>
    <t>Poplatok za stavebný odpad</t>
  </si>
  <si>
    <t>Dotácia obciam -znevýhodnený uchádzač</t>
  </si>
  <si>
    <t>16 BJ - fond opráv z minulých rokov</t>
  </si>
  <si>
    <t>Zábezpeka 16 BJ</t>
  </si>
  <si>
    <t>Zábezpeka - príjem</t>
  </si>
  <si>
    <t>4.5</t>
  </si>
  <si>
    <t>Archivačné boxy</t>
  </si>
  <si>
    <t>Licencia</t>
  </si>
  <si>
    <t>Vytýčenie inžinierských sietí</t>
  </si>
  <si>
    <t>09.6.0.1</t>
  </si>
  <si>
    <t xml:space="preserve">Transfery  nezisk. org. </t>
  </si>
  <si>
    <t>7.4</t>
  </si>
  <si>
    <t>Transfer ZUŠ</t>
  </si>
  <si>
    <t>Transfer CVČ</t>
  </si>
  <si>
    <t>05.1.0</t>
  </si>
  <si>
    <t>Digestor 16 Bj., materiál</t>
  </si>
  <si>
    <t>Daň z bytov a nebytových priestorov v byt.dome</t>
  </si>
  <si>
    <t>Dotácia obciam - stav. úrad, cestná doprava.</t>
  </si>
  <si>
    <t>Dotácia obciam - životné prostredie</t>
  </si>
  <si>
    <t>09.1.1.1</t>
  </si>
  <si>
    <t>Zdroj</t>
  </si>
  <si>
    <t>Energetický audit</t>
  </si>
  <si>
    <t>Údržba vojnových hrobov</t>
  </si>
  <si>
    <t>Rekonštrukcia DK</t>
  </si>
  <si>
    <t>Palivo ako zdroj energie</t>
  </si>
  <si>
    <t>Cestná daň</t>
  </si>
  <si>
    <t>Nákup pozemkov</t>
  </si>
  <si>
    <t>08.1.0</t>
  </si>
  <si>
    <t>09.1.2.1</t>
  </si>
  <si>
    <t>Rekonštrukcia telocvične ZŠ</t>
  </si>
  <si>
    <t>Finančná zábezpeka</t>
  </si>
  <si>
    <t>Recyklačný fond</t>
  </si>
  <si>
    <t>Náhrady</t>
  </si>
  <si>
    <t>Odevy</t>
  </si>
  <si>
    <t>Stan - akcie</t>
  </si>
  <si>
    <t>Dni obce</t>
  </si>
  <si>
    <t>Kuchynská linka</t>
  </si>
  <si>
    <t>očak. plnenie</t>
  </si>
  <si>
    <t>Príjem z refakturácie</t>
  </si>
  <si>
    <t xml:space="preserve">Príjem z ročného zúčtovania poistného </t>
  </si>
  <si>
    <t>Deratizácia</t>
  </si>
  <si>
    <t>16 Bj - zábezpeka</t>
  </si>
  <si>
    <t>Transfer MF - kamerový systém</t>
  </si>
  <si>
    <t>16 Bj zapojenie FP z pred. Rokov</t>
  </si>
  <si>
    <t>Dielňa plyn</t>
  </si>
  <si>
    <t xml:space="preserve">Materiíl </t>
  </si>
  <si>
    <t>Kamerový systém</t>
  </si>
  <si>
    <t>Kultúrne služby</t>
  </si>
  <si>
    <t>Transakcie verejného dlhu - splátka úveru</t>
  </si>
  <si>
    <t>Príjem za stravné MŠ</t>
  </si>
  <si>
    <t>Zd.</t>
  </si>
  <si>
    <t>Potraviny MŠ</t>
  </si>
  <si>
    <t>Preklenovací úver</t>
  </si>
  <si>
    <t>Splácanie úrokov - SZRB Modernizácia DK</t>
  </si>
  <si>
    <t>Transfer MŽP - Modernizácia DK</t>
  </si>
  <si>
    <t>3AA1</t>
  </si>
  <si>
    <t>3AA2</t>
  </si>
  <si>
    <t>717 002</t>
  </si>
  <si>
    <t>72f</t>
  </si>
  <si>
    <t>Rok 2021</t>
  </si>
  <si>
    <t>Zostatok pros. z predch. Rokov</t>
  </si>
  <si>
    <t>Príjem za stravné</t>
  </si>
  <si>
    <t>Potvrdenia</t>
  </si>
  <si>
    <t>Podujatia</t>
  </si>
  <si>
    <t>Zdravotné prehladky</t>
  </si>
  <si>
    <t>71</t>
  </si>
  <si>
    <t>Rekonštrukcia plota MŠ</t>
  </si>
  <si>
    <t>Rekonštkukcia plota MŠ</t>
  </si>
  <si>
    <t>Asistenčný poplatok IOMO</t>
  </si>
  <si>
    <t>Dotácia obciam -obnova pomníka padlým</t>
  </si>
  <si>
    <t>Lesy SR š.p. - príspevok z fondu lesov</t>
  </si>
  <si>
    <t>Investičný úver</t>
  </si>
  <si>
    <t>BEŽNÉ PRÍJMY ZŠ</t>
  </si>
  <si>
    <t>Zdravotná služba</t>
  </si>
  <si>
    <t>Kompostery</t>
  </si>
  <si>
    <t>Kompostery - dotácia</t>
  </si>
  <si>
    <t>Výpočtová technika</t>
  </si>
  <si>
    <t>04.5.1</t>
  </si>
  <si>
    <t>Rekonštrukcia a modernizácia - dotácia</t>
  </si>
  <si>
    <t>Rekonštrukcia DK 5% účasť</t>
  </si>
  <si>
    <t>Rekonštrukcia DK - neoprávnené výdavky</t>
  </si>
  <si>
    <t>Transakcie verejného dlhu - investičný úver</t>
  </si>
  <si>
    <t>Materiál - Výmena vodomerov</t>
  </si>
  <si>
    <t>Známky, informačné tabule</t>
  </si>
  <si>
    <t xml:space="preserve">Výstavba- investičný úver, IBV, MŠ </t>
  </si>
  <si>
    <t>Rekonštrukcia a modernizácia ul. Záhradná</t>
  </si>
  <si>
    <t>Rekonštrukcia a modernizácia ul. Kukučínova</t>
  </si>
  <si>
    <t>Materiál na údržbu, kanalizačná prípojka</t>
  </si>
  <si>
    <t>Nákup komponentov - ihriská</t>
  </si>
  <si>
    <t xml:space="preserve">Propagácia, reklama </t>
  </si>
  <si>
    <t>očakáv. Plnenie</t>
  </si>
  <si>
    <t>&amp;</t>
  </si>
  <si>
    <t>BEŽNÉ PRÍJMY - ZŠ</t>
  </si>
  <si>
    <t>BEŽNÝ PRÍJEM SPOLU</t>
  </si>
  <si>
    <t>ROZPOČET ROK 2019</t>
  </si>
  <si>
    <t>Rok 2022</t>
  </si>
  <si>
    <t>Transfer MŽP - Zberový dvor</t>
  </si>
  <si>
    <t>Dotácia obciam - Ministerstvo ŽP - koppostery</t>
  </si>
  <si>
    <t>Rok 2018</t>
  </si>
  <si>
    <t>Údržba telefónnej ústredne,kamerový systém</t>
  </si>
  <si>
    <t>Výmena vodomerov</t>
  </si>
  <si>
    <t>Škola v prírode</t>
  </si>
  <si>
    <t xml:space="preserve">Materiál </t>
  </si>
  <si>
    <t>Zberový dvor - dotácia</t>
  </si>
  <si>
    <t>Zberový dvor - vlastné zdroje</t>
  </si>
  <si>
    <t>Materiál na údržbu, zbúranie prečerpávačky</t>
  </si>
  <si>
    <t>Materiál na údržbu plocha pre kontajnery</t>
  </si>
  <si>
    <t>Údržba komunikácuí  úprava vjazdu Tunežice</t>
  </si>
  <si>
    <t>Údržba verejného osvetlenia,</t>
  </si>
  <si>
    <t>Materiál na údržbu, prekládka stĺpa</t>
  </si>
  <si>
    <t>Údržba chodníkov</t>
  </si>
  <si>
    <t>Materiál zberový dvor</t>
  </si>
  <si>
    <t>Údržba ihrísk -  Ladce, Tunežice</t>
  </si>
  <si>
    <t>Údržba budov,kotla</t>
  </si>
  <si>
    <t>Čistiaci stroj</t>
  </si>
  <si>
    <t>Bežiaci pás</t>
  </si>
  <si>
    <t>Pútač</t>
  </si>
  <si>
    <t>Štúdia - reštaurovanie pomníka</t>
  </si>
  <si>
    <t>Pracovné odevy</t>
  </si>
  <si>
    <t>Zdravotná prehliadka</t>
  </si>
  <si>
    <t xml:space="preserve">Rekonštrukcia a modernizácia </t>
  </si>
  <si>
    <t>Rekonštrukcia DK úver</t>
  </si>
  <si>
    <t>Transakcie verejného dlhu - preklanovací úver</t>
  </si>
  <si>
    <t xml:space="preserve">  </t>
  </si>
  <si>
    <t xml:space="preserve"> </t>
  </si>
  <si>
    <t>Materiál na údržbu ZŠ - ŠJ</t>
  </si>
  <si>
    <t>72e</t>
  </si>
  <si>
    <t>% Pln.</t>
  </si>
  <si>
    <t>Schválený</t>
  </si>
  <si>
    <t>Upravený</t>
  </si>
  <si>
    <t>72g</t>
  </si>
  <si>
    <t>Dotácia obciam - Požiarná ochrana</t>
  </si>
  <si>
    <t>Skut. I.Q</t>
  </si>
  <si>
    <t>oč. Plnenie</t>
  </si>
  <si>
    <t>% Pl.</t>
  </si>
  <si>
    <t>Údržba - kamerový systém</t>
  </si>
  <si>
    <t>Nájom za plošinu</t>
  </si>
  <si>
    <t>Váha zberový dvor</t>
  </si>
  <si>
    <t>Búracie práce - prečerpávačka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</si>
  <si>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&amp;</t>
  </si>
  <si>
    <t>Vypracoval: Ing. Alena Černotová</t>
  </si>
  <si>
    <t>Schválil :</t>
  </si>
  <si>
    <t xml:space="preserve"> Ing. Jaroslav Koyš, starosta obce </t>
  </si>
  <si>
    <t xml:space="preserve"> V Ladcoch, dňa 14.04.2020 </t>
  </si>
  <si>
    <t>Transakcie verejného dlhu - prekl. úver</t>
  </si>
  <si>
    <t>Skutoč.IQ</t>
  </si>
  <si>
    <t>Poistné plnenie MŠ</t>
  </si>
  <si>
    <t>Príjem z dobropisu</t>
  </si>
  <si>
    <t>Dotácia obciam - vojnové hroby</t>
  </si>
  <si>
    <t>3AB1</t>
  </si>
  <si>
    <t>3AB2</t>
  </si>
  <si>
    <t>Dezinfekcia</t>
  </si>
  <si>
    <t>KAPITÁLOVÝ VÝDAJ  ZŠ</t>
  </si>
  <si>
    <t>KAPITÁLOVÝ VÝDAJ  OBEC</t>
  </si>
  <si>
    <t>Palivo</t>
  </si>
  <si>
    <t>Prevádzkové zariadenia</t>
  </si>
  <si>
    <t>Komunitný plán</t>
  </si>
  <si>
    <t>Rok 2023</t>
  </si>
  <si>
    <t>ROZPOČET ROK 2020</t>
  </si>
  <si>
    <t>Príjem z poistného plnenia</t>
  </si>
  <si>
    <t>Dotácia obciam - Ministerstvo ŽP kompostery</t>
  </si>
  <si>
    <t>1AB1</t>
  </si>
  <si>
    <t>Dotácia obciam - ZŠ športové prvky</t>
  </si>
  <si>
    <t>Transfer MF - energetické zvýhodnenie MŠ</t>
  </si>
  <si>
    <t>Transfer Úrad vlády ZŠ</t>
  </si>
  <si>
    <t>Dotácia obiam - Požiarná ochrana</t>
  </si>
  <si>
    <t>Dotácia obciam - MŠ udržateľnosž prec. Miesta</t>
  </si>
  <si>
    <t>Údržba blezkozvodu</t>
  </si>
  <si>
    <t>Výkopové práce</t>
  </si>
  <si>
    <t xml:space="preserve">Údržba komunikácuí  </t>
  </si>
  <si>
    <t>Pútač, tabule</t>
  </si>
  <si>
    <t>Príspevok mestu</t>
  </si>
  <si>
    <t>Nájimné za prenájom</t>
  </si>
  <si>
    <t xml:space="preserve">5.3 </t>
  </si>
  <si>
    <t>Odevy - dotácia</t>
  </si>
  <si>
    <t>Váha - zberový dvor</t>
  </si>
  <si>
    <t>Obrusy DS</t>
  </si>
  <si>
    <t>Softwer</t>
  </si>
  <si>
    <t>Kamerový, bezpečnostný  systém</t>
  </si>
  <si>
    <t>03.2.0</t>
  </si>
  <si>
    <t>Nákup budov</t>
  </si>
  <si>
    <t>Materiál - kontajnery</t>
  </si>
  <si>
    <t>06.4.0</t>
  </si>
  <si>
    <t>Rekonštrukcia VO</t>
  </si>
  <si>
    <t>,</t>
  </si>
  <si>
    <t>SCHV. ROZPOČET</t>
  </si>
  <si>
    <t>SCHV.  ROZPOČET</t>
  </si>
  <si>
    <t>292  012</t>
  </si>
  <si>
    <t>Dotácia obciam - MŠ udržateľnosť prec. Miesta</t>
  </si>
  <si>
    <t>Transfer MF- energetické zvýhodnenie MŠ</t>
  </si>
  <si>
    <t>Transfer Úradu vlády ZŠ</t>
  </si>
  <si>
    <t>ROZPOČET 2021</t>
  </si>
  <si>
    <t>Dotácia obciam - na voľby, sčítanie OBD</t>
  </si>
  <si>
    <t>Rok 2019</t>
  </si>
  <si>
    <t>Dotácia obciam -COVID</t>
  </si>
  <si>
    <t>COVID</t>
  </si>
  <si>
    <t>Občerstvenie</t>
  </si>
  <si>
    <t>Odmeny</t>
  </si>
  <si>
    <t>Odevy dotácia</t>
  </si>
  <si>
    <t xml:space="preserve">Prevádzkové zariadenia </t>
  </si>
  <si>
    <t>Príspevok fara, mesto</t>
  </si>
  <si>
    <t>Kúpa budovy</t>
  </si>
  <si>
    <t>KAPITÁLOVÝ VÝDAJ ZŠ</t>
  </si>
  <si>
    <t>KAPIT8LOVÝ VÝDAJ SPOLU</t>
  </si>
  <si>
    <t>Zostaok v pokladni k 31.03.2021                                2 006,24</t>
  </si>
  <si>
    <t>Zostatok na bežnom účte k 31.03.2021              159 852,07</t>
  </si>
  <si>
    <t>Zostatok na strav. účte k 31.03.2021                        7 366,54</t>
  </si>
  <si>
    <t>Zostatok na účte SF k 31.03.2021                               2 816,12</t>
  </si>
  <si>
    <t>Rezerva                                                                             189 720,00</t>
  </si>
  <si>
    <t>Zostatok na byt. účte k 31.03.2021                        82 365,69</t>
  </si>
  <si>
    <t xml:space="preserve">Zostatok nesplat. úveru k 31.03.2021                82 949,00             </t>
  </si>
  <si>
    <t xml:space="preserve">Zostatok nesplat. ú. SZRB k 31.03.2021            120 286,82    </t>
  </si>
  <si>
    <t xml:space="preserve">Zostatok nesp. Úveru ŠFRB k 31.03.2021          315 512,58      </t>
  </si>
  <si>
    <t>Skutoč.IIQ</t>
  </si>
  <si>
    <t>Dotácia - Environmentálny fond</t>
  </si>
  <si>
    <t>Dotácia obciam - NP COVID MRK</t>
  </si>
  <si>
    <t>Skut.  II.Q</t>
  </si>
  <si>
    <t>KAPITÁLOVÉ PRÍJMY  OBEC</t>
  </si>
  <si>
    <t>KAPITÁLOVÉ PRÍJMY  ZŠ</t>
  </si>
  <si>
    <t>Zostaok v pokladni k 30.06.2021                                2 006,24</t>
  </si>
  <si>
    <t xml:space="preserve"> V Ladcoch, dňa 15.07.2021 </t>
  </si>
  <si>
    <t xml:space="preserve">Zostatok nesplat. ú. SZRB k 30.06.2021            109 786,82    </t>
  </si>
  <si>
    <t xml:space="preserve">Zostatok nesplat. úveru k 30.06.2021                71 093,00             </t>
  </si>
  <si>
    <t xml:space="preserve">Zostatok nesp. Úveru ŠFRB k 30.06.2021          311 656,75      </t>
  </si>
  <si>
    <t>Zostatok na účte SF k 30.06.2021                                  589,84</t>
  </si>
  <si>
    <t>Zostatok na strav. účte k 30.06.2021                        7 469,19</t>
  </si>
  <si>
    <t>Zostatok na byt. účte k 30.06.2021                        79 259,80</t>
  </si>
  <si>
    <t>Zostatok na bežnom účte k 30.06.2021              206 284,06</t>
  </si>
  <si>
    <t>4.3</t>
  </si>
  <si>
    <t>Materiál - dotácia</t>
  </si>
  <si>
    <t xml:space="preserve"> V Ladcoch, dňa 14.10.2021 </t>
  </si>
  <si>
    <t>Zostatok na bežnom účte k 30.09.2021              174 558,38</t>
  </si>
  <si>
    <t>Zostatok na strav. účte k 30.09.2021                        8 076,91</t>
  </si>
  <si>
    <t>Zostatok na účte SF k 30.09.2021                               1 251,66</t>
  </si>
  <si>
    <t>Rezerva                                                                         123 722,36</t>
  </si>
  <si>
    <t>Zostaok v pokladni k 30.09.2021                               1 895,13</t>
  </si>
  <si>
    <t>Zostatok na byt. účte k 30.09.2021                    83 859,00</t>
  </si>
  <si>
    <t xml:space="preserve">       Zostatok nesplat. úveru k 30.09.2021                59 237,00             </t>
  </si>
  <si>
    <t xml:space="preserve">       Zostatok nesplat. ú. SZRB k 30.09.2021             99 286,82    </t>
  </si>
  <si>
    <t xml:space="preserve">      Zostatok nesp. Úveru ŠFRB k 30.09.2021          307 799,56      </t>
  </si>
  <si>
    <t>Skutoč.IIIQ</t>
  </si>
  <si>
    <t>Príjem za školné MŠ</t>
  </si>
  <si>
    <t>Skut.  III.Q</t>
  </si>
  <si>
    <t>Dezinfekcia - dotácia</t>
  </si>
  <si>
    <t>Známky pre psov</t>
  </si>
  <si>
    <t>Informačné tabule</t>
  </si>
  <si>
    <t>Digitálny pasport ciest</t>
  </si>
  <si>
    <t>Príjem - predaj traktora</t>
  </si>
  <si>
    <t>3AC1</t>
  </si>
  <si>
    <t>1AC2</t>
  </si>
  <si>
    <t>1AC3</t>
  </si>
  <si>
    <t>1AA1</t>
  </si>
  <si>
    <t xml:space="preserve">Lipová alej - dotácia      </t>
  </si>
  <si>
    <t>Mzdy, platy, služob. Príjem- dotácia MPC</t>
  </si>
  <si>
    <t>Poisťovňa Dôvera- dotácia MPC</t>
  </si>
  <si>
    <t>Starobné poistenie - dotácia MPC</t>
  </si>
  <si>
    <t>717 001</t>
  </si>
  <si>
    <t>Elektrické nabíjacie stanice - dotácia</t>
  </si>
  <si>
    <t>Elektrické nabíjacie stanice - vlastné zdroje</t>
  </si>
  <si>
    <t>Dotácia obciam - SAŽP, lipová alej</t>
  </si>
  <si>
    <t>Dotáci obciam - MŠ, MPC</t>
  </si>
  <si>
    <t>Transfer HF - elektrické nabíjacie stanice</t>
  </si>
  <si>
    <t>Skutoč.IVQ</t>
  </si>
  <si>
    <t>Skut.  IV.Q</t>
  </si>
  <si>
    <t xml:space="preserve">Transfer MŠVVaŠ- ZŠ telocvičňa strecha </t>
  </si>
  <si>
    <t>Dotácia obciam - Zšoprava  kotolne</t>
  </si>
  <si>
    <t>Mzdy, platy, služob. Príjem - dotácia</t>
  </si>
  <si>
    <t>Poisťovňa Dôvera - dotácia</t>
  </si>
  <si>
    <t>Starobné poistenie - dotácia</t>
  </si>
  <si>
    <t>Interiérové vybavenie - dotácia</t>
  </si>
  <si>
    <t>Kancelárske potreby - dotácia</t>
  </si>
  <si>
    <t>Papier - dotácia</t>
  </si>
  <si>
    <t>Mzdy</t>
  </si>
  <si>
    <t xml:space="preserve">Lipová alej - vlastné zdroje      </t>
  </si>
  <si>
    <t>16 Bj. Maľovanie</t>
  </si>
  <si>
    <t>1AC1</t>
  </si>
  <si>
    <t>ZŠ oprava kotolne dotácia</t>
  </si>
  <si>
    <t>ZŠ oprava kotolne vlastné zdroje</t>
  </si>
  <si>
    <t>Zostatok na strav. účte k 31.12.2021                        6 354,43</t>
  </si>
  <si>
    <t>Zostatok na účte SF k 31.12.2021                               2 149,22</t>
  </si>
  <si>
    <t>Zostatok na bežnom účte k 31.12.2021              227 067,02</t>
  </si>
  <si>
    <t xml:space="preserve">           Zostatok nesplat. úveru k 31.12.2021                47 381,00             </t>
  </si>
  <si>
    <t xml:space="preserve">           Zostatok nesplat. ú. SZRB k 31.12.2021             88 786,82    </t>
  </si>
  <si>
    <t xml:space="preserve">           Zostatok nesp. Úveru ŠFRB k 31.12.2021          303 906,83      </t>
  </si>
  <si>
    <t xml:space="preserve">          NFV                                                                                    58 001,00</t>
  </si>
  <si>
    <t xml:space="preserve"> V Ladcoch, dňa 24.01.2022 </t>
  </si>
  <si>
    <t>Rezerva                                                                            116 265,56</t>
  </si>
  <si>
    <t>Zostatok na byt. účte k 31.12.2021                         83 124,43</t>
  </si>
  <si>
    <t>Zostaok v pokladni k 31.12.2021                              21 716,21</t>
  </si>
  <si>
    <t>72j</t>
  </si>
  <si>
    <t>MŠ testy COVID</t>
  </si>
  <si>
    <t>Materiál na vyučovanie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</si>
</sst>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1B]dd\.\ mmmm\ yyyy"/>
    <numFmt numFmtId="175" formatCode="#,##0.0"/>
    <numFmt numFmtId="176" formatCode="0.000"/>
    <numFmt numFmtId="177" formatCode="0.0"/>
    <numFmt numFmtId="178" formatCode="[$-41B]d\.\ mmmm\ yyyy"/>
    <numFmt numFmtId="179" formatCode="[$-41B]dddd\,\ d\.\ mmmm\ yyyy"/>
    <numFmt numFmtId="180" formatCode="#,##0.000"/>
    <numFmt numFmtId="181" formatCode="0.0000"/>
    <numFmt numFmtId="182" formatCode="0.00000"/>
    <numFmt numFmtId="183" formatCode="0.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b/>
      <sz val="8"/>
      <color indexed="36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0070C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7030A0"/>
      <name val="Arial"/>
      <family val="2"/>
    </font>
    <font>
      <b/>
      <sz val="8"/>
      <color theme="3"/>
      <name val="Arial"/>
      <family val="2"/>
    </font>
    <font>
      <b/>
      <sz val="8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/>
      <bottom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/>
      <top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hair"/>
    </border>
    <border>
      <left style="thin"/>
      <right/>
      <top style="hair"/>
      <bottom/>
    </border>
    <border>
      <left>
        <color indexed="63"/>
      </left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hair"/>
    </border>
    <border>
      <left style="medium"/>
      <right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 style="hair"/>
      <bottom style="medium"/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 style="thick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1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35" xfId="0" applyFont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9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40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43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49" fontId="6" fillId="0" borderId="51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0" fontId="6" fillId="0" borderId="48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2" xfId="0" applyFont="1" applyBorder="1" applyAlignment="1">
      <alignment/>
    </xf>
    <xf numFmtId="0" fontId="3" fillId="0" borderId="25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48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0" fontId="6" fillId="0" borderId="47" xfId="0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5" fillId="0" borderId="50" xfId="0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3" fontId="14" fillId="0" borderId="4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49" fontId="6" fillId="0" borderId="55" xfId="0" applyNumberFormat="1" applyFont="1" applyBorder="1" applyAlignment="1">
      <alignment/>
    </xf>
    <xf numFmtId="0" fontId="6" fillId="0" borderId="56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47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49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34" borderId="3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36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18" fillId="0" borderId="21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64" xfId="0" applyBorder="1" applyAlignment="1">
      <alignment/>
    </xf>
    <xf numFmtId="3" fontId="6" fillId="0" borderId="4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49" fontId="6" fillId="0" borderId="83" xfId="0" applyNumberFormat="1" applyFont="1" applyBorder="1" applyAlignment="1">
      <alignment/>
    </xf>
    <xf numFmtId="0" fontId="5" fillId="0" borderId="65" xfId="0" applyFont="1" applyBorder="1" applyAlignment="1">
      <alignment/>
    </xf>
    <xf numFmtId="0" fontId="5" fillId="0" borderId="72" xfId="0" applyFont="1" applyBorder="1" applyAlignment="1">
      <alignment/>
    </xf>
    <xf numFmtId="0" fontId="6" fillId="0" borderId="65" xfId="0" applyFont="1" applyBorder="1" applyAlignment="1">
      <alignment/>
    </xf>
    <xf numFmtId="3" fontId="6" fillId="0" borderId="76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87" xfId="0" applyFont="1" applyBorder="1" applyAlignment="1">
      <alignment/>
    </xf>
    <xf numFmtId="3" fontId="0" fillId="0" borderId="30" xfId="0" applyNumberFormat="1" applyBorder="1" applyAlignment="1">
      <alignment/>
    </xf>
    <xf numFmtId="0" fontId="6" fillId="0" borderId="55" xfId="0" applyFont="1" applyBorder="1" applyAlignment="1">
      <alignment/>
    </xf>
    <xf numFmtId="3" fontId="63" fillId="0" borderId="50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6" fillId="33" borderId="71" xfId="0" applyNumberFormat="1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12" fillId="0" borderId="73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95" xfId="0" applyNumberFormat="1" applyFont="1" applyBorder="1" applyAlignment="1">
      <alignment/>
    </xf>
    <xf numFmtId="3" fontId="6" fillId="0" borderId="78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5" fillId="0" borderId="94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3" fillId="0" borderId="98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14" fillId="0" borderId="100" xfId="0" applyNumberFormat="1" applyFont="1" applyBorder="1" applyAlignment="1">
      <alignment/>
    </xf>
    <xf numFmtId="3" fontId="14" fillId="0" borderId="73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93" xfId="0" applyNumberFormat="1" applyFont="1" applyFill="1" applyBorder="1" applyAlignment="1">
      <alignment/>
    </xf>
    <xf numFmtId="3" fontId="5" fillId="0" borderId="94" xfId="0" applyNumberFormat="1" applyFont="1" applyFill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5" fillId="0" borderId="101" xfId="0" applyNumberFormat="1" applyFont="1" applyBorder="1" applyAlignment="1">
      <alignment/>
    </xf>
    <xf numFmtId="3" fontId="64" fillId="0" borderId="33" xfId="0" applyNumberFormat="1" applyFont="1" applyBorder="1" applyAlignment="1">
      <alignment/>
    </xf>
    <xf numFmtId="3" fontId="65" fillId="0" borderId="71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0" fillId="0" borderId="97" xfId="0" applyNumberFormat="1" applyBorder="1" applyAlignment="1">
      <alignment/>
    </xf>
    <xf numFmtId="3" fontId="64" fillId="0" borderId="71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75" xfId="0" applyNumberFormat="1" applyFont="1" applyFill="1" applyBorder="1" applyAlignment="1">
      <alignment/>
    </xf>
    <xf numFmtId="3" fontId="0" fillId="0" borderId="90" xfId="0" applyNumberFormat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5" fillId="0" borderId="56" xfId="0" applyNumberFormat="1" applyFont="1" applyBorder="1" applyAlignment="1">
      <alignment/>
    </xf>
    <xf numFmtId="0" fontId="5" fillId="0" borderId="82" xfId="0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3" xfId="0" applyFont="1" applyBorder="1" applyAlignment="1">
      <alignment/>
    </xf>
    <xf numFmtId="0" fontId="6" fillId="0" borderId="84" xfId="0" applyFont="1" applyBorder="1" applyAlignment="1">
      <alignment/>
    </xf>
    <xf numFmtId="0" fontId="5" fillId="0" borderId="84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3" xfId="0" applyNumberFormat="1" applyFont="1" applyFill="1" applyBorder="1" applyAlignment="1">
      <alignment/>
    </xf>
    <xf numFmtId="3" fontId="5" fillId="0" borderId="103" xfId="0" applyNumberFormat="1" applyFont="1" applyBorder="1" applyAlignment="1">
      <alignment/>
    </xf>
    <xf numFmtId="0" fontId="6" fillId="0" borderId="74" xfId="0" applyFont="1" applyBorder="1" applyAlignment="1">
      <alignment/>
    </xf>
    <xf numFmtId="3" fontId="6" fillId="33" borderId="77" xfId="0" applyNumberFormat="1" applyFont="1" applyFill="1" applyBorder="1" applyAlignment="1">
      <alignment/>
    </xf>
    <xf numFmtId="3" fontId="6" fillId="0" borderId="104" xfId="0" applyNumberFormat="1" applyFont="1" applyBorder="1" applyAlignment="1">
      <alignment/>
    </xf>
    <xf numFmtId="3" fontId="5" fillId="0" borderId="8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86" xfId="0" applyFont="1" applyBorder="1" applyAlignment="1">
      <alignment/>
    </xf>
    <xf numFmtId="3" fontId="8" fillId="0" borderId="56" xfId="0" applyNumberFormat="1" applyFont="1" applyBorder="1" applyAlignment="1">
      <alignment/>
    </xf>
    <xf numFmtId="3" fontId="6" fillId="35" borderId="74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3" fontId="6" fillId="35" borderId="75" xfId="0" applyNumberFormat="1" applyFont="1" applyFill="1" applyBorder="1" applyAlignment="1">
      <alignment/>
    </xf>
    <xf numFmtId="0" fontId="66" fillId="35" borderId="35" xfId="0" applyFont="1" applyFill="1" applyBorder="1" applyAlignment="1">
      <alignment/>
    </xf>
    <xf numFmtId="3" fontId="66" fillId="35" borderId="73" xfId="0" applyNumberFormat="1" applyFont="1" applyFill="1" applyBorder="1" applyAlignment="1">
      <alignment/>
    </xf>
    <xf numFmtId="3" fontId="65" fillId="35" borderId="72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3" fontId="6" fillId="35" borderId="91" xfId="0" applyNumberFormat="1" applyFont="1" applyFill="1" applyBorder="1" applyAlignment="1">
      <alignment/>
    </xf>
    <xf numFmtId="3" fontId="0" fillId="0" borderId="75" xfId="0" applyNumberFormat="1" applyBorder="1" applyAlignment="1">
      <alignment/>
    </xf>
    <xf numFmtId="3" fontId="6" fillId="35" borderId="15" xfId="0" applyNumberFormat="1" applyFont="1" applyFill="1" applyBorder="1" applyAlignment="1">
      <alignment/>
    </xf>
    <xf numFmtId="3" fontId="6" fillId="0" borderId="105" xfId="0" applyNumberFormat="1" applyFont="1" applyBorder="1" applyAlignment="1">
      <alignment/>
    </xf>
    <xf numFmtId="3" fontId="6" fillId="0" borderId="8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46" xfId="0" applyNumberFormat="1" applyFont="1" applyBorder="1" applyAlignment="1">
      <alignment/>
    </xf>
    <xf numFmtId="0" fontId="8" fillId="0" borderId="106" xfId="0" applyFont="1" applyBorder="1" applyAlignment="1">
      <alignment/>
    </xf>
    <xf numFmtId="0" fontId="19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106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7" fillId="0" borderId="10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3" fillId="0" borderId="107" xfId="0" applyNumberFormat="1" applyFont="1" applyBorder="1" applyAlignment="1">
      <alignment/>
    </xf>
    <xf numFmtId="3" fontId="7" fillId="0" borderId="107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3" fillId="0" borderId="100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0" fontId="18" fillId="0" borderId="108" xfId="0" applyFont="1" applyBorder="1" applyAlignment="1">
      <alignment/>
    </xf>
    <xf numFmtId="3" fontId="18" fillId="0" borderId="39" xfId="0" applyNumberFormat="1" applyFont="1" applyBorder="1" applyAlignment="1">
      <alignment/>
    </xf>
    <xf numFmtId="0" fontId="7" fillId="0" borderId="49" xfId="0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10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3" fillId="34" borderId="39" xfId="0" applyNumberFormat="1" applyFont="1" applyFill="1" applyBorder="1" applyAlignment="1">
      <alignment/>
    </xf>
    <xf numFmtId="0" fontId="7" fillId="0" borderId="86" xfId="0" applyFont="1" applyBorder="1" applyAlignment="1">
      <alignment/>
    </xf>
    <xf numFmtId="49" fontId="6" fillId="0" borderId="100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3" fontId="65" fillId="0" borderId="110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35" borderId="88" xfId="0" applyNumberFormat="1" applyFont="1" applyFill="1" applyBorder="1" applyAlignment="1">
      <alignment/>
    </xf>
    <xf numFmtId="3" fontId="13" fillId="0" borderId="108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9" fillId="0" borderId="108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0" fontId="6" fillId="0" borderId="112" xfId="0" applyFont="1" applyBorder="1" applyAlignment="1">
      <alignment/>
    </xf>
    <xf numFmtId="49" fontId="6" fillId="0" borderId="56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2" xfId="0" applyNumberFormat="1" applyFont="1" applyFill="1" applyBorder="1" applyAlignment="1">
      <alignment/>
    </xf>
    <xf numFmtId="0" fontId="6" fillId="0" borderId="113" xfId="0" applyFont="1" applyBorder="1" applyAlignment="1">
      <alignment/>
    </xf>
    <xf numFmtId="0" fontId="6" fillId="0" borderId="71" xfId="0" applyFont="1" applyBorder="1" applyAlignment="1">
      <alignment/>
    </xf>
    <xf numFmtId="0" fontId="66" fillId="35" borderId="35" xfId="0" applyFont="1" applyFill="1" applyBorder="1" applyAlignment="1">
      <alignment/>
    </xf>
    <xf numFmtId="0" fontId="2" fillId="0" borderId="114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0" fontId="5" fillId="0" borderId="65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0" fontId="5" fillId="0" borderId="48" xfId="0" applyFont="1" applyBorder="1" applyAlignment="1">
      <alignment/>
    </xf>
    <xf numFmtId="3" fontId="5" fillId="0" borderId="61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6" fillId="0" borderId="79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0" xfId="0" applyFont="1" applyBorder="1" applyAlignment="1">
      <alignment/>
    </xf>
    <xf numFmtId="3" fontId="67" fillId="6" borderId="108" xfId="0" applyNumberFormat="1" applyFont="1" applyFill="1" applyBorder="1" applyAlignment="1">
      <alignment/>
    </xf>
    <xf numFmtId="3" fontId="67" fillId="6" borderId="2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108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6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21" fillId="0" borderId="26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3" fontId="21" fillId="0" borderId="10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0" fillId="0" borderId="118" xfId="0" applyBorder="1" applyAlignment="1">
      <alignment/>
    </xf>
    <xf numFmtId="3" fontId="6" fillId="0" borderId="4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8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92" xfId="0" applyFont="1" applyBorder="1" applyAlignment="1">
      <alignment/>
    </xf>
    <xf numFmtId="0" fontId="6" fillId="0" borderId="24" xfId="0" applyFont="1" applyFill="1" applyBorder="1" applyAlignment="1">
      <alignment/>
    </xf>
    <xf numFmtId="3" fontId="5" fillId="0" borderId="52" xfId="0" applyNumberFormat="1" applyFont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9" xfId="0" applyNumberFormat="1" applyFont="1" applyBorder="1" applyAlignment="1">
      <alignment/>
    </xf>
    <xf numFmtId="4" fontId="6" fillId="0" borderId="109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73" xfId="0" applyFont="1" applyBorder="1" applyAlignment="1">
      <alignment/>
    </xf>
    <xf numFmtId="0" fontId="5" fillId="0" borderId="66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73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75" xfId="0" applyFont="1" applyBorder="1" applyAlignment="1">
      <alignment/>
    </xf>
    <xf numFmtId="0" fontId="10" fillId="0" borderId="93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110" xfId="0" applyFont="1" applyBorder="1" applyAlignment="1">
      <alignment/>
    </xf>
    <xf numFmtId="0" fontId="6" fillId="0" borderId="98" xfId="0" applyFont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5" fillId="0" borderId="88" xfId="0" applyFont="1" applyBorder="1" applyAlignment="1">
      <alignment/>
    </xf>
    <xf numFmtId="0" fontId="5" fillId="0" borderId="67" xfId="0" applyFont="1" applyBorder="1" applyAlignment="1">
      <alignment/>
    </xf>
    <xf numFmtId="0" fontId="6" fillId="0" borderId="99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67" xfId="0" applyFont="1" applyBorder="1" applyAlignment="1">
      <alignment/>
    </xf>
    <xf numFmtId="49" fontId="2" fillId="0" borderId="9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/>
    </xf>
    <xf numFmtId="49" fontId="6" fillId="0" borderId="73" xfId="0" applyNumberFormat="1" applyFont="1" applyBorder="1" applyAlignment="1">
      <alignment/>
    </xf>
    <xf numFmtId="49" fontId="6" fillId="0" borderId="75" xfId="0" applyNumberFormat="1" applyFont="1" applyBorder="1" applyAlignment="1">
      <alignment/>
    </xf>
    <xf numFmtId="49" fontId="6" fillId="0" borderId="91" xfId="0" applyNumberFormat="1" applyFont="1" applyBorder="1" applyAlignment="1">
      <alignment/>
    </xf>
    <xf numFmtId="49" fontId="6" fillId="0" borderId="71" xfId="0" applyNumberFormat="1" applyFont="1" applyBorder="1" applyAlignment="1">
      <alignment/>
    </xf>
    <xf numFmtId="49" fontId="6" fillId="0" borderId="90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0" fontId="6" fillId="0" borderId="120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6" fillId="0" borderId="96" xfId="0" applyFont="1" applyBorder="1" applyAlignment="1">
      <alignment/>
    </xf>
    <xf numFmtId="49" fontId="6" fillId="0" borderId="78" xfId="45" applyNumberFormat="1" applyFont="1" applyBorder="1">
      <alignment/>
      <protection/>
    </xf>
    <xf numFmtId="49" fontId="6" fillId="0" borderId="69" xfId="45" applyNumberFormat="1" applyFont="1" applyBorder="1">
      <alignment/>
      <protection/>
    </xf>
    <xf numFmtId="49" fontId="6" fillId="0" borderId="73" xfId="45" applyNumberFormat="1" applyFont="1" applyBorder="1">
      <alignment/>
      <protection/>
    </xf>
    <xf numFmtId="49" fontId="6" fillId="0" borderId="78" xfId="0" applyNumberFormat="1" applyFont="1" applyBorder="1" applyAlignment="1">
      <alignment/>
    </xf>
    <xf numFmtId="49" fontId="6" fillId="0" borderId="69" xfId="0" applyNumberFormat="1" applyFont="1" applyBorder="1" applyAlignment="1">
      <alignment/>
    </xf>
    <xf numFmtId="49" fontId="6" fillId="0" borderId="71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6" fillId="0" borderId="75" xfId="0" applyNumberFormat="1" applyFont="1" applyFill="1" applyBorder="1" applyAlignment="1">
      <alignment/>
    </xf>
    <xf numFmtId="49" fontId="6" fillId="0" borderId="69" xfId="0" applyNumberFormat="1" applyFont="1" applyFill="1" applyBorder="1" applyAlignment="1">
      <alignment/>
    </xf>
    <xf numFmtId="0" fontId="6" fillId="0" borderId="121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5" fillId="0" borderId="122" xfId="0" applyFont="1" applyBorder="1" applyAlignment="1">
      <alignment/>
    </xf>
    <xf numFmtId="0" fontId="6" fillId="0" borderId="123" xfId="0" applyFont="1" applyBorder="1" applyAlignment="1">
      <alignment/>
    </xf>
    <xf numFmtId="0" fontId="6" fillId="0" borderId="124" xfId="0" applyFont="1" applyBorder="1" applyAlignment="1">
      <alignment/>
    </xf>
    <xf numFmtId="3" fontId="6" fillId="0" borderId="98" xfId="0" applyNumberFormat="1" applyFont="1" applyBorder="1" applyAlignment="1">
      <alignment/>
    </xf>
    <xf numFmtId="0" fontId="6" fillId="0" borderId="125" xfId="0" applyFont="1" applyBorder="1" applyAlignment="1">
      <alignment/>
    </xf>
    <xf numFmtId="49" fontId="6" fillId="0" borderId="98" xfId="0" applyNumberFormat="1" applyFont="1" applyBorder="1" applyAlignment="1">
      <alignment/>
    </xf>
    <xf numFmtId="49" fontId="6" fillId="0" borderId="93" xfId="0" applyNumberFormat="1" applyFont="1" applyBorder="1" applyAlignment="1">
      <alignment/>
    </xf>
    <xf numFmtId="0" fontId="5" fillId="0" borderId="126" xfId="0" applyFont="1" applyBorder="1" applyAlignment="1">
      <alignment/>
    </xf>
    <xf numFmtId="49" fontId="6" fillId="0" borderId="94" xfId="0" applyNumberFormat="1" applyFont="1" applyBorder="1" applyAlignment="1">
      <alignment/>
    </xf>
    <xf numFmtId="0" fontId="6" fillId="0" borderId="122" xfId="0" applyFont="1" applyBorder="1" applyAlignment="1">
      <alignment/>
    </xf>
    <xf numFmtId="49" fontId="6" fillId="0" borderId="97" xfId="0" applyNumberFormat="1" applyFont="1" applyBorder="1" applyAlignment="1">
      <alignment/>
    </xf>
    <xf numFmtId="0" fontId="6" fillId="0" borderId="127" xfId="0" applyFont="1" applyBorder="1" applyAlignment="1">
      <alignment/>
    </xf>
    <xf numFmtId="0" fontId="6" fillId="0" borderId="128" xfId="0" applyFont="1" applyBorder="1" applyAlignment="1">
      <alignment/>
    </xf>
    <xf numFmtId="0" fontId="6" fillId="0" borderId="129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5" fillId="0" borderId="130" xfId="0" applyNumberFormat="1" applyFont="1" applyBorder="1" applyAlignment="1">
      <alignment/>
    </xf>
    <xf numFmtId="3" fontId="6" fillId="0" borderId="125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49" fontId="6" fillId="0" borderId="131" xfId="0" applyNumberFormat="1" applyFont="1" applyBorder="1" applyAlignment="1">
      <alignment/>
    </xf>
    <xf numFmtId="49" fontId="6" fillId="0" borderId="62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5" fillId="0" borderId="121" xfId="0" applyFont="1" applyBorder="1" applyAlignment="1">
      <alignment/>
    </xf>
    <xf numFmtId="0" fontId="5" fillId="0" borderId="129" xfId="0" applyFont="1" applyBorder="1" applyAlignment="1">
      <alignment/>
    </xf>
    <xf numFmtId="0" fontId="3" fillId="0" borderId="109" xfId="0" applyFont="1" applyBorder="1" applyAlignment="1">
      <alignment/>
    </xf>
    <xf numFmtId="0" fontId="6" fillId="0" borderId="106" xfId="0" applyFont="1" applyBorder="1" applyAlignment="1">
      <alignment/>
    </xf>
    <xf numFmtId="0" fontId="3" fillId="0" borderId="26" xfId="0" applyFont="1" applyFill="1" applyBorder="1" applyAlignment="1">
      <alignment/>
    </xf>
    <xf numFmtId="3" fontId="6" fillId="0" borderId="90" xfId="0" applyNumberFormat="1" applyFont="1" applyFill="1" applyBorder="1" applyAlignment="1">
      <alignment/>
    </xf>
    <xf numFmtId="3" fontId="6" fillId="0" borderId="101" xfId="0" applyNumberFormat="1" applyFont="1" applyBorder="1" applyAlignment="1">
      <alignment/>
    </xf>
    <xf numFmtId="0" fontId="5" fillId="0" borderId="93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95" xfId="0" applyFont="1" applyBorder="1" applyAlignment="1">
      <alignment/>
    </xf>
    <xf numFmtId="49" fontId="6" fillId="0" borderId="90" xfId="0" applyNumberFormat="1" applyFont="1" applyFill="1" applyBorder="1" applyAlignment="1">
      <alignment/>
    </xf>
    <xf numFmtId="49" fontId="6" fillId="0" borderId="73" xfId="0" applyNumberFormat="1" applyFont="1" applyFill="1" applyBorder="1" applyAlignment="1">
      <alignment/>
    </xf>
    <xf numFmtId="0" fontId="6" fillId="0" borderId="120" xfId="0" applyFont="1" applyFill="1" applyBorder="1" applyAlignment="1">
      <alignment/>
    </xf>
    <xf numFmtId="0" fontId="6" fillId="0" borderId="88" xfId="0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0" fontId="13" fillId="0" borderId="39" xfId="0" applyFont="1" applyBorder="1" applyAlignment="1">
      <alignment/>
    </xf>
    <xf numFmtId="49" fontId="6" fillId="0" borderId="93" xfId="0" applyNumberFormat="1" applyFont="1" applyFill="1" applyBorder="1" applyAlignment="1">
      <alignment/>
    </xf>
    <xf numFmtId="3" fontId="63" fillId="0" borderId="51" xfId="0" applyNumberFormat="1" applyFont="1" applyFill="1" applyBorder="1" applyAlignment="1">
      <alignment/>
    </xf>
    <xf numFmtId="3" fontId="63" fillId="0" borderId="93" xfId="0" applyNumberFormat="1" applyFont="1" applyFill="1" applyBorder="1" applyAlignment="1">
      <alignment/>
    </xf>
    <xf numFmtId="3" fontId="63" fillId="0" borderId="93" xfId="0" applyNumberFormat="1" applyFont="1" applyBorder="1" applyAlignment="1">
      <alignment/>
    </xf>
    <xf numFmtId="49" fontId="6" fillId="0" borderId="130" xfId="0" applyNumberFormat="1" applyFont="1" applyBorder="1" applyAlignment="1">
      <alignment/>
    </xf>
    <xf numFmtId="0" fontId="6" fillId="0" borderId="109" xfId="0" applyFont="1" applyBorder="1" applyAlignment="1">
      <alignment/>
    </xf>
    <xf numFmtId="14" fontId="3" fillId="0" borderId="109" xfId="0" applyNumberFormat="1" applyFont="1" applyBorder="1" applyAlignment="1">
      <alignment/>
    </xf>
    <xf numFmtId="14" fontId="5" fillId="0" borderId="126" xfId="0" applyNumberFormat="1" applyFont="1" applyFill="1" applyBorder="1" applyAlignment="1">
      <alignment/>
    </xf>
    <xf numFmtId="49" fontId="15" fillId="0" borderId="93" xfId="0" applyNumberFormat="1" applyFont="1" applyBorder="1" applyAlignment="1">
      <alignment/>
    </xf>
    <xf numFmtId="0" fontId="5" fillId="0" borderId="125" xfId="0" applyFont="1" applyBorder="1" applyAlignment="1">
      <alignment/>
    </xf>
    <xf numFmtId="3" fontId="14" fillId="0" borderId="130" xfId="0" applyNumberFormat="1" applyFont="1" applyBorder="1" applyAlignment="1">
      <alignment/>
    </xf>
    <xf numFmtId="49" fontId="6" fillId="35" borderId="69" xfId="0" applyNumberFormat="1" applyFont="1" applyFill="1" applyBorder="1" applyAlignment="1">
      <alignment/>
    </xf>
    <xf numFmtId="0" fontId="6" fillId="35" borderId="124" xfId="0" applyFont="1" applyFill="1" applyBorder="1" applyAlignment="1">
      <alignment/>
    </xf>
    <xf numFmtId="3" fontId="14" fillId="0" borderId="35" xfId="0" applyNumberFormat="1" applyFont="1" applyBorder="1" applyAlignment="1">
      <alignment/>
    </xf>
    <xf numFmtId="3" fontId="6" fillId="35" borderId="71" xfId="0" applyNumberFormat="1" applyFont="1" applyFill="1" applyBorder="1" applyAlignment="1">
      <alignment/>
    </xf>
    <xf numFmtId="49" fontId="6" fillId="0" borderId="88" xfId="0" applyNumberFormat="1" applyFont="1" applyBorder="1" applyAlignment="1">
      <alignment/>
    </xf>
    <xf numFmtId="49" fontId="6" fillId="0" borderId="96" xfId="0" applyNumberFormat="1" applyFont="1" applyBorder="1" applyAlignment="1">
      <alignment/>
    </xf>
    <xf numFmtId="49" fontId="65" fillId="35" borderId="88" xfId="0" applyNumberFormat="1" applyFont="1" applyFill="1" applyBorder="1" applyAlignment="1">
      <alignment/>
    </xf>
    <xf numFmtId="49" fontId="6" fillId="0" borderId="67" xfId="0" applyNumberFormat="1" applyFont="1" applyBorder="1" applyAlignment="1">
      <alignment/>
    </xf>
    <xf numFmtId="49" fontId="6" fillId="0" borderId="125" xfId="0" applyNumberFormat="1" applyFont="1" applyBorder="1" applyAlignment="1">
      <alignment/>
    </xf>
    <xf numFmtId="3" fontId="66" fillId="35" borderId="35" xfId="0" applyNumberFormat="1" applyFont="1" applyFill="1" applyBorder="1" applyAlignment="1">
      <alignment/>
    </xf>
    <xf numFmtId="0" fontId="6" fillId="0" borderId="113" xfId="0" applyFont="1" applyFill="1" applyBorder="1" applyAlignment="1">
      <alignment/>
    </xf>
    <xf numFmtId="0" fontId="65" fillId="35" borderId="121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35" borderId="7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6" fillId="0" borderId="132" xfId="0" applyNumberFormat="1" applyFont="1" applyBorder="1" applyAlignment="1">
      <alignment/>
    </xf>
    <xf numFmtId="0" fontId="6" fillId="0" borderId="133" xfId="0" applyFont="1" applyBorder="1" applyAlignment="1">
      <alignment/>
    </xf>
    <xf numFmtId="3" fontId="5" fillId="0" borderId="98" xfId="0" applyNumberFormat="1" applyFont="1" applyBorder="1" applyAlignment="1">
      <alignment/>
    </xf>
    <xf numFmtId="3" fontId="64" fillId="0" borderId="75" xfId="0" applyNumberFormat="1" applyFont="1" applyBorder="1" applyAlignment="1">
      <alignment/>
    </xf>
    <xf numFmtId="3" fontId="6" fillId="35" borderId="38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 horizontal="right"/>
    </xf>
    <xf numFmtId="3" fontId="65" fillId="0" borderId="91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49" fontId="6" fillId="0" borderId="94" xfId="0" applyNumberFormat="1" applyFont="1" applyFill="1" applyBorder="1" applyAlignment="1">
      <alignment/>
    </xf>
    <xf numFmtId="3" fontId="12" fillId="0" borderId="91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0" fontId="5" fillId="0" borderId="107" xfId="0" applyFont="1" applyBorder="1" applyAlignment="1">
      <alignment/>
    </xf>
    <xf numFmtId="0" fontId="2" fillId="0" borderId="129" xfId="0" applyFont="1" applyBorder="1" applyAlignment="1">
      <alignment/>
    </xf>
    <xf numFmtId="0" fontId="3" fillId="0" borderId="107" xfId="0" applyFont="1" applyBorder="1" applyAlignment="1">
      <alignment/>
    </xf>
    <xf numFmtId="3" fontId="2" fillId="0" borderId="52" xfId="0" applyNumberFormat="1" applyFont="1" applyBorder="1" applyAlignment="1">
      <alignment/>
    </xf>
    <xf numFmtId="3" fontId="16" fillId="0" borderId="97" xfId="0" applyNumberFormat="1" applyFont="1" applyBorder="1" applyAlignment="1">
      <alignment/>
    </xf>
    <xf numFmtId="3" fontId="3" fillId="0" borderId="130" xfId="0" applyNumberFormat="1" applyFont="1" applyBorder="1" applyAlignment="1">
      <alignment/>
    </xf>
    <xf numFmtId="0" fontId="7" fillId="0" borderId="129" xfId="0" applyFont="1" applyBorder="1" applyAlignment="1">
      <alignment/>
    </xf>
    <xf numFmtId="3" fontId="7" fillId="0" borderId="52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7" fillId="0" borderId="97" xfId="0" applyNumberFormat="1" applyFont="1" applyFill="1" applyBorder="1" applyAlignment="1">
      <alignment/>
    </xf>
    <xf numFmtId="49" fontId="6" fillId="0" borderId="110" xfId="0" applyNumberFormat="1" applyFont="1" applyFill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6" fillId="0" borderId="134" xfId="0" applyFont="1" applyBorder="1" applyAlignment="1">
      <alignment/>
    </xf>
    <xf numFmtId="3" fontId="6" fillId="0" borderId="110" xfId="0" applyNumberFormat="1" applyFont="1" applyBorder="1" applyAlignment="1">
      <alignment/>
    </xf>
    <xf numFmtId="0" fontId="18" fillId="0" borderId="39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7" fillId="0" borderId="125" xfId="0" applyNumberFormat="1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6" fillId="0" borderId="116" xfId="0" applyFont="1" applyBorder="1" applyAlignment="1">
      <alignment/>
    </xf>
    <xf numFmtId="3" fontId="6" fillId="0" borderId="19" xfId="0" applyNumberFormat="1" applyFont="1" applyBorder="1" applyAlignment="1">
      <alignment/>
    </xf>
    <xf numFmtId="49" fontId="6" fillId="0" borderId="110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0" fillId="0" borderId="95" xfId="0" applyNumberForma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115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135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36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6" fillId="0" borderId="83" xfId="0" applyFont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5" fillId="0" borderId="55" xfId="0" applyFont="1" applyBorder="1" applyAlignment="1">
      <alignment/>
    </xf>
    <xf numFmtId="0" fontId="5" fillId="0" borderId="60" xfId="0" applyFont="1" applyFill="1" applyBorder="1" applyAlignment="1">
      <alignment/>
    </xf>
    <xf numFmtId="0" fontId="6" fillId="0" borderId="137" xfId="0" applyFont="1" applyBorder="1" applyAlignment="1">
      <alignment/>
    </xf>
    <xf numFmtId="0" fontId="14" fillId="0" borderId="131" xfId="0" applyFont="1" applyBorder="1" applyAlignment="1">
      <alignment/>
    </xf>
    <xf numFmtId="0" fontId="6" fillId="0" borderId="80" xfId="0" applyFont="1" applyBorder="1" applyAlignment="1">
      <alignment/>
    </xf>
    <xf numFmtId="0" fontId="6" fillId="35" borderId="115" xfId="0" applyFont="1" applyFill="1" applyBorder="1" applyAlignment="1">
      <alignment/>
    </xf>
    <xf numFmtId="0" fontId="5" fillId="0" borderId="136" xfId="0" applyFont="1" applyBorder="1" applyAlignment="1">
      <alignment/>
    </xf>
    <xf numFmtId="0" fontId="2" fillId="0" borderId="135" xfId="0" applyFont="1" applyBorder="1" applyAlignment="1">
      <alignment/>
    </xf>
    <xf numFmtId="0" fontId="7" fillId="0" borderId="136" xfId="0" applyFont="1" applyBorder="1" applyAlignment="1">
      <alignment/>
    </xf>
    <xf numFmtId="0" fontId="5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138" xfId="0" applyFont="1" applyBorder="1" applyAlignment="1">
      <alignment/>
    </xf>
    <xf numFmtId="0" fontId="5" fillId="0" borderId="101" xfId="0" applyFont="1" applyBorder="1" applyAlignment="1">
      <alignment/>
    </xf>
    <xf numFmtId="49" fontId="6" fillId="0" borderId="137" xfId="0" applyNumberFormat="1" applyFont="1" applyBorder="1" applyAlignment="1">
      <alignment/>
    </xf>
    <xf numFmtId="49" fontId="15" fillId="0" borderId="40" xfId="0" applyNumberFormat="1" applyFont="1" applyBorder="1" applyAlignment="1">
      <alignment/>
    </xf>
    <xf numFmtId="16" fontId="5" fillId="0" borderId="60" xfId="0" applyNumberFormat="1" applyFont="1" applyBorder="1" applyAlignment="1">
      <alignment/>
    </xf>
    <xf numFmtId="0" fontId="63" fillId="0" borderId="87" xfId="0" applyFont="1" applyBorder="1" applyAlignment="1">
      <alignment/>
    </xf>
    <xf numFmtId="49" fontId="63" fillId="0" borderId="73" xfId="0" applyNumberFormat="1" applyFont="1" applyBorder="1" applyAlignment="1">
      <alignment/>
    </xf>
    <xf numFmtId="49" fontId="63" fillId="0" borderId="66" xfId="0" applyNumberFormat="1" applyFont="1" applyBorder="1" applyAlignment="1">
      <alignment/>
    </xf>
    <xf numFmtId="0" fontId="0" fillId="0" borderId="102" xfId="0" applyBorder="1" applyAlignment="1">
      <alignment/>
    </xf>
    <xf numFmtId="3" fontId="65" fillId="0" borderId="33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127" xfId="0" applyFont="1" applyBorder="1" applyAlignment="1">
      <alignment/>
    </xf>
    <xf numFmtId="0" fontId="0" fillId="0" borderId="104" xfId="0" applyBorder="1" applyAlignment="1">
      <alignment/>
    </xf>
    <xf numFmtId="3" fontId="6" fillId="0" borderId="65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3" fillId="0" borderId="107" xfId="0" applyFont="1" applyBorder="1" applyAlignment="1">
      <alignment/>
    </xf>
    <xf numFmtId="3" fontId="6" fillId="0" borderId="107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4" fontId="6" fillId="0" borderId="107" xfId="0" applyNumberFormat="1" applyFont="1" applyBorder="1" applyAlignment="1">
      <alignment/>
    </xf>
    <xf numFmtId="0" fontId="6" fillId="0" borderId="75" xfId="0" applyFont="1" applyBorder="1" applyAlignment="1">
      <alignment/>
    </xf>
    <xf numFmtId="3" fontId="6" fillId="0" borderId="134" xfId="0" applyNumberFormat="1" applyFont="1" applyBorder="1" applyAlignment="1">
      <alignment/>
    </xf>
    <xf numFmtId="3" fontId="6" fillId="0" borderId="139" xfId="0" applyNumberFormat="1" applyFont="1" applyBorder="1" applyAlignment="1">
      <alignment/>
    </xf>
    <xf numFmtId="0" fontId="6" fillId="0" borderId="105" xfId="0" applyFont="1" applyBorder="1" applyAlignment="1">
      <alignment/>
    </xf>
    <xf numFmtId="49" fontId="5" fillId="0" borderId="108" xfId="0" applyNumberFormat="1" applyFont="1" applyBorder="1" applyAlignment="1">
      <alignment/>
    </xf>
    <xf numFmtId="3" fontId="6" fillId="0" borderId="14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18" fillId="0" borderId="2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98" xfId="0" applyNumberFormat="1" applyFont="1" applyBorder="1" applyAlignment="1">
      <alignment/>
    </xf>
    <xf numFmtId="3" fontId="21" fillId="0" borderId="10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5" fillId="0" borderId="131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49" fontId="6" fillId="0" borderId="79" xfId="0" applyNumberFormat="1" applyFont="1" applyBorder="1" applyAlignment="1">
      <alignment horizontal="right"/>
    </xf>
    <xf numFmtId="0" fontId="6" fillId="0" borderId="87" xfId="0" applyFont="1" applyBorder="1" applyAlignment="1">
      <alignment horizontal="right"/>
    </xf>
    <xf numFmtId="49" fontId="5" fillId="0" borderId="73" xfId="0" applyNumberFormat="1" applyFont="1" applyBorder="1" applyAlignment="1">
      <alignment/>
    </xf>
    <xf numFmtId="0" fontId="6" fillId="0" borderId="110" xfId="0" applyFont="1" applyFill="1" applyBorder="1" applyAlignment="1">
      <alignment/>
    </xf>
    <xf numFmtId="49" fontId="6" fillId="0" borderId="79" xfId="0" applyNumberFormat="1" applyFont="1" applyBorder="1" applyAlignment="1">
      <alignment/>
    </xf>
    <xf numFmtId="0" fontId="69" fillId="0" borderId="40" xfId="0" applyFont="1" applyBorder="1" applyAlignment="1">
      <alignment/>
    </xf>
    <xf numFmtId="3" fontId="69" fillId="0" borderId="40" xfId="0" applyNumberFormat="1" applyFont="1" applyBorder="1" applyAlignment="1">
      <alignment/>
    </xf>
    <xf numFmtId="3" fontId="6" fillId="35" borderId="70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13" xfId="0" applyFont="1" applyFill="1" applyBorder="1" applyAlignment="1">
      <alignment/>
    </xf>
    <xf numFmtId="3" fontId="6" fillId="35" borderId="113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0" fillId="0" borderId="141" xfId="0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6" fillId="0" borderId="126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6" fillId="0" borderId="136" xfId="0" applyNumberFormat="1" applyFont="1" applyBorder="1" applyAlignment="1">
      <alignment/>
    </xf>
    <xf numFmtId="0" fontId="0" fillId="0" borderId="56" xfId="0" applyBorder="1" applyAlignment="1">
      <alignment/>
    </xf>
    <xf numFmtId="3" fontId="6" fillId="0" borderId="123" xfId="0" applyNumberFormat="1" applyFont="1" applyBorder="1" applyAlignment="1">
      <alignment/>
    </xf>
    <xf numFmtId="0" fontId="6" fillId="0" borderId="70" xfId="0" applyFont="1" applyBorder="1" applyAlignment="1">
      <alignment/>
    </xf>
    <xf numFmtId="3" fontId="6" fillId="0" borderId="113" xfId="0" applyNumberFormat="1" applyFont="1" applyBorder="1" applyAlignment="1">
      <alignment/>
    </xf>
    <xf numFmtId="49" fontId="6" fillId="0" borderId="70" xfId="0" applyNumberFormat="1" applyFont="1" applyBorder="1" applyAlignment="1">
      <alignment horizontal="right"/>
    </xf>
    <xf numFmtId="3" fontId="6" fillId="35" borderId="85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11" xfId="0" applyFont="1" applyFill="1" applyBorder="1" applyAlignment="1">
      <alignment/>
    </xf>
    <xf numFmtId="49" fontId="6" fillId="35" borderId="91" xfId="0" applyNumberFormat="1" applyFont="1" applyFill="1" applyBorder="1" applyAlignment="1">
      <alignment/>
    </xf>
    <xf numFmtId="0" fontId="6" fillId="35" borderId="92" xfId="0" applyFont="1" applyFill="1" applyBorder="1" applyAlignment="1">
      <alignment/>
    </xf>
    <xf numFmtId="3" fontId="12" fillId="35" borderId="91" xfId="0" applyNumberFormat="1" applyFont="1" applyFill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6" fillId="0" borderId="14" xfId="0" applyFont="1" applyFill="1" applyBorder="1" applyAlignment="1">
      <alignment/>
    </xf>
    <xf numFmtId="3" fontId="67" fillId="6" borderId="30" xfId="0" applyNumberFormat="1" applyFont="1" applyFill="1" applyBorder="1" applyAlignment="1">
      <alignment/>
    </xf>
    <xf numFmtId="0" fontId="70" fillId="35" borderId="26" xfId="0" applyFont="1" applyFill="1" applyBorder="1" applyAlignment="1">
      <alignment/>
    </xf>
    <xf numFmtId="3" fontId="70" fillId="35" borderId="108" xfId="0" applyNumberFormat="1" applyFont="1" applyFill="1" applyBorder="1" applyAlignment="1">
      <alignment/>
    </xf>
    <xf numFmtId="3" fontId="70" fillId="35" borderId="19" xfId="0" applyNumberFormat="1" applyFont="1" applyFill="1" applyBorder="1" applyAlignment="1">
      <alignment/>
    </xf>
    <xf numFmtId="3" fontId="70" fillId="35" borderId="32" xfId="0" applyNumberFormat="1" applyFont="1" applyFill="1" applyBorder="1" applyAlignment="1">
      <alignment/>
    </xf>
    <xf numFmtId="3" fontId="70" fillId="35" borderId="26" xfId="0" applyNumberFormat="1" applyFont="1" applyFill="1" applyBorder="1" applyAlignment="1">
      <alignment/>
    </xf>
    <xf numFmtId="0" fontId="71" fillId="35" borderId="26" xfId="0" applyFont="1" applyFill="1" applyBorder="1" applyAlignment="1">
      <alignment/>
    </xf>
    <xf numFmtId="3" fontId="71" fillId="35" borderId="32" xfId="0" applyNumberFormat="1" applyFont="1" applyFill="1" applyBorder="1" applyAlignment="1">
      <alignment/>
    </xf>
    <xf numFmtId="3" fontId="71" fillId="35" borderId="26" xfId="0" applyNumberFormat="1" applyFont="1" applyFill="1" applyBorder="1" applyAlignment="1">
      <alignment/>
    </xf>
    <xf numFmtId="0" fontId="67" fillId="6" borderId="39" xfId="0" applyFont="1" applyFill="1" applyBorder="1" applyAlignment="1">
      <alignment/>
    </xf>
    <xf numFmtId="3" fontId="71" fillId="35" borderId="31" xfId="0" applyNumberFormat="1" applyFont="1" applyFill="1" applyBorder="1" applyAlignment="1">
      <alignment/>
    </xf>
    <xf numFmtId="3" fontId="6" fillId="0" borderId="142" xfId="0" applyNumberFormat="1" applyFont="1" applyBorder="1" applyAlignment="1">
      <alignment/>
    </xf>
    <xf numFmtId="0" fontId="6" fillId="35" borderId="69" xfId="0" applyFont="1" applyFill="1" applyBorder="1" applyAlignment="1">
      <alignment/>
    </xf>
    <xf numFmtId="3" fontId="6" fillId="35" borderId="69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6" fillId="35" borderId="89" xfId="0" applyNumberFormat="1" applyFont="1" applyFill="1" applyBorder="1" applyAlignment="1">
      <alignment/>
    </xf>
    <xf numFmtId="0" fontId="6" fillId="0" borderId="143" xfId="0" applyFont="1" applyBorder="1" applyAlignment="1">
      <alignment/>
    </xf>
    <xf numFmtId="3" fontId="6" fillId="0" borderId="25" xfId="0" applyNumberFormat="1" applyFont="1" applyBorder="1" applyAlignment="1">
      <alignment/>
    </xf>
    <xf numFmtId="0" fontId="21" fillId="0" borderId="107" xfId="0" applyFont="1" applyBorder="1" applyAlignment="1">
      <alignment/>
    </xf>
    <xf numFmtId="0" fontId="6" fillId="0" borderId="56" xfId="0" applyFont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3" fontId="6" fillId="35" borderId="68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49" fontId="6" fillId="35" borderId="80" xfId="0" applyNumberFormat="1" applyFont="1" applyFill="1" applyBorder="1" applyAlignment="1">
      <alignment/>
    </xf>
    <xf numFmtId="0" fontId="6" fillId="35" borderId="133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49" fontId="6" fillId="35" borderId="71" xfId="0" applyNumberFormat="1" applyFont="1" applyFill="1" applyBorder="1" applyAlignment="1">
      <alignment/>
    </xf>
    <xf numFmtId="0" fontId="6" fillId="35" borderId="89" xfId="0" applyFont="1" applyFill="1" applyBorder="1" applyAlignment="1">
      <alignment/>
    </xf>
    <xf numFmtId="3" fontId="12" fillId="35" borderId="71" xfId="0" applyNumberFormat="1" applyFont="1" applyFill="1" applyBorder="1" applyAlignment="1">
      <alignment/>
    </xf>
    <xf numFmtId="49" fontId="6" fillId="35" borderId="70" xfId="0" applyNumberFormat="1" applyFont="1" applyFill="1" applyBorder="1" applyAlignment="1">
      <alignment horizontal="right"/>
    </xf>
    <xf numFmtId="3" fontId="6" fillId="35" borderId="69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6" fillId="35" borderId="99" xfId="0" applyNumberFormat="1" applyFont="1" applyFill="1" applyBorder="1" applyAlignment="1">
      <alignment/>
    </xf>
    <xf numFmtId="3" fontId="6" fillId="35" borderId="65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49" fontId="6" fillId="35" borderId="66" xfId="0" applyNumberFormat="1" applyFont="1" applyFill="1" applyBorder="1" applyAlignment="1">
      <alignment/>
    </xf>
    <xf numFmtId="0" fontId="6" fillId="35" borderId="127" xfId="0" applyFont="1" applyFill="1" applyBorder="1" applyAlignment="1">
      <alignment/>
    </xf>
    <xf numFmtId="3" fontId="6" fillId="35" borderId="94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6" fillId="35" borderId="48" xfId="0" applyNumberFormat="1" applyFont="1" applyFill="1" applyBorder="1" applyAlignment="1">
      <alignment/>
    </xf>
    <xf numFmtId="3" fontId="6" fillId="35" borderId="66" xfId="0" applyNumberFormat="1" applyFont="1" applyFill="1" applyBorder="1" applyAlignment="1">
      <alignment/>
    </xf>
    <xf numFmtId="3" fontId="65" fillId="0" borderId="99" xfId="0" applyNumberFormat="1" applyFont="1" applyBorder="1" applyAlignment="1">
      <alignment/>
    </xf>
    <xf numFmtId="3" fontId="65" fillId="0" borderId="89" xfId="0" applyNumberFormat="1" applyFont="1" applyBorder="1" applyAlignment="1">
      <alignment/>
    </xf>
    <xf numFmtId="3" fontId="65" fillId="0" borderId="9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5" xfId="0" applyFont="1" applyBorder="1" applyAlignment="1">
      <alignment/>
    </xf>
    <xf numFmtId="0" fontId="5" fillId="0" borderId="40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3" fontId="5" fillId="0" borderId="122" xfId="0" applyNumberFormat="1" applyFont="1" applyBorder="1" applyAlignment="1">
      <alignment/>
    </xf>
    <xf numFmtId="3" fontId="6" fillId="0" borderId="123" xfId="0" applyNumberFormat="1" applyFont="1" applyBorder="1" applyAlignment="1">
      <alignment/>
    </xf>
    <xf numFmtId="3" fontId="6" fillId="0" borderId="144" xfId="0" applyNumberFormat="1" applyFont="1" applyBorder="1" applyAlignment="1">
      <alignment/>
    </xf>
    <xf numFmtId="3" fontId="6" fillId="0" borderId="106" xfId="0" applyNumberFormat="1" applyFont="1" applyBorder="1" applyAlignment="1">
      <alignment/>
    </xf>
    <xf numFmtId="3" fontId="3" fillId="0" borderId="121" xfId="0" applyNumberFormat="1" applyFont="1" applyBorder="1" applyAlignment="1">
      <alignment/>
    </xf>
    <xf numFmtId="3" fontId="6" fillId="0" borderId="122" xfId="0" applyNumberFormat="1" applyFont="1" applyBorder="1" applyAlignment="1">
      <alignment/>
    </xf>
    <xf numFmtId="3" fontId="6" fillId="0" borderId="121" xfId="0" applyNumberFormat="1" applyFont="1" applyBorder="1" applyAlignment="1">
      <alignment/>
    </xf>
    <xf numFmtId="3" fontId="6" fillId="0" borderId="113" xfId="0" applyNumberFormat="1" applyFont="1" applyFill="1" applyBorder="1" applyAlignment="1">
      <alignment/>
    </xf>
    <xf numFmtId="3" fontId="5" fillId="0" borderId="10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6" fillId="0" borderId="128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6" fillId="0" borderId="106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6" fillId="0" borderId="134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3" fontId="6" fillId="35" borderId="113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6" fillId="35" borderId="124" xfId="0" applyNumberFormat="1" applyFont="1" applyFill="1" applyBorder="1" applyAlignment="1">
      <alignment/>
    </xf>
    <xf numFmtId="3" fontId="5" fillId="0" borderId="121" xfId="0" applyNumberFormat="1" applyFont="1" applyBorder="1" applyAlignment="1">
      <alignment/>
    </xf>
    <xf numFmtId="3" fontId="5" fillId="0" borderId="122" xfId="0" applyNumberFormat="1" applyFont="1" applyBorder="1" applyAlignment="1">
      <alignment/>
    </xf>
    <xf numFmtId="3" fontId="6" fillId="0" borderId="121" xfId="0" applyNumberFormat="1" applyFont="1" applyBorder="1" applyAlignment="1">
      <alignment/>
    </xf>
    <xf numFmtId="3" fontId="6" fillId="0" borderId="122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3" fontId="6" fillId="0" borderId="128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3" fontId="6" fillId="0" borderId="113" xfId="0" applyNumberFormat="1" applyFont="1" applyFill="1" applyBorder="1" applyAlignment="1">
      <alignment/>
    </xf>
    <xf numFmtId="3" fontId="6" fillId="0" borderId="124" xfId="0" applyNumberFormat="1" applyFont="1" applyFill="1" applyBorder="1" applyAlignment="1">
      <alignment/>
    </xf>
    <xf numFmtId="3" fontId="6" fillId="0" borderId="106" xfId="0" applyNumberFormat="1" applyFont="1" applyFill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6" fillId="0" borderId="99" xfId="0" applyNumberFormat="1" applyFont="1" applyFill="1" applyBorder="1" applyAlignment="1">
      <alignment/>
    </xf>
    <xf numFmtId="3" fontId="6" fillId="33" borderId="89" xfId="0" applyNumberFormat="1" applyFont="1" applyFill="1" applyBorder="1" applyAlignment="1">
      <alignment/>
    </xf>
    <xf numFmtId="3" fontId="6" fillId="0" borderId="88" xfId="0" applyNumberFormat="1" applyFont="1" applyFill="1" applyBorder="1" applyAlignment="1">
      <alignment/>
    </xf>
    <xf numFmtId="0" fontId="5" fillId="0" borderId="145" xfId="0" applyFont="1" applyBorder="1" applyAlignment="1">
      <alignment/>
    </xf>
    <xf numFmtId="49" fontId="5" fillId="0" borderId="88" xfId="0" applyNumberFormat="1" applyFont="1" applyBorder="1" applyAlignment="1">
      <alignment/>
    </xf>
    <xf numFmtId="3" fontId="5" fillId="0" borderId="126" xfId="0" applyNumberFormat="1" applyFont="1" applyBorder="1" applyAlignment="1">
      <alignment/>
    </xf>
    <xf numFmtId="3" fontId="12" fillId="0" borderId="121" xfId="0" applyNumberFormat="1" applyFont="1" applyBorder="1" applyAlignment="1">
      <alignment/>
    </xf>
    <xf numFmtId="3" fontId="6" fillId="0" borderId="129" xfId="0" applyNumberFormat="1" applyFont="1" applyBorder="1" applyAlignment="1">
      <alignment/>
    </xf>
    <xf numFmtId="3" fontId="12" fillId="0" borderId="88" xfId="0" applyNumberFormat="1" applyFont="1" applyBorder="1" applyAlignment="1">
      <alignment/>
    </xf>
    <xf numFmtId="3" fontId="6" fillId="0" borderId="123" xfId="0" applyNumberFormat="1" applyFont="1" applyFill="1" applyBorder="1" applyAlignment="1">
      <alignment/>
    </xf>
    <xf numFmtId="3" fontId="6" fillId="0" borderId="121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6" fillId="0" borderId="96" xfId="0" applyNumberFormat="1" applyFont="1" applyFill="1" applyBorder="1" applyAlignment="1">
      <alignment/>
    </xf>
    <xf numFmtId="3" fontId="6" fillId="35" borderId="89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3" fontId="5" fillId="0" borderId="106" xfId="0" applyNumberFormat="1" applyFont="1" applyBorder="1" applyAlignment="1">
      <alignment/>
    </xf>
    <xf numFmtId="3" fontId="5" fillId="0" borderId="127" xfId="0" applyNumberFormat="1" applyFont="1" applyBorder="1" applyAlignment="1">
      <alignment/>
    </xf>
    <xf numFmtId="3" fontId="6" fillId="0" borderId="127" xfId="0" applyNumberFormat="1" applyFont="1" applyBorder="1" applyAlignment="1">
      <alignment/>
    </xf>
    <xf numFmtId="0" fontId="0" fillId="0" borderId="46" xfId="0" applyBorder="1" applyAlignment="1">
      <alignment/>
    </xf>
    <xf numFmtId="3" fontId="6" fillId="0" borderId="10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6" fillId="35" borderId="121" xfId="0" applyNumberFormat="1" applyFont="1" applyFill="1" applyBorder="1" applyAlignment="1">
      <alignment/>
    </xf>
    <xf numFmtId="3" fontId="14" fillId="0" borderId="107" xfId="0" applyNumberFormat="1" applyFont="1" applyBorder="1" applyAlignment="1">
      <alignment/>
    </xf>
    <xf numFmtId="3" fontId="14" fillId="0" borderId="121" xfId="0" applyNumberFormat="1" applyFont="1" applyBorder="1" applyAlignment="1">
      <alignment/>
    </xf>
    <xf numFmtId="3" fontId="6" fillId="35" borderId="106" xfId="0" applyNumberFormat="1" applyFont="1" applyFill="1" applyBorder="1" applyAlignment="1">
      <alignment/>
    </xf>
    <xf numFmtId="3" fontId="14" fillId="0" borderId="88" xfId="0" applyNumberFormat="1" applyFont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6" fillId="35" borderId="133" xfId="0" applyNumberFormat="1" applyFont="1" applyFill="1" applyBorder="1" applyAlignment="1">
      <alignment/>
    </xf>
    <xf numFmtId="3" fontId="5" fillId="0" borderId="129" xfId="0" applyNumberFormat="1" applyFont="1" applyBorder="1" applyAlignment="1">
      <alignment/>
    </xf>
    <xf numFmtId="3" fontId="5" fillId="0" borderId="125" xfId="0" applyNumberFormat="1" applyFont="1" applyBorder="1" applyAlignment="1">
      <alignment/>
    </xf>
    <xf numFmtId="3" fontId="5" fillId="0" borderId="107" xfId="0" applyNumberFormat="1" applyFont="1" applyFill="1" applyBorder="1" applyAlignment="1">
      <alignment/>
    </xf>
    <xf numFmtId="3" fontId="5" fillId="0" borderId="101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9" xfId="0" applyNumberFormat="1" applyFont="1" applyBorder="1" applyAlignment="1">
      <alignment/>
    </xf>
    <xf numFmtId="3" fontId="5" fillId="0" borderId="122" xfId="0" applyNumberFormat="1" applyFont="1" applyFill="1" applyBorder="1" applyAlignment="1">
      <alignment/>
    </xf>
    <xf numFmtId="3" fontId="5" fillId="0" borderId="67" xfId="0" applyNumberFormat="1" applyFont="1" applyFill="1" applyBorder="1" applyAlignment="1">
      <alignment/>
    </xf>
    <xf numFmtId="3" fontId="0" fillId="0" borderId="125" xfId="0" applyNumberFormat="1" applyBorder="1" applyAlignment="1">
      <alignment/>
    </xf>
    <xf numFmtId="3" fontId="64" fillId="0" borderId="89" xfId="0" applyNumberFormat="1" applyFont="1" applyBorder="1" applyAlignment="1">
      <alignment/>
    </xf>
    <xf numFmtId="3" fontId="65" fillId="0" borderId="96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4" fillId="0" borderId="92" xfId="0" applyNumberFormat="1" applyFont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6" fillId="0" borderId="133" xfId="0" applyNumberFormat="1" applyFont="1" applyFill="1" applyBorder="1" applyAlignment="1">
      <alignment/>
    </xf>
    <xf numFmtId="3" fontId="6" fillId="0" borderId="128" xfId="0" applyNumberFormat="1" applyFont="1" applyFill="1" applyBorder="1" applyAlignment="1">
      <alignment/>
    </xf>
    <xf numFmtId="3" fontId="0" fillId="0" borderId="101" xfId="0" applyNumberFormat="1" applyBorder="1" applyAlignment="1">
      <alignment/>
    </xf>
    <xf numFmtId="3" fontId="6" fillId="0" borderId="92" xfId="0" applyNumberFormat="1" applyFont="1" applyFill="1" applyBorder="1" applyAlignment="1">
      <alignment/>
    </xf>
    <xf numFmtId="3" fontId="65" fillId="0" borderId="120" xfId="0" applyNumberFormat="1" applyFont="1" applyBorder="1" applyAlignment="1">
      <alignment/>
    </xf>
    <xf numFmtId="3" fontId="6" fillId="0" borderId="125" xfId="0" applyNumberFormat="1" applyFont="1" applyFill="1" applyBorder="1" applyAlignment="1">
      <alignment/>
    </xf>
    <xf numFmtId="3" fontId="6" fillId="0" borderId="120" xfId="0" applyNumberFormat="1" applyFont="1" applyFill="1" applyBorder="1" applyAlignment="1">
      <alignment/>
    </xf>
    <xf numFmtId="3" fontId="2" fillId="0" borderId="12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7" fillId="0" borderId="129" xfId="0" applyNumberFormat="1" applyFont="1" applyBorder="1" applyAlignment="1">
      <alignment/>
    </xf>
    <xf numFmtId="3" fontId="6" fillId="0" borderId="144" xfId="0" applyNumberFormat="1" applyFont="1" applyBorder="1" applyAlignment="1">
      <alignment/>
    </xf>
    <xf numFmtId="3" fontId="65" fillId="0" borderId="134" xfId="0" applyNumberFormat="1" applyFont="1" applyBorder="1" applyAlignment="1">
      <alignment/>
    </xf>
    <xf numFmtId="3" fontId="65" fillId="0" borderId="92" xfId="0" applyNumberFormat="1" applyFont="1" applyBorder="1" applyAlignment="1">
      <alignment/>
    </xf>
    <xf numFmtId="3" fontId="6" fillId="35" borderId="124" xfId="0" applyNumberFormat="1" applyFont="1" applyFill="1" applyBorder="1" applyAlignment="1">
      <alignment/>
    </xf>
    <xf numFmtId="3" fontId="6" fillId="0" borderId="142" xfId="0" applyNumberFormat="1" applyFont="1" applyBorder="1" applyAlignment="1">
      <alignment/>
    </xf>
    <xf numFmtId="0" fontId="6" fillId="0" borderId="144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126" xfId="0" applyNumberFormat="1" applyFont="1" applyBorder="1" applyAlignment="1">
      <alignment/>
    </xf>
    <xf numFmtId="3" fontId="6" fillId="0" borderId="122" xfId="0" applyNumberFormat="1" applyFont="1" applyFill="1" applyBorder="1" applyAlignment="1">
      <alignment/>
    </xf>
    <xf numFmtId="3" fontId="6" fillId="35" borderId="122" xfId="0" applyNumberFormat="1" applyFont="1" applyFill="1" applyBorder="1" applyAlignment="1">
      <alignment/>
    </xf>
    <xf numFmtId="3" fontId="6" fillId="0" borderId="122" xfId="0" applyNumberFormat="1" applyFont="1" applyFill="1" applyBorder="1" applyAlignment="1">
      <alignment/>
    </xf>
    <xf numFmtId="3" fontId="6" fillId="0" borderId="129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6" fillId="35" borderId="67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6" fillId="0" borderId="127" xfId="0" applyNumberFormat="1" applyFont="1" applyFill="1" applyBorder="1" applyAlignment="1">
      <alignment/>
    </xf>
    <xf numFmtId="3" fontId="6" fillId="35" borderId="127" xfId="0" applyNumberFormat="1" applyFont="1" applyFill="1" applyBorder="1" applyAlignment="1">
      <alignment/>
    </xf>
    <xf numFmtId="3" fontId="6" fillId="0" borderId="127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18" fillId="0" borderId="109" xfId="0" applyFont="1" applyBorder="1" applyAlignment="1">
      <alignment/>
    </xf>
    <xf numFmtId="3" fontId="18" fillId="0" borderId="10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98" xfId="0" applyNumberFormat="1" applyFont="1" applyBorder="1" applyAlignment="1">
      <alignment/>
    </xf>
    <xf numFmtId="3" fontId="6" fillId="0" borderId="125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0" fontId="0" fillId="0" borderId="108" xfId="0" applyBorder="1" applyAlignment="1">
      <alignment/>
    </xf>
    <xf numFmtId="0" fontId="0" fillId="0" borderId="32" xfId="0" applyBorder="1" applyAlignment="1">
      <alignment/>
    </xf>
    <xf numFmtId="3" fontId="6" fillId="0" borderId="146" xfId="0" applyNumberFormat="1" applyFont="1" applyBorder="1" applyAlignment="1">
      <alignment/>
    </xf>
    <xf numFmtId="0" fontId="2" fillId="0" borderId="74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48" xfId="0" applyFont="1" applyBorder="1" applyAlignment="1">
      <alignment/>
    </xf>
    <xf numFmtId="3" fontId="14" fillId="0" borderId="103" xfId="0" applyNumberFormat="1" applyFont="1" applyBorder="1" applyAlignment="1">
      <alignment/>
    </xf>
    <xf numFmtId="0" fontId="14" fillId="0" borderId="50" xfId="0" applyFont="1" applyBorder="1" applyAlignment="1">
      <alignment/>
    </xf>
    <xf numFmtId="49" fontId="5" fillId="0" borderId="84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175" fontId="6" fillId="0" borderId="33" xfId="0" applyNumberFormat="1" applyFont="1" applyBorder="1" applyAlignment="1">
      <alignment/>
    </xf>
    <xf numFmtId="175" fontId="6" fillId="0" borderId="113" xfId="0" applyNumberFormat="1" applyFont="1" applyBorder="1" applyAlignment="1">
      <alignment/>
    </xf>
    <xf numFmtId="175" fontId="71" fillId="35" borderId="26" xfId="0" applyNumberFormat="1" applyFont="1" applyFill="1" applyBorder="1" applyAlignment="1">
      <alignment/>
    </xf>
    <xf numFmtId="175" fontId="6" fillId="0" borderId="3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5" fontId="6" fillId="0" borderId="109" xfId="0" applyNumberFormat="1" applyFont="1" applyBorder="1" applyAlignment="1">
      <alignment/>
    </xf>
    <xf numFmtId="175" fontId="8" fillId="0" borderId="26" xfId="0" applyNumberFormat="1" applyFont="1" applyBorder="1" applyAlignment="1">
      <alignment/>
    </xf>
    <xf numFmtId="175" fontId="2" fillId="0" borderId="26" xfId="0" applyNumberFormat="1" applyFont="1" applyBorder="1" applyAlignment="1">
      <alignment/>
    </xf>
    <xf numFmtId="4" fontId="3" fillId="0" borderId="88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99" xfId="0" applyNumberFormat="1" applyFont="1" applyBorder="1" applyAlignment="1">
      <alignment/>
    </xf>
    <xf numFmtId="4" fontId="6" fillId="0" borderId="89" xfId="0" applyNumberFormat="1" applyFont="1" applyBorder="1" applyAlignment="1">
      <alignment/>
    </xf>
    <xf numFmtId="4" fontId="6" fillId="0" borderId="88" xfId="0" applyNumberFormat="1" applyFont="1" applyBorder="1" applyAlignment="1">
      <alignment/>
    </xf>
    <xf numFmtId="4" fontId="6" fillId="0" borderId="89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6" fillId="0" borderId="96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134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92" xfId="0" applyNumberFormat="1" applyFont="1" applyBorder="1" applyAlignment="1">
      <alignment/>
    </xf>
    <xf numFmtId="4" fontId="6" fillId="35" borderId="33" xfId="0" applyNumberFormat="1" applyFont="1" applyFill="1" applyBorder="1" applyAlignment="1">
      <alignment/>
    </xf>
    <xf numFmtId="4" fontId="6" fillId="0" borderId="142" xfId="0" applyNumberFormat="1" applyFont="1" applyBorder="1" applyAlignment="1">
      <alignment/>
    </xf>
    <xf numFmtId="4" fontId="21" fillId="0" borderId="109" xfId="0" applyNumberFormat="1" applyFont="1" applyBorder="1" applyAlignment="1">
      <alignment/>
    </xf>
    <xf numFmtId="4" fontId="69" fillId="0" borderId="4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75" fontId="3" fillId="0" borderId="106" xfId="0" applyNumberFormat="1" applyFont="1" applyBorder="1" applyAlignment="1">
      <alignment/>
    </xf>
    <xf numFmtId="175" fontId="5" fillId="0" borderId="122" xfId="0" applyNumberFormat="1" applyFont="1" applyBorder="1" applyAlignment="1">
      <alignment/>
    </xf>
    <xf numFmtId="175" fontId="6" fillId="0" borderId="106" xfId="0" applyNumberFormat="1" applyFont="1" applyBorder="1" applyAlignment="1">
      <alignment/>
    </xf>
    <xf numFmtId="175" fontId="5" fillId="0" borderId="127" xfId="0" applyNumberFormat="1" applyFont="1" applyBorder="1" applyAlignment="1">
      <alignment/>
    </xf>
    <xf numFmtId="175" fontId="3" fillId="0" borderId="107" xfId="0" applyNumberFormat="1" applyFont="1" applyBorder="1" applyAlignment="1">
      <alignment/>
    </xf>
    <xf numFmtId="175" fontId="5" fillId="0" borderId="107" xfId="0" applyNumberFormat="1" applyFont="1" applyBorder="1" applyAlignment="1">
      <alignment/>
    </xf>
    <xf numFmtId="175" fontId="6" fillId="0" borderId="133" xfId="0" applyNumberFormat="1" applyFont="1" applyBorder="1" applyAlignment="1">
      <alignment/>
    </xf>
    <xf numFmtId="175" fontId="67" fillId="6" borderId="33" xfId="0" applyNumberFormat="1" applyFont="1" applyFill="1" applyBorder="1" applyAlignment="1">
      <alignment/>
    </xf>
    <xf numFmtId="175" fontId="6" fillId="35" borderId="113" xfId="0" applyNumberFormat="1" applyFont="1" applyFill="1" applyBorder="1" applyAlignment="1">
      <alignment/>
    </xf>
    <xf numFmtId="175" fontId="69" fillId="0" borderId="107" xfId="0" applyNumberFormat="1" applyFont="1" applyBorder="1" applyAlignment="1">
      <alignment/>
    </xf>
    <xf numFmtId="175" fontId="21" fillId="0" borderId="106" xfId="0" applyNumberFormat="1" applyFont="1" applyBorder="1" applyAlignment="1">
      <alignment/>
    </xf>
    <xf numFmtId="0" fontId="6" fillId="0" borderId="98" xfId="0" applyFont="1" applyBorder="1" applyAlignment="1">
      <alignment/>
    </xf>
    <xf numFmtId="175" fontId="6" fillId="0" borderId="106" xfId="0" applyNumberFormat="1" applyFont="1" applyBorder="1" applyAlignment="1">
      <alignment/>
    </xf>
    <xf numFmtId="175" fontId="6" fillId="0" borderId="113" xfId="0" applyNumberFormat="1" applyFont="1" applyBorder="1" applyAlignment="1">
      <alignment/>
    </xf>
    <xf numFmtId="175" fontId="6" fillId="0" borderId="128" xfId="0" applyNumberFormat="1" applyFont="1" applyBorder="1" applyAlignment="1">
      <alignment/>
    </xf>
    <xf numFmtId="175" fontId="6" fillId="0" borderId="133" xfId="0" applyNumberFormat="1" applyFont="1" applyBorder="1" applyAlignment="1">
      <alignment/>
    </xf>
    <xf numFmtId="0" fontId="6" fillId="0" borderId="78" xfId="0" applyFont="1" applyBorder="1" applyAlignment="1">
      <alignment/>
    </xf>
    <xf numFmtId="3" fontId="6" fillId="0" borderId="83" xfId="0" applyNumberFormat="1" applyFont="1" applyBorder="1" applyAlignment="1">
      <alignment/>
    </xf>
    <xf numFmtId="4" fontId="6" fillId="0" borderId="96" xfId="0" applyNumberFormat="1" applyFont="1" applyBorder="1" applyAlignment="1">
      <alignment/>
    </xf>
    <xf numFmtId="175" fontId="6" fillId="0" borderId="123" xfId="0" applyNumberFormat="1" applyFont="1" applyBorder="1" applyAlignment="1">
      <alignment/>
    </xf>
    <xf numFmtId="175" fontId="6" fillId="0" borderId="122" xfId="0" applyNumberFormat="1" applyFont="1" applyBorder="1" applyAlignment="1">
      <alignment/>
    </xf>
    <xf numFmtId="175" fontId="6" fillId="0" borderId="147" xfId="0" applyNumberFormat="1" applyFont="1" applyBorder="1" applyAlignment="1">
      <alignment/>
    </xf>
    <xf numFmtId="175" fontId="6" fillId="0" borderId="144" xfId="0" applyNumberFormat="1" applyFont="1" applyBorder="1" applyAlignment="1">
      <alignment/>
    </xf>
    <xf numFmtId="175" fontId="7" fillId="0" borderId="26" xfId="0" applyNumberFormat="1" applyFont="1" applyBorder="1" applyAlignment="1">
      <alignment/>
    </xf>
    <xf numFmtId="175" fontId="6" fillId="0" borderId="107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175" fontId="3" fillId="0" borderId="26" xfId="0" applyNumberFormat="1" applyFont="1" applyBorder="1" applyAlignment="1">
      <alignment/>
    </xf>
    <xf numFmtId="0" fontId="0" fillId="0" borderId="29" xfId="0" applyBorder="1" applyAlignment="1">
      <alignment/>
    </xf>
    <xf numFmtId="3" fontId="6" fillId="0" borderId="107" xfId="0" applyNumberFormat="1" applyFont="1" applyBorder="1" applyAlignment="1">
      <alignment/>
    </xf>
    <xf numFmtId="3" fontId="5" fillId="0" borderId="107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5" fillId="0" borderId="88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" fontId="6" fillId="0" borderId="89" xfId="0" applyNumberFormat="1" applyFont="1" applyBorder="1" applyAlignment="1">
      <alignment/>
    </xf>
    <xf numFmtId="4" fontId="6" fillId="0" borderId="88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99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120" xfId="0" applyNumberFormat="1" applyFont="1" applyBorder="1" applyAlignment="1">
      <alignment/>
    </xf>
    <xf numFmtId="4" fontId="6" fillId="0" borderId="89" xfId="0" applyNumberFormat="1" applyFont="1" applyFill="1" applyBorder="1" applyAlignment="1">
      <alignment/>
    </xf>
    <xf numFmtId="4" fontId="6" fillId="0" borderId="99" xfId="0" applyNumberFormat="1" applyFont="1" applyFill="1" applyBorder="1" applyAlignment="1">
      <alignment/>
    </xf>
    <xf numFmtId="4" fontId="6" fillId="0" borderId="92" xfId="0" applyNumberFormat="1" applyFont="1" applyBorder="1" applyAlignment="1">
      <alignment/>
    </xf>
    <xf numFmtId="4" fontId="6" fillId="33" borderId="89" xfId="0" applyNumberFormat="1" applyFont="1" applyFill="1" applyBorder="1" applyAlignment="1">
      <alignment/>
    </xf>
    <xf numFmtId="175" fontId="3" fillId="0" borderId="26" xfId="0" applyNumberFormat="1" applyFont="1" applyBorder="1" applyAlignment="1">
      <alignment/>
    </xf>
    <xf numFmtId="175" fontId="5" fillId="0" borderId="106" xfId="0" applyNumberFormat="1" applyFont="1" applyBorder="1" applyAlignment="1">
      <alignment/>
    </xf>
    <xf numFmtId="175" fontId="5" fillId="0" borderId="127" xfId="0" applyNumberFormat="1" applyFont="1" applyBorder="1" applyAlignment="1">
      <alignment/>
    </xf>
    <xf numFmtId="175" fontId="6" fillId="0" borderId="127" xfId="0" applyNumberFormat="1" applyFont="1" applyBorder="1" applyAlignment="1">
      <alignment/>
    </xf>
    <xf numFmtId="175" fontId="5" fillId="0" borderId="122" xfId="0" applyNumberFormat="1" applyFont="1" applyBorder="1" applyAlignment="1">
      <alignment/>
    </xf>
    <xf numFmtId="175" fontId="6" fillId="0" borderId="121" xfId="0" applyNumberFormat="1" applyFont="1" applyBorder="1" applyAlignment="1">
      <alignment/>
    </xf>
    <xf numFmtId="175" fontId="5" fillId="0" borderId="126" xfId="0" applyNumberFormat="1" applyFont="1" applyBorder="1" applyAlignment="1">
      <alignment/>
    </xf>
    <xf numFmtId="175" fontId="6" fillId="35" borderId="133" xfId="0" applyNumberFormat="1" applyFont="1" applyFill="1" applyBorder="1" applyAlignment="1">
      <alignment/>
    </xf>
    <xf numFmtId="0" fontId="6" fillId="0" borderId="101" xfId="0" applyFont="1" applyBorder="1" applyAlignment="1">
      <alignment/>
    </xf>
    <xf numFmtId="3" fontId="6" fillId="0" borderId="61" xfId="0" applyNumberFormat="1" applyFont="1" applyBorder="1" applyAlignment="1">
      <alignment/>
    </xf>
    <xf numFmtId="4" fontId="6" fillId="0" borderId="101" xfId="0" applyNumberFormat="1" applyFont="1" applyBorder="1" applyAlignment="1">
      <alignment/>
    </xf>
    <xf numFmtId="175" fontId="6" fillId="0" borderId="92" xfId="0" applyNumberFormat="1" applyFont="1" applyBorder="1" applyAlignment="1">
      <alignment/>
    </xf>
    <xf numFmtId="175" fontId="6" fillId="0" borderId="33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5" fillId="0" borderId="95" xfId="0" applyNumberFormat="1" applyFont="1" applyBorder="1" applyAlignment="1">
      <alignment/>
    </xf>
    <xf numFmtId="4" fontId="12" fillId="0" borderId="88" xfId="0" applyNumberFormat="1" applyFont="1" applyBorder="1" applyAlignment="1">
      <alignment/>
    </xf>
    <xf numFmtId="4" fontId="6" fillId="0" borderId="96" xfId="0" applyNumberFormat="1" applyFont="1" applyFill="1" applyBorder="1" applyAlignment="1">
      <alignment/>
    </xf>
    <xf numFmtId="4" fontId="6" fillId="35" borderId="89" xfId="0" applyNumberFormat="1" applyFont="1" applyFill="1" applyBorder="1" applyAlignment="1">
      <alignment/>
    </xf>
    <xf numFmtId="4" fontId="6" fillId="0" borderId="88" xfId="0" applyNumberFormat="1" applyFont="1" applyFill="1" applyBorder="1" applyAlignment="1">
      <alignment/>
    </xf>
    <xf numFmtId="4" fontId="5" fillId="0" borderId="101" xfId="0" applyNumberFormat="1" applyFont="1" applyBorder="1" applyAlignment="1">
      <alignment/>
    </xf>
    <xf numFmtId="4" fontId="6" fillId="0" borderId="73" xfId="0" applyNumberFormat="1" applyFont="1" applyFill="1" applyBorder="1" applyAlignment="1">
      <alignment/>
    </xf>
    <xf numFmtId="4" fontId="6" fillId="0" borderId="40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72" fillId="0" borderId="88" xfId="0" applyNumberFormat="1" applyFont="1" applyFill="1" applyBorder="1" applyAlignment="1">
      <alignment/>
    </xf>
    <xf numFmtId="175" fontId="5" fillId="0" borderId="107" xfId="0" applyNumberFormat="1" applyFont="1" applyBorder="1" applyAlignment="1">
      <alignment/>
    </xf>
    <xf numFmtId="3" fontId="0" fillId="0" borderId="106" xfId="0" applyNumberFormat="1" applyBorder="1" applyAlignment="1">
      <alignment/>
    </xf>
    <xf numFmtId="0" fontId="6" fillId="0" borderId="53" xfId="0" applyFont="1" applyBorder="1" applyAlignment="1">
      <alignment/>
    </xf>
    <xf numFmtId="0" fontId="6" fillId="0" borderId="64" xfId="0" applyFont="1" applyBorder="1" applyAlignment="1">
      <alignment/>
    </xf>
    <xf numFmtId="3" fontId="6" fillId="0" borderId="55" xfId="0" applyNumberFormat="1" applyFont="1" applyBorder="1" applyAlignment="1">
      <alignment/>
    </xf>
    <xf numFmtId="4" fontId="6" fillId="35" borderId="88" xfId="0" applyNumberFormat="1" applyFont="1" applyFill="1" applyBorder="1" applyAlignment="1">
      <alignment/>
    </xf>
    <xf numFmtId="4" fontId="14" fillId="0" borderId="100" xfId="0" applyNumberFormat="1" applyFont="1" applyBorder="1" applyAlignment="1">
      <alignment/>
    </xf>
    <xf numFmtId="4" fontId="14" fillId="0" borderId="88" xfId="0" applyNumberFormat="1" applyFont="1" applyBorder="1" applyAlignment="1">
      <alignment/>
    </xf>
    <xf numFmtId="4" fontId="6" fillId="35" borderId="33" xfId="0" applyNumberFormat="1" applyFont="1" applyFill="1" applyBorder="1" applyAlignment="1">
      <alignment/>
    </xf>
    <xf numFmtId="4" fontId="66" fillId="35" borderId="88" xfId="0" applyNumberFormat="1" applyFont="1" applyFill="1" applyBorder="1" applyAlignment="1">
      <alignment/>
    </xf>
    <xf numFmtId="4" fontId="5" fillId="0" borderId="125" xfId="0" applyNumberFormat="1" applyFont="1" applyBorder="1" applyAlignment="1">
      <alignment/>
    </xf>
    <xf numFmtId="4" fontId="5" fillId="0" borderId="101" xfId="0" applyNumberFormat="1" applyFont="1" applyFill="1" applyBorder="1" applyAlignment="1">
      <alignment/>
    </xf>
    <xf numFmtId="4" fontId="6" fillId="0" borderId="125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6" fillId="0" borderId="78" xfId="0" applyNumberFormat="1" applyFont="1" applyFill="1" applyBorder="1" applyAlignment="1">
      <alignment/>
    </xf>
    <xf numFmtId="4" fontId="6" fillId="0" borderId="71" xfId="0" applyNumberFormat="1" applyFont="1" applyFill="1" applyBorder="1" applyAlignment="1">
      <alignment/>
    </xf>
    <xf numFmtId="4" fontId="6" fillId="0" borderId="71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4" fontId="6" fillId="0" borderId="90" xfId="0" applyNumberFormat="1" applyFont="1" applyBorder="1" applyAlignment="1">
      <alignment/>
    </xf>
    <xf numFmtId="4" fontId="5" fillId="0" borderId="73" xfId="0" applyNumberFormat="1" applyFont="1" applyBorder="1" applyAlignment="1">
      <alignment/>
    </xf>
    <xf numFmtId="4" fontId="6" fillId="0" borderId="75" xfId="0" applyNumberFormat="1" applyFont="1" applyBorder="1" applyAlignment="1">
      <alignment/>
    </xf>
    <xf numFmtId="4" fontId="5" fillId="0" borderId="93" xfId="0" applyNumberFormat="1" applyFont="1" applyBorder="1" applyAlignment="1">
      <alignment/>
    </xf>
    <xf numFmtId="4" fontId="6" fillId="0" borderId="66" xfId="0" applyNumberFormat="1" applyFont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5" fillId="0" borderId="86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3" fontId="6" fillId="0" borderId="77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0" borderId="114" xfId="0" applyNumberFormat="1" applyFont="1" applyBorder="1" applyAlignment="1">
      <alignment/>
    </xf>
    <xf numFmtId="3" fontId="72" fillId="0" borderId="103" xfId="0" applyNumberFormat="1" applyFont="1" applyFill="1" applyBorder="1" applyAlignment="1">
      <alignment/>
    </xf>
    <xf numFmtId="3" fontId="72" fillId="0" borderId="16" xfId="0" applyNumberFormat="1" applyFont="1" applyFill="1" applyBorder="1" applyAlignment="1">
      <alignment/>
    </xf>
    <xf numFmtId="3" fontId="6" fillId="35" borderId="72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14" fillId="0" borderId="114" xfId="0" applyNumberFormat="1" applyFont="1" applyBorder="1" applyAlignment="1">
      <alignment/>
    </xf>
    <xf numFmtId="3" fontId="14" fillId="0" borderId="72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66" fillId="35" borderId="72" xfId="0" applyNumberFormat="1" applyFont="1" applyFill="1" applyBorder="1" applyAlignment="1">
      <alignment/>
    </xf>
    <xf numFmtId="3" fontId="5" fillId="0" borderId="114" xfId="0" applyNumberFormat="1" applyFont="1" applyFill="1" applyBorder="1" applyAlignment="1">
      <alignment/>
    </xf>
    <xf numFmtId="3" fontId="66" fillId="35" borderId="16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66" fillId="35" borderId="127" xfId="0" applyNumberFormat="1" applyFont="1" applyFill="1" applyBorder="1" applyAlignment="1">
      <alignment/>
    </xf>
    <xf numFmtId="3" fontId="0" fillId="0" borderId="129" xfId="0" applyNumberFormat="1" applyBorder="1" applyAlignment="1">
      <alignment/>
    </xf>
    <xf numFmtId="3" fontId="6" fillId="0" borderId="129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4" fontId="5" fillId="0" borderId="88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5" fillId="0" borderId="114" xfId="0" applyNumberFormat="1" applyFont="1" applyBorder="1" applyAlignment="1">
      <alignment/>
    </xf>
    <xf numFmtId="3" fontId="6" fillId="0" borderId="85" xfId="0" applyNumberFormat="1" applyFont="1" applyFill="1" applyBorder="1" applyAlignment="1">
      <alignment/>
    </xf>
    <xf numFmtId="3" fontId="2" fillId="0" borderId="84" xfId="0" applyNumberFormat="1" applyFont="1" applyBorder="1" applyAlignment="1">
      <alignment/>
    </xf>
    <xf numFmtId="3" fontId="7" fillId="0" borderId="84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4" fontId="6" fillId="0" borderId="91" xfId="0" applyNumberFormat="1" applyFont="1" applyBorder="1" applyAlignment="1">
      <alignment/>
    </xf>
    <xf numFmtId="4" fontId="65" fillId="0" borderId="71" xfId="0" applyNumberFormat="1" applyFont="1" applyBorder="1" applyAlignment="1">
      <alignment/>
    </xf>
    <xf numFmtId="4" fontId="5" fillId="0" borderId="67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0" fillId="0" borderId="125" xfId="0" applyNumberFormat="1" applyBorder="1" applyAlignment="1">
      <alignment/>
    </xf>
    <xf numFmtId="4" fontId="65" fillId="0" borderId="89" xfId="0" applyNumberFormat="1" applyFont="1" applyBorder="1" applyAlignment="1">
      <alignment/>
    </xf>
    <xf numFmtId="4" fontId="65" fillId="0" borderId="33" xfId="0" applyNumberFormat="1" applyFont="1" applyBorder="1" applyAlignment="1">
      <alignment/>
    </xf>
    <xf numFmtId="4" fontId="65" fillId="0" borderId="96" xfId="0" applyNumberFormat="1" applyFont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101" xfId="0" applyNumberFormat="1" applyBorder="1" applyAlignment="1">
      <alignment/>
    </xf>
    <xf numFmtId="4" fontId="6" fillId="0" borderId="92" xfId="0" applyNumberFormat="1" applyFont="1" applyFill="1" applyBorder="1" applyAlignment="1">
      <alignment/>
    </xf>
    <xf numFmtId="4" fontId="65" fillId="0" borderId="120" xfId="0" applyNumberFormat="1" applyFont="1" applyBorder="1" applyAlignment="1">
      <alignment/>
    </xf>
    <xf numFmtId="4" fontId="6" fillId="0" borderId="125" xfId="0" applyNumberFormat="1" applyFont="1" applyFill="1" applyBorder="1" applyAlignment="1">
      <alignment/>
    </xf>
    <xf numFmtId="4" fontId="7" fillId="0" borderId="125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65" fillId="0" borderId="92" xfId="0" applyNumberFormat="1" applyFont="1" applyBorder="1" applyAlignment="1">
      <alignment/>
    </xf>
    <xf numFmtId="3" fontId="65" fillId="0" borderId="107" xfId="0" applyNumberFormat="1" applyFont="1" applyBorder="1" applyAlignment="1">
      <alignment/>
    </xf>
    <xf numFmtId="3" fontId="0" fillId="0" borderId="109" xfId="0" applyNumberFormat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6" fillId="0" borderId="148" xfId="0" applyNumberFormat="1" applyFont="1" applyBorder="1" applyAlignment="1">
      <alignment/>
    </xf>
    <xf numFmtId="3" fontId="6" fillId="0" borderId="149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48" xfId="0" applyNumberFormat="1" applyFont="1" applyBorder="1" applyAlignment="1">
      <alignment/>
    </xf>
    <xf numFmtId="3" fontId="71" fillId="35" borderId="19" xfId="0" applyNumberFormat="1" applyFont="1" applyFill="1" applyBorder="1" applyAlignment="1">
      <alignment/>
    </xf>
    <xf numFmtId="4" fontId="71" fillId="35" borderId="39" xfId="0" applyNumberFormat="1" applyFont="1" applyFill="1" applyBorder="1" applyAlignment="1">
      <alignment/>
    </xf>
    <xf numFmtId="4" fontId="67" fillId="6" borderId="39" xfId="0" applyNumberFormat="1" applyFont="1" applyFill="1" applyBorder="1" applyAlignment="1">
      <alignment/>
    </xf>
    <xf numFmtId="3" fontId="71" fillId="35" borderId="20" xfId="0" applyNumberFormat="1" applyFont="1" applyFill="1" applyBorder="1" applyAlignment="1">
      <alignment/>
    </xf>
    <xf numFmtId="3" fontId="67" fillId="6" borderId="20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5" borderId="70" xfId="0" applyNumberFormat="1" applyFont="1" applyFill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18" fillId="0" borderId="108" xfId="0" applyNumberFormat="1" applyFont="1" applyBorder="1" applyAlignment="1">
      <alignment/>
    </xf>
    <xf numFmtId="4" fontId="3" fillId="34" borderId="39" xfId="0" applyNumberFormat="1" applyFont="1" applyFill="1" applyBorder="1" applyAlignment="1">
      <alignment/>
    </xf>
    <xf numFmtId="3" fontId="3" fillId="34" borderId="108" xfId="0" applyNumberFormat="1" applyFont="1" applyFill="1" applyBorder="1" applyAlignment="1">
      <alignment/>
    </xf>
    <xf numFmtId="3" fontId="6" fillId="0" borderId="147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65" fillId="0" borderId="134" xfId="0" applyNumberFormat="1" applyFont="1" applyBorder="1" applyAlignment="1">
      <alignment/>
    </xf>
    <xf numFmtId="4" fontId="6" fillId="0" borderId="134" xfId="0" applyNumberFormat="1" applyFont="1" applyBorder="1" applyAlignment="1">
      <alignment/>
    </xf>
    <xf numFmtId="4" fontId="6" fillId="35" borderId="99" xfId="0" applyNumberFormat="1" applyFont="1" applyFill="1" applyBorder="1" applyAlignment="1">
      <alignment/>
    </xf>
    <xf numFmtId="4" fontId="6" fillId="0" borderId="142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67" xfId="0" applyNumberFormat="1" applyFont="1" applyFill="1" applyBorder="1" applyAlignment="1">
      <alignment/>
    </xf>
    <xf numFmtId="4" fontId="6" fillId="35" borderId="67" xfId="0" applyNumberFormat="1" applyFont="1" applyFill="1" applyBorder="1" applyAlignment="1">
      <alignment/>
    </xf>
    <xf numFmtId="4" fontId="6" fillId="0" borderId="67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18" fillId="0" borderId="26" xfId="0" applyNumberFormat="1" applyFont="1" applyBorder="1" applyAlignment="1">
      <alignment/>
    </xf>
    <xf numFmtId="4" fontId="3" fillId="0" borderId="100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19" fillId="0" borderId="39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5" fillId="0" borderId="8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65" fillId="0" borderId="95" xfId="0" applyNumberFormat="1" applyFont="1" applyBorder="1" applyAlignment="1">
      <alignment/>
    </xf>
    <xf numFmtId="175" fontId="7" fillId="0" borderId="109" xfId="0" applyNumberFormat="1" applyFont="1" applyBorder="1" applyAlignment="1">
      <alignment/>
    </xf>
    <xf numFmtId="175" fontId="5" fillId="0" borderId="129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175" fontId="6" fillId="0" borderId="124" xfId="0" applyNumberFormat="1" applyFont="1" applyBorder="1" applyAlignment="1">
      <alignment/>
    </xf>
    <xf numFmtId="0" fontId="6" fillId="0" borderId="69" xfId="0" applyFont="1" applyBorder="1" applyAlignment="1">
      <alignment/>
    </xf>
    <xf numFmtId="3" fontId="8" fillId="0" borderId="109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0" fontId="6" fillId="0" borderId="150" xfId="0" applyFont="1" applyBorder="1" applyAlignment="1">
      <alignment/>
    </xf>
    <xf numFmtId="0" fontId="0" fillId="0" borderId="36" xfId="0" applyBorder="1" applyAlignment="1">
      <alignment/>
    </xf>
    <xf numFmtId="0" fontId="0" fillId="0" borderId="87" xfId="0" applyBorder="1" applyAlignment="1">
      <alignment/>
    </xf>
    <xf numFmtId="0" fontId="0" fillId="0" borderId="26" xfId="0" applyBorder="1" applyAlignment="1">
      <alignment/>
    </xf>
    <xf numFmtId="0" fontId="6" fillId="0" borderId="39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0" fontId="6" fillId="0" borderId="9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78" xfId="0" applyFont="1" applyFill="1" applyBorder="1" applyAlignment="1">
      <alignment/>
    </xf>
    <xf numFmtId="3" fontId="6" fillId="0" borderId="116" xfId="0" applyNumberFormat="1" applyFont="1" applyFill="1" applyBorder="1" applyAlignment="1">
      <alignment/>
    </xf>
    <xf numFmtId="3" fontId="6" fillId="0" borderId="151" xfId="0" applyNumberFormat="1" applyFont="1" applyBorder="1" applyAlignment="1">
      <alignment/>
    </xf>
    <xf numFmtId="0" fontId="5" fillId="0" borderId="33" xfId="0" applyFont="1" applyBorder="1" applyAlignment="1">
      <alignment/>
    </xf>
    <xf numFmtId="3" fontId="5" fillId="0" borderId="55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65" fillId="0" borderId="90" xfId="0" applyNumberFormat="1" applyFont="1" applyBorder="1" applyAlignment="1">
      <alignment/>
    </xf>
    <xf numFmtId="3" fontId="65" fillId="0" borderId="98" xfId="0" applyNumberFormat="1" applyFont="1" applyBorder="1" applyAlignment="1">
      <alignment/>
    </xf>
    <xf numFmtId="3" fontId="0" fillId="0" borderId="99" xfId="0" applyNumberFormat="1" applyBorder="1" applyAlignment="1">
      <alignment/>
    </xf>
    <xf numFmtId="3" fontId="5" fillId="0" borderId="144" xfId="0" applyNumberFormat="1" applyFont="1" applyBorder="1" applyAlignment="1">
      <alignment/>
    </xf>
    <xf numFmtId="3" fontId="5" fillId="0" borderId="134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107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134" xfId="0" applyFont="1" applyBorder="1" applyAlignment="1">
      <alignment/>
    </xf>
    <xf numFmtId="3" fontId="5" fillId="0" borderId="121" xfId="0" applyNumberFormat="1" applyFont="1" applyFill="1" applyBorder="1" applyAlignment="1">
      <alignment/>
    </xf>
    <xf numFmtId="3" fontId="5" fillId="0" borderId="88" xfId="0" applyNumberFormat="1" applyFont="1" applyFill="1" applyBorder="1" applyAlignment="1">
      <alignment/>
    </xf>
    <xf numFmtId="3" fontId="21" fillId="0" borderId="126" xfId="0" applyNumberFormat="1" applyFont="1" applyBorder="1" applyAlignment="1">
      <alignment/>
    </xf>
    <xf numFmtId="3" fontId="6" fillId="0" borderId="84" xfId="0" applyNumberFormat="1" applyFont="1" applyFill="1" applyBorder="1" applyAlignment="1">
      <alignment/>
    </xf>
    <xf numFmtId="3" fontId="6" fillId="0" borderId="152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6" fillId="0" borderId="68" xfId="0" applyNumberFormat="1" applyFont="1" applyBorder="1" applyAlignment="1">
      <alignment horizontal="right"/>
    </xf>
    <xf numFmtId="3" fontId="6" fillId="0" borderId="37" xfId="0" applyNumberFormat="1" applyFont="1" applyFill="1" applyBorder="1" applyAlignment="1">
      <alignment/>
    </xf>
    <xf numFmtId="0" fontId="6" fillId="0" borderId="46" xfId="0" applyFont="1" applyBorder="1" applyAlignment="1">
      <alignment/>
    </xf>
    <xf numFmtId="0" fontId="6" fillId="0" borderId="24" xfId="0" applyFont="1" applyBorder="1" applyAlignment="1">
      <alignment/>
    </xf>
    <xf numFmtId="3" fontId="71" fillId="35" borderId="30" xfId="0" applyNumberFormat="1" applyFont="1" applyFill="1" applyBorder="1" applyAlignment="1">
      <alignment/>
    </xf>
    <xf numFmtId="3" fontId="66" fillId="35" borderId="56" xfId="0" applyNumberFormat="1" applyFont="1" applyFill="1" applyBorder="1" applyAlignment="1">
      <alignment/>
    </xf>
    <xf numFmtId="49" fontId="6" fillId="0" borderId="101" xfId="0" applyNumberFormat="1" applyFont="1" applyBorder="1" applyAlignment="1">
      <alignment/>
    </xf>
    <xf numFmtId="175" fontId="6" fillId="0" borderId="89" xfId="0" applyNumberFormat="1" applyFont="1" applyBorder="1" applyAlignment="1">
      <alignment/>
    </xf>
    <xf numFmtId="49" fontId="6" fillId="0" borderId="7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46" fillId="0" borderId="109" xfId="0" applyFont="1" applyBorder="1" applyAlignment="1">
      <alignment/>
    </xf>
    <xf numFmtId="3" fontId="5" fillId="0" borderId="41" xfId="0" applyNumberFormat="1" applyFont="1" applyBorder="1" applyAlignment="1">
      <alignment/>
    </xf>
    <xf numFmtId="0" fontId="6" fillId="0" borderId="107" xfId="0" applyFont="1" applyBorder="1" applyAlignment="1">
      <alignment/>
    </xf>
    <xf numFmtId="3" fontId="6" fillId="0" borderId="114" xfId="0" applyNumberFormat="1" applyFont="1" applyBorder="1" applyAlignment="1">
      <alignment/>
    </xf>
    <xf numFmtId="0" fontId="6" fillId="0" borderId="41" xfId="0" applyFont="1" applyBorder="1" applyAlignment="1">
      <alignment/>
    </xf>
    <xf numFmtId="175" fontId="5" fillId="0" borderId="134" xfId="0" applyNumberFormat="1" applyFont="1" applyBorder="1" applyAlignment="1">
      <alignment/>
    </xf>
    <xf numFmtId="4" fontId="5" fillId="0" borderId="130" xfId="0" applyNumberFormat="1" applyFont="1" applyBorder="1" applyAlignment="1">
      <alignment/>
    </xf>
    <xf numFmtId="4" fontId="0" fillId="0" borderId="71" xfId="0" applyNumberForma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150" xfId="0" applyNumberFormat="1" applyFont="1" applyBorder="1" applyAlignment="1">
      <alignment/>
    </xf>
    <xf numFmtId="3" fontId="5" fillId="0" borderId="135" xfId="0" applyNumberFormat="1" applyFont="1" applyBorder="1" applyAlignment="1">
      <alignment/>
    </xf>
    <xf numFmtId="0" fontId="8" fillId="0" borderId="109" xfId="0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4" fontId="5" fillId="0" borderId="62" xfId="0" applyNumberFormat="1" applyFont="1" applyBorder="1" applyAlignment="1">
      <alignment/>
    </xf>
    <xf numFmtId="0" fontId="6" fillId="0" borderId="58" xfId="0" applyFont="1" applyBorder="1" applyAlignment="1">
      <alignment/>
    </xf>
    <xf numFmtId="3" fontId="6" fillId="0" borderId="149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67" fillId="6" borderId="31" xfId="0" applyNumberFormat="1" applyFont="1" applyFill="1" applyBorder="1" applyAlignment="1">
      <alignment/>
    </xf>
    <xf numFmtId="3" fontId="3" fillId="0" borderId="103" xfId="0" applyNumberFormat="1" applyFont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3" fillId="0" borderId="50" xfId="0" applyNumberFormat="1" applyFont="1" applyBorder="1" applyAlignment="1">
      <alignment/>
    </xf>
    <xf numFmtId="4" fontId="6" fillId="0" borderId="98" xfId="0" applyNumberFormat="1" applyFont="1" applyBorder="1" applyAlignment="1">
      <alignment/>
    </xf>
    <xf numFmtId="0" fontId="6" fillId="0" borderId="89" xfId="0" applyFont="1" applyBorder="1" applyAlignment="1">
      <alignment/>
    </xf>
    <xf numFmtId="3" fontId="5" fillId="0" borderId="134" xfId="0" applyNumberFormat="1" applyFont="1" applyBorder="1" applyAlignment="1">
      <alignment/>
    </xf>
    <xf numFmtId="4" fontId="5" fillId="0" borderId="134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2" fontId="66" fillId="35" borderId="16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0" fontId="3" fillId="0" borderId="103" xfId="0" applyFont="1" applyBorder="1" applyAlignment="1">
      <alignment/>
    </xf>
    <xf numFmtId="0" fontId="0" fillId="0" borderId="139" xfId="0" applyBorder="1" applyAlignment="1">
      <alignment/>
    </xf>
    <xf numFmtId="49" fontId="5" fillId="0" borderId="60" xfId="0" applyNumberFormat="1" applyFont="1" applyBorder="1" applyAlignment="1">
      <alignment/>
    </xf>
    <xf numFmtId="49" fontId="6" fillId="0" borderId="68" xfId="0" applyNumberFormat="1" applyFont="1" applyBorder="1" applyAlignment="1">
      <alignment horizontal="right"/>
    </xf>
    <xf numFmtId="49" fontId="6" fillId="0" borderId="68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138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6" fillId="0" borderId="94" xfId="0" applyNumberFormat="1" applyFont="1" applyBorder="1" applyAlignment="1">
      <alignment/>
    </xf>
    <xf numFmtId="16" fontId="5" fillId="0" borderId="87" xfId="0" applyNumberFormat="1" applyFont="1" applyBorder="1" applyAlignment="1">
      <alignment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27" xfId="0" applyNumberFormat="1" applyFont="1" applyBorder="1" applyAlignment="1">
      <alignment horizontal="center" vertical="center"/>
    </xf>
    <xf numFmtId="3" fontId="20" fillId="0" borderId="109" xfId="0" applyNumberFormat="1" applyFont="1" applyBorder="1" applyAlignment="1">
      <alignment horizontal="center" vertical="center"/>
    </xf>
    <xf numFmtId="3" fontId="20" fillId="0" borderId="101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10" fillId="0" borderId="131" xfId="0" applyNumberFormat="1" applyFont="1" applyBorder="1" applyAlignment="1">
      <alignment horizontal="center"/>
    </xf>
    <xf numFmtId="3" fontId="10" fillId="0" borderId="95" xfId="0" applyNumberFormat="1" applyFont="1" applyBorder="1" applyAlignment="1">
      <alignment horizontal="center"/>
    </xf>
    <xf numFmtId="3" fontId="10" fillId="0" borderId="131" xfId="0" applyNumberFormat="1" applyFont="1" applyBorder="1" applyAlignment="1">
      <alignment horizontal="center"/>
    </xf>
    <xf numFmtId="0" fontId="10" fillId="0" borderId="153" xfId="0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135" xfId="0" applyNumberFormat="1" applyFont="1" applyBorder="1" applyAlignment="1">
      <alignment horizontal="center" vertical="center"/>
    </xf>
    <xf numFmtId="3" fontId="2" fillId="0" borderId="107" xfId="0" applyNumberFormat="1" applyFont="1" applyBorder="1" applyAlignment="1">
      <alignment horizontal="center" vertical="center"/>
    </xf>
    <xf numFmtId="3" fontId="2" fillId="0" borderId="109" xfId="0" applyNumberFormat="1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07" xfId="0" applyNumberFormat="1" applyFont="1" applyBorder="1" applyAlignment="1">
      <alignment horizontal="center" vertical="center"/>
    </xf>
    <xf numFmtId="3" fontId="4" fillId="0" borderId="109" xfId="0" applyNumberFormat="1" applyFont="1" applyBorder="1" applyAlignment="1">
      <alignment horizontal="center" vertical="center"/>
    </xf>
    <xf numFmtId="3" fontId="4" fillId="0" borderId="10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10" fillId="0" borderId="108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0" xfId="0" applyNumberFormat="1" applyFont="1" applyBorder="1" applyAlignment="1">
      <alignment horizontal="center" vertical="center"/>
    </xf>
    <xf numFmtId="3" fontId="4" fillId="0" borderId="98" xfId="0" applyNumberFormat="1" applyFont="1" applyBorder="1" applyAlignment="1">
      <alignment horizontal="center" vertical="center"/>
    </xf>
    <xf numFmtId="3" fontId="20" fillId="0" borderId="74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10" fillId="0" borderId="153" xfId="0" applyNumberFormat="1" applyFont="1" applyBorder="1" applyAlignment="1">
      <alignment horizontal="center"/>
    </xf>
    <xf numFmtId="3" fontId="10" fillId="0" borderId="153" xfId="0" applyNumberFormat="1" applyFont="1" applyBorder="1" applyAlignment="1">
      <alignment horizontal="center"/>
    </xf>
    <xf numFmtId="3" fontId="10" fillId="0" borderId="95" xfId="0" applyNumberFormat="1" applyFont="1" applyBorder="1" applyAlignment="1">
      <alignment horizontal="center"/>
    </xf>
    <xf numFmtId="0" fontId="20" fillId="0" borderId="127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3" fontId="20" fillId="0" borderId="10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23" fillId="0" borderId="114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59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00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3" fontId="22" fillId="0" borderId="10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3" fillId="0" borderId="130" xfId="0" applyNumberFormat="1" applyFont="1" applyBorder="1" applyAlignment="1">
      <alignment horizontal="center" vertical="center"/>
    </xf>
    <xf numFmtId="3" fontId="23" fillId="0" borderId="98" xfId="0" applyNumberFormat="1" applyFont="1" applyBorder="1" applyAlignment="1">
      <alignment horizontal="center" vertical="center"/>
    </xf>
    <xf numFmtId="0" fontId="22" fillId="0" borderId="108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3" fontId="23" fillId="0" borderId="107" xfId="0" applyNumberFormat="1" applyFont="1" applyBorder="1" applyAlignment="1">
      <alignment horizontal="center" vertical="center"/>
    </xf>
    <xf numFmtId="3" fontId="23" fillId="0" borderId="109" xfId="0" applyNumberFormat="1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3" fontId="23" fillId="0" borderId="41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view="pageLayout" zoomScale="110" zoomScaleNormal="145" zoomScalePageLayoutView="110" workbookViewId="0" topLeftCell="A63">
      <selection activeCell="F61" sqref="F61:F85"/>
    </sheetView>
  </sheetViews>
  <sheetFormatPr defaultColWidth="9.140625" defaultRowHeight="15"/>
  <cols>
    <col min="1" max="1" width="7.140625" style="463" bestFit="1" customWidth="1"/>
    <col min="2" max="2" width="3.8515625" style="463" customWidth="1"/>
    <col min="3" max="3" width="4.57421875" style="463" customWidth="1"/>
    <col min="4" max="4" width="36.8515625" style="463" customWidth="1"/>
    <col min="5" max="6" width="10.140625" style="463" customWidth="1"/>
    <col min="7" max="7" width="10.28125" style="463" customWidth="1"/>
    <col min="8" max="8" width="9.00390625" style="463" customWidth="1"/>
    <col min="9" max="9" width="11.28125" style="463" customWidth="1"/>
    <col min="10" max="10" width="8.7109375" style="463" customWidth="1"/>
    <col min="11" max="11" width="9.421875" style="463" customWidth="1"/>
    <col min="12" max="12" width="7.7109375" style="463" customWidth="1"/>
    <col min="13" max="16384" width="9.140625" style="334" customWidth="1"/>
  </cols>
  <sheetData>
    <row r="1" spans="1:13" ht="15.75">
      <c r="A1" s="331"/>
      <c r="B1" s="332"/>
      <c r="C1" s="332"/>
      <c r="D1" s="491" t="s">
        <v>0</v>
      </c>
      <c r="E1" s="1250" t="s">
        <v>1</v>
      </c>
      <c r="F1" s="1251"/>
      <c r="G1" s="1252" t="s">
        <v>521</v>
      </c>
      <c r="H1" s="1250"/>
      <c r="I1" s="1250"/>
      <c r="J1" s="1253" t="s">
        <v>548</v>
      </c>
      <c r="K1" s="1254"/>
      <c r="L1" s="1255"/>
      <c r="M1" s="333"/>
    </row>
    <row r="2" spans="1:12" ht="15">
      <c r="A2" s="912"/>
      <c r="B2" s="335" t="s">
        <v>2</v>
      </c>
      <c r="C2" s="336" t="s">
        <v>383</v>
      </c>
      <c r="D2" s="1238" t="s">
        <v>3</v>
      </c>
      <c r="E2" s="1240">
        <v>2018</v>
      </c>
      <c r="F2" s="1240">
        <v>2019</v>
      </c>
      <c r="G2" s="1242" t="s">
        <v>4</v>
      </c>
      <c r="H2" s="1244" t="s">
        <v>5</v>
      </c>
      <c r="I2" s="1256" t="s">
        <v>400</v>
      </c>
      <c r="J2" s="1246" t="s">
        <v>422</v>
      </c>
      <c r="K2" s="1246" t="s">
        <v>458</v>
      </c>
      <c r="L2" s="1248" t="s">
        <v>520</v>
      </c>
    </row>
    <row r="3" spans="1:12" ht="15.75" thickBot="1">
      <c r="A3" s="337" t="s">
        <v>6</v>
      </c>
      <c r="B3" s="338" t="s">
        <v>7</v>
      </c>
      <c r="C3" s="338"/>
      <c r="D3" s="1239"/>
      <c r="E3" s="1241"/>
      <c r="F3" s="1241"/>
      <c r="G3" s="1243"/>
      <c r="H3" s="1245"/>
      <c r="I3" s="1257"/>
      <c r="J3" s="1247"/>
      <c r="K3" s="1247"/>
      <c r="L3" s="1249"/>
    </row>
    <row r="4" spans="1:12" ht="15">
      <c r="A4" s="339">
        <v>100</v>
      </c>
      <c r="B4" s="340"/>
      <c r="C4" s="340"/>
      <c r="D4" s="483" t="s">
        <v>8</v>
      </c>
      <c r="E4" s="341">
        <f>E6+E7+E11</f>
        <v>1141849</v>
      </c>
      <c r="F4" s="341">
        <f>F6+F7+F11</f>
        <v>1283047</v>
      </c>
      <c r="G4" s="342">
        <f>G5+G7+G11</f>
        <v>1292817</v>
      </c>
      <c r="H4" s="341">
        <f>H6+H7+H11</f>
        <v>1277735</v>
      </c>
      <c r="I4" s="343">
        <f>I6+I7+I11</f>
        <v>1286370</v>
      </c>
      <c r="J4" s="799">
        <f>J5+J7+J11</f>
        <v>1300117</v>
      </c>
      <c r="K4" s="799">
        <f>K6+K7+K11</f>
        <v>1311817</v>
      </c>
      <c r="L4" s="344">
        <f>L6+L7+L11</f>
        <v>1311817</v>
      </c>
    </row>
    <row r="5" spans="1:12" ht="15">
      <c r="A5" s="345">
        <v>110</v>
      </c>
      <c r="B5" s="346"/>
      <c r="C5" s="346"/>
      <c r="D5" s="484" t="s">
        <v>9</v>
      </c>
      <c r="E5" s="356">
        <v>927374</v>
      </c>
      <c r="F5" s="356">
        <v>1061308</v>
      </c>
      <c r="G5" s="348">
        <v>1050000</v>
      </c>
      <c r="H5" s="347">
        <v>1034918</v>
      </c>
      <c r="I5" s="349">
        <v>1034918</v>
      </c>
      <c r="J5" s="795">
        <v>1018300</v>
      </c>
      <c r="K5" s="795">
        <v>1030000</v>
      </c>
      <c r="L5" s="358">
        <v>1030000</v>
      </c>
    </row>
    <row r="6" spans="1:13" ht="15">
      <c r="A6" s="350">
        <v>111003</v>
      </c>
      <c r="B6" s="351"/>
      <c r="C6" s="351">
        <v>41</v>
      </c>
      <c r="D6" s="485" t="s">
        <v>9</v>
      </c>
      <c r="E6" s="913">
        <v>927374</v>
      </c>
      <c r="F6" s="913">
        <v>1061308</v>
      </c>
      <c r="G6" s="350">
        <v>1050000</v>
      </c>
      <c r="H6" s="352">
        <v>1034918</v>
      </c>
      <c r="I6" s="353">
        <v>1043720</v>
      </c>
      <c r="J6" s="800">
        <v>1018300</v>
      </c>
      <c r="K6" s="800">
        <v>1030000</v>
      </c>
      <c r="L6" s="804">
        <v>1030000</v>
      </c>
      <c r="M6" s="355"/>
    </row>
    <row r="7" spans="1:12" ht="15">
      <c r="A7" s="348">
        <v>121</v>
      </c>
      <c r="B7" s="346"/>
      <c r="C7" s="346"/>
      <c r="D7" s="484" t="s">
        <v>10</v>
      </c>
      <c r="E7" s="356">
        <f>SUM(E8:E10)</f>
        <v>137971</v>
      </c>
      <c r="F7" s="356">
        <f aca="true" t="shared" si="0" ref="F7:L7">SUM(F8:F10)</f>
        <v>149183</v>
      </c>
      <c r="G7" s="348">
        <f t="shared" si="0"/>
        <v>156200</v>
      </c>
      <c r="H7" s="356">
        <f t="shared" si="0"/>
        <v>156200</v>
      </c>
      <c r="I7" s="357">
        <f t="shared" si="0"/>
        <v>156200</v>
      </c>
      <c r="J7" s="795">
        <f t="shared" si="0"/>
        <v>190200</v>
      </c>
      <c r="K7" s="795">
        <f t="shared" si="0"/>
        <v>190200</v>
      </c>
      <c r="L7" s="358">
        <f t="shared" si="0"/>
        <v>190200</v>
      </c>
    </row>
    <row r="8" spans="1:12" ht="15">
      <c r="A8" s="359">
        <v>121001</v>
      </c>
      <c r="B8" s="360"/>
      <c r="C8" s="360">
        <v>41</v>
      </c>
      <c r="D8" s="486" t="s">
        <v>11</v>
      </c>
      <c r="E8" s="475">
        <v>25188</v>
      </c>
      <c r="F8" s="475">
        <v>32302</v>
      </c>
      <c r="G8" s="359">
        <v>37000</v>
      </c>
      <c r="H8" s="361">
        <v>37000</v>
      </c>
      <c r="I8" s="362">
        <v>37000</v>
      </c>
      <c r="J8" s="794">
        <v>63000</v>
      </c>
      <c r="K8" s="794">
        <v>63000</v>
      </c>
      <c r="L8" s="805">
        <v>63000</v>
      </c>
    </row>
    <row r="9" spans="1:12" ht="15">
      <c r="A9" s="364">
        <v>121002</v>
      </c>
      <c r="B9" s="365"/>
      <c r="C9" s="365">
        <v>41</v>
      </c>
      <c r="D9" s="487" t="s">
        <v>12</v>
      </c>
      <c r="E9" s="436">
        <v>109158</v>
      </c>
      <c r="F9" s="436">
        <v>112460</v>
      </c>
      <c r="G9" s="364">
        <v>114000</v>
      </c>
      <c r="H9" s="366">
        <v>114000</v>
      </c>
      <c r="I9" s="367">
        <v>114000</v>
      </c>
      <c r="J9" s="793">
        <v>122000</v>
      </c>
      <c r="K9" s="793">
        <v>122000</v>
      </c>
      <c r="L9" s="437">
        <v>122000</v>
      </c>
    </row>
    <row r="10" spans="1:12" ht="15">
      <c r="A10" s="369">
        <v>121003</v>
      </c>
      <c r="B10" s="370"/>
      <c r="C10" s="370">
        <v>41</v>
      </c>
      <c r="D10" s="488" t="s">
        <v>379</v>
      </c>
      <c r="E10" s="914">
        <v>3625</v>
      </c>
      <c r="F10" s="914">
        <v>4421</v>
      </c>
      <c r="G10" s="369">
        <v>5200</v>
      </c>
      <c r="H10" s="371">
        <v>5200</v>
      </c>
      <c r="I10" s="372">
        <v>5200</v>
      </c>
      <c r="J10" s="801">
        <v>5200</v>
      </c>
      <c r="K10" s="801">
        <v>5200</v>
      </c>
      <c r="L10" s="806">
        <v>5200</v>
      </c>
    </row>
    <row r="11" spans="1:12" ht="15">
      <c r="A11" s="373">
        <v>130</v>
      </c>
      <c r="B11" s="346"/>
      <c r="C11" s="346"/>
      <c r="D11" s="484" t="s">
        <v>13</v>
      </c>
      <c r="E11" s="356">
        <f>SUM(E12:E17)</f>
        <v>76504</v>
      </c>
      <c r="F11" s="356">
        <f aca="true" t="shared" si="1" ref="F11:L11">SUM(F12:F17)</f>
        <v>72556</v>
      </c>
      <c r="G11" s="348">
        <f t="shared" si="1"/>
        <v>86617</v>
      </c>
      <c r="H11" s="347">
        <f t="shared" si="1"/>
        <v>86617</v>
      </c>
      <c r="I11" s="375">
        <f t="shared" si="1"/>
        <v>86450</v>
      </c>
      <c r="J11" s="795">
        <f t="shared" si="1"/>
        <v>91617</v>
      </c>
      <c r="K11" s="795">
        <f t="shared" si="1"/>
        <v>91617</v>
      </c>
      <c r="L11" s="358">
        <f t="shared" si="1"/>
        <v>91617</v>
      </c>
    </row>
    <row r="12" spans="1:12" ht="15">
      <c r="A12" s="376">
        <v>133001</v>
      </c>
      <c r="B12" s="360"/>
      <c r="C12" s="360">
        <v>41</v>
      </c>
      <c r="D12" s="486" t="s">
        <v>14</v>
      </c>
      <c r="E12" s="475">
        <v>2065</v>
      </c>
      <c r="F12" s="475">
        <v>1951</v>
      </c>
      <c r="G12" s="359">
        <v>3700</v>
      </c>
      <c r="H12" s="361">
        <v>3700</v>
      </c>
      <c r="I12" s="378">
        <v>3700</v>
      </c>
      <c r="J12" s="794">
        <v>3700</v>
      </c>
      <c r="K12" s="794">
        <v>3700</v>
      </c>
      <c r="L12" s="805">
        <v>3700</v>
      </c>
    </row>
    <row r="13" spans="1:12" ht="15">
      <c r="A13" s="359">
        <v>133004</v>
      </c>
      <c r="B13" s="360"/>
      <c r="C13" s="360">
        <v>41</v>
      </c>
      <c r="D13" s="486" t="s">
        <v>361</v>
      </c>
      <c r="E13" s="475">
        <v>100</v>
      </c>
      <c r="F13" s="475">
        <v>50</v>
      </c>
      <c r="G13" s="359">
        <v>50</v>
      </c>
      <c r="H13" s="361">
        <v>50</v>
      </c>
      <c r="I13" s="362">
        <v>50</v>
      </c>
      <c r="J13" s="794">
        <v>50</v>
      </c>
      <c r="K13" s="794">
        <v>50</v>
      </c>
      <c r="L13" s="805">
        <v>50</v>
      </c>
    </row>
    <row r="14" spans="1:12" ht="15">
      <c r="A14" s="359">
        <v>133006</v>
      </c>
      <c r="B14" s="360"/>
      <c r="C14" s="360">
        <v>41</v>
      </c>
      <c r="D14" s="486" t="s">
        <v>17</v>
      </c>
      <c r="E14" s="475">
        <v>1034</v>
      </c>
      <c r="F14" s="475">
        <v>1325</v>
      </c>
      <c r="G14" s="359">
        <v>1200</v>
      </c>
      <c r="H14" s="361">
        <v>1200</v>
      </c>
      <c r="I14" s="362">
        <v>1200</v>
      </c>
      <c r="J14" s="794">
        <v>1200</v>
      </c>
      <c r="K14" s="794">
        <v>1200</v>
      </c>
      <c r="L14" s="805">
        <v>1200</v>
      </c>
    </row>
    <row r="15" spans="1:12" ht="15">
      <c r="A15" s="364">
        <v>133012</v>
      </c>
      <c r="B15" s="365"/>
      <c r="C15" s="365">
        <v>41</v>
      </c>
      <c r="D15" s="487" t="s">
        <v>332</v>
      </c>
      <c r="E15" s="915">
        <v>1563</v>
      </c>
      <c r="F15" s="915">
        <v>1354</v>
      </c>
      <c r="G15" s="380">
        <v>1500</v>
      </c>
      <c r="H15" s="379">
        <v>1500</v>
      </c>
      <c r="I15" s="381">
        <v>1500</v>
      </c>
      <c r="J15" s="802">
        <v>1500</v>
      </c>
      <c r="K15" s="802">
        <v>1500</v>
      </c>
      <c r="L15" s="807">
        <v>1500</v>
      </c>
    </row>
    <row r="16" spans="1:12" ht="15">
      <c r="A16" s="364">
        <v>133013</v>
      </c>
      <c r="B16" s="365"/>
      <c r="C16" s="365">
        <v>41</v>
      </c>
      <c r="D16" s="487" t="s">
        <v>15</v>
      </c>
      <c r="E16" s="915">
        <v>71742</v>
      </c>
      <c r="F16" s="915">
        <v>67876</v>
      </c>
      <c r="G16" s="380">
        <v>80000</v>
      </c>
      <c r="H16" s="379">
        <v>80000</v>
      </c>
      <c r="I16" s="381">
        <v>80000</v>
      </c>
      <c r="J16" s="802">
        <v>85000</v>
      </c>
      <c r="K16" s="802">
        <v>85000</v>
      </c>
      <c r="L16" s="807">
        <v>85000</v>
      </c>
    </row>
    <row r="17" spans="1:12" ht="15.75" thickBot="1">
      <c r="A17" s="359">
        <v>139002</v>
      </c>
      <c r="B17" s="360"/>
      <c r="C17" s="360">
        <v>41</v>
      </c>
      <c r="D17" s="486" t="s">
        <v>16</v>
      </c>
      <c r="E17" s="475"/>
      <c r="F17" s="475"/>
      <c r="G17" s="359">
        <v>167</v>
      </c>
      <c r="H17" s="361">
        <v>167</v>
      </c>
      <c r="I17" s="362"/>
      <c r="J17" s="794">
        <v>167</v>
      </c>
      <c r="K17" s="794">
        <v>167</v>
      </c>
      <c r="L17" s="805">
        <v>167</v>
      </c>
    </row>
    <row r="18" spans="1:12" ht="14.25" customHeight="1" thickBot="1">
      <c r="A18" s="382">
        <v>200</v>
      </c>
      <c r="B18" s="383"/>
      <c r="C18" s="383"/>
      <c r="D18" s="489" t="s">
        <v>18</v>
      </c>
      <c r="E18" s="406">
        <f>E19+E20+E27+E33+E50+E52+E31</f>
        <v>139051</v>
      </c>
      <c r="F18" s="406">
        <f>F19+F20+F27+F33+F50+F52+F31</f>
        <v>131242.3</v>
      </c>
      <c r="G18" s="403">
        <f>G20+G27+G31+G33+G50+G52</f>
        <v>122451</v>
      </c>
      <c r="H18" s="384">
        <f>H19+H20+H27+H33+H32+H50+H52</f>
        <v>129832</v>
      </c>
      <c r="I18" s="386">
        <f>I20+I27+I33+I32+I54+I52</f>
        <v>112041</v>
      </c>
      <c r="J18" s="385">
        <f>J19+J20+J27+J31+J50+J52+J33</f>
        <v>120051</v>
      </c>
      <c r="K18" s="385">
        <f>K19+K20+K27+K33+K32+K50+K52</f>
        <v>113551</v>
      </c>
      <c r="L18" s="406">
        <f>L20+L27+L33+L32+L50+L52</f>
        <v>112651</v>
      </c>
    </row>
    <row r="19" spans="1:12" ht="1.5" customHeight="1">
      <c r="A19" s="387">
        <v>211</v>
      </c>
      <c r="B19" s="388"/>
      <c r="C19" s="388"/>
      <c r="D19" s="490" t="s">
        <v>19</v>
      </c>
      <c r="E19" s="916">
        <v>0</v>
      </c>
      <c r="F19" s="916">
        <v>0</v>
      </c>
      <c r="G19" s="390">
        <v>0</v>
      </c>
      <c r="H19" s="389">
        <v>0</v>
      </c>
      <c r="I19" s="391">
        <v>0</v>
      </c>
      <c r="J19" s="803">
        <v>0</v>
      </c>
      <c r="K19" s="803">
        <v>0</v>
      </c>
      <c r="L19" s="808">
        <v>0</v>
      </c>
    </row>
    <row r="20" spans="1:12" ht="15">
      <c r="A20" s="348">
        <v>212</v>
      </c>
      <c r="B20" s="346"/>
      <c r="C20" s="346"/>
      <c r="D20" s="484" t="s">
        <v>20</v>
      </c>
      <c r="E20" s="356">
        <f>SUM(E21:E26)</f>
        <v>52985</v>
      </c>
      <c r="F20" s="356">
        <f aca="true" t="shared" si="2" ref="F20:L20">SUM(F21:F26)</f>
        <v>53809</v>
      </c>
      <c r="G20" s="348">
        <f t="shared" si="2"/>
        <v>52020</v>
      </c>
      <c r="H20" s="356">
        <f t="shared" si="2"/>
        <v>52020</v>
      </c>
      <c r="I20" s="357">
        <f t="shared" si="2"/>
        <v>52020</v>
      </c>
      <c r="J20" s="795">
        <f t="shared" si="2"/>
        <v>51720</v>
      </c>
      <c r="K20" s="795">
        <f t="shared" si="2"/>
        <v>51720</v>
      </c>
      <c r="L20" s="358">
        <f t="shared" si="2"/>
        <v>51720</v>
      </c>
    </row>
    <row r="21" spans="1:12" ht="15">
      <c r="A21" s="359">
        <v>212001</v>
      </c>
      <c r="B21" s="360"/>
      <c r="C21" s="360">
        <v>41</v>
      </c>
      <c r="D21" s="486" t="s">
        <v>21</v>
      </c>
      <c r="E21" s="475">
        <v>1086</v>
      </c>
      <c r="F21" s="475">
        <v>1086</v>
      </c>
      <c r="G21" s="359">
        <v>1090</v>
      </c>
      <c r="H21" s="361">
        <v>1090</v>
      </c>
      <c r="I21" s="362">
        <v>1090</v>
      </c>
      <c r="J21" s="794">
        <v>1090</v>
      </c>
      <c r="K21" s="794">
        <v>1090</v>
      </c>
      <c r="L21" s="805">
        <v>1090</v>
      </c>
    </row>
    <row r="22" spans="1:12" ht="15">
      <c r="A22" s="364">
        <v>212002</v>
      </c>
      <c r="B22" s="365"/>
      <c r="C22" s="365">
        <v>41</v>
      </c>
      <c r="D22" s="487" t="s">
        <v>22</v>
      </c>
      <c r="E22" s="436">
        <v>1060</v>
      </c>
      <c r="F22" s="436">
        <v>1455</v>
      </c>
      <c r="G22" s="364">
        <v>800</v>
      </c>
      <c r="H22" s="366">
        <v>800</v>
      </c>
      <c r="I22" s="367">
        <v>800</v>
      </c>
      <c r="J22" s="793">
        <v>500</v>
      </c>
      <c r="K22" s="793">
        <v>500</v>
      </c>
      <c r="L22" s="437">
        <v>500</v>
      </c>
    </row>
    <row r="23" spans="1:12" ht="15">
      <c r="A23" s="364">
        <v>212003</v>
      </c>
      <c r="B23" s="365">
        <v>1</v>
      </c>
      <c r="C23" s="365">
        <v>41</v>
      </c>
      <c r="D23" s="487" t="s">
        <v>23</v>
      </c>
      <c r="E23" s="436">
        <v>3480</v>
      </c>
      <c r="F23" s="436">
        <v>7788</v>
      </c>
      <c r="G23" s="364">
        <v>6000</v>
      </c>
      <c r="H23" s="366">
        <v>6000</v>
      </c>
      <c r="I23" s="367">
        <v>6000</v>
      </c>
      <c r="J23" s="793">
        <v>6000</v>
      </c>
      <c r="K23" s="793">
        <v>6000</v>
      </c>
      <c r="L23" s="437">
        <v>6000</v>
      </c>
    </row>
    <row r="24" spans="1:12" ht="15">
      <c r="A24" s="364">
        <v>212003</v>
      </c>
      <c r="B24" s="365">
        <v>2</v>
      </c>
      <c r="C24" s="365">
        <v>41</v>
      </c>
      <c r="D24" s="487" t="s">
        <v>24</v>
      </c>
      <c r="E24" s="436">
        <v>40319</v>
      </c>
      <c r="F24" s="436">
        <v>42071</v>
      </c>
      <c r="G24" s="364">
        <v>41130</v>
      </c>
      <c r="H24" s="366">
        <v>41130</v>
      </c>
      <c r="I24" s="367">
        <v>41130</v>
      </c>
      <c r="J24" s="731">
        <v>41130</v>
      </c>
      <c r="K24" s="793">
        <v>41130</v>
      </c>
      <c r="L24" s="437">
        <v>41130</v>
      </c>
    </row>
    <row r="25" spans="1:12" ht="15">
      <c r="A25" s="392">
        <v>212003</v>
      </c>
      <c r="B25" s="393">
        <v>3</v>
      </c>
      <c r="C25" s="365">
        <v>41</v>
      </c>
      <c r="D25" s="487" t="s">
        <v>348</v>
      </c>
      <c r="E25" s="436">
        <v>6620</v>
      </c>
      <c r="F25" s="436">
        <v>1318</v>
      </c>
      <c r="G25" s="364">
        <v>2500</v>
      </c>
      <c r="H25" s="394">
        <v>2500</v>
      </c>
      <c r="I25" s="368">
        <v>2500</v>
      </c>
      <c r="J25" s="793">
        <v>2500</v>
      </c>
      <c r="K25" s="798">
        <v>2500</v>
      </c>
      <c r="L25" s="437">
        <v>2500</v>
      </c>
    </row>
    <row r="26" spans="1:12" ht="15">
      <c r="A26" s="395">
        <v>212004</v>
      </c>
      <c r="B26" s="396"/>
      <c r="C26" s="370">
        <v>41</v>
      </c>
      <c r="D26" s="488" t="s">
        <v>333</v>
      </c>
      <c r="E26" s="914">
        <v>420</v>
      </c>
      <c r="F26" s="914">
        <v>91</v>
      </c>
      <c r="G26" s="395">
        <v>500</v>
      </c>
      <c r="H26" s="397">
        <v>500</v>
      </c>
      <c r="I26" s="372">
        <v>500</v>
      </c>
      <c r="J26" s="809">
        <v>500</v>
      </c>
      <c r="K26" s="810">
        <v>500</v>
      </c>
      <c r="L26" s="806">
        <v>500</v>
      </c>
    </row>
    <row r="27" spans="1:12" ht="15">
      <c r="A27" s="348">
        <v>221</v>
      </c>
      <c r="B27" s="346"/>
      <c r="C27" s="346"/>
      <c r="D27" s="484" t="s">
        <v>25</v>
      </c>
      <c r="E27" s="356">
        <f>SUM(E28:E30)</f>
        <v>7935</v>
      </c>
      <c r="F27" s="356">
        <f aca="true" t="shared" si="3" ref="F27:L27">SUM(F28:F30)</f>
        <v>8000</v>
      </c>
      <c r="G27" s="348">
        <f t="shared" si="3"/>
        <v>8300</v>
      </c>
      <c r="H27" s="356">
        <f t="shared" si="3"/>
        <v>8800</v>
      </c>
      <c r="I27" s="357">
        <f t="shared" si="3"/>
        <v>8800</v>
      </c>
      <c r="J27" s="795">
        <f t="shared" si="3"/>
        <v>7300</v>
      </c>
      <c r="K27" s="795">
        <f t="shared" si="3"/>
        <v>6300</v>
      </c>
      <c r="L27" s="358">
        <f t="shared" si="3"/>
        <v>5400</v>
      </c>
    </row>
    <row r="28" spans="1:13" ht="15">
      <c r="A28" s="398">
        <v>221004</v>
      </c>
      <c r="B28" s="377">
        <v>1</v>
      </c>
      <c r="C28" s="377">
        <v>41</v>
      </c>
      <c r="D28" s="494" t="s">
        <v>26</v>
      </c>
      <c r="E28" s="792">
        <v>5171</v>
      </c>
      <c r="F28" s="792">
        <v>4732</v>
      </c>
      <c r="G28" s="376">
        <v>5000</v>
      </c>
      <c r="H28" s="399">
        <v>5500</v>
      </c>
      <c r="I28" s="400">
        <v>5500</v>
      </c>
      <c r="J28" s="796">
        <v>6000</v>
      </c>
      <c r="K28" s="798">
        <v>5000</v>
      </c>
      <c r="L28" s="812">
        <v>5000</v>
      </c>
      <c r="M28" s="333"/>
    </row>
    <row r="29" spans="1:13" ht="15">
      <c r="A29" s="364">
        <v>221004</v>
      </c>
      <c r="B29" s="360">
        <v>2</v>
      </c>
      <c r="C29" s="360">
        <v>41</v>
      </c>
      <c r="D29" s="486" t="s">
        <v>334</v>
      </c>
      <c r="E29" s="475">
        <v>2664</v>
      </c>
      <c r="F29" s="475">
        <v>3168</v>
      </c>
      <c r="G29" s="359">
        <v>3000</v>
      </c>
      <c r="H29" s="361">
        <v>3000</v>
      </c>
      <c r="I29" s="368">
        <v>3000</v>
      </c>
      <c r="J29" s="794">
        <v>1000</v>
      </c>
      <c r="K29" s="793">
        <v>1000</v>
      </c>
      <c r="L29" s="805">
        <v>100</v>
      </c>
      <c r="M29" s="333"/>
    </row>
    <row r="30" spans="1:18" ht="15">
      <c r="A30" s="392">
        <v>221005</v>
      </c>
      <c r="B30" s="396">
        <v>2</v>
      </c>
      <c r="C30" s="393">
        <v>41</v>
      </c>
      <c r="D30" s="493" t="s">
        <v>335</v>
      </c>
      <c r="E30" s="681">
        <v>100</v>
      </c>
      <c r="F30" s="681">
        <v>100</v>
      </c>
      <c r="G30" s="392">
        <v>300</v>
      </c>
      <c r="H30" s="366">
        <v>300</v>
      </c>
      <c r="I30" s="367">
        <v>300</v>
      </c>
      <c r="J30" s="798">
        <v>300</v>
      </c>
      <c r="K30" s="793">
        <v>300</v>
      </c>
      <c r="L30" s="419">
        <v>300</v>
      </c>
      <c r="N30" s="467"/>
      <c r="O30" s="467"/>
      <c r="P30" s="467"/>
      <c r="Q30" s="467"/>
      <c r="R30" s="467"/>
    </row>
    <row r="31" spans="1:18" ht="15">
      <c r="A31" s="345">
        <v>222</v>
      </c>
      <c r="B31" s="346"/>
      <c r="C31" s="346"/>
      <c r="D31" s="484" t="s">
        <v>27</v>
      </c>
      <c r="E31" s="680">
        <v>0</v>
      </c>
      <c r="F31" s="680">
        <v>6547</v>
      </c>
      <c r="G31" s="348">
        <v>120</v>
      </c>
      <c r="H31" s="347">
        <v>120</v>
      </c>
      <c r="I31" s="349">
        <v>0</v>
      </c>
      <c r="J31" s="795">
        <v>120</v>
      </c>
      <c r="K31" s="795">
        <v>120</v>
      </c>
      <c r="L31" s="358">
        <v>120</v>
      </c>
      <c r="O31" s="467"/>
      <c r="P31" s="467"/>
      <c r="Q31" s="467"/>
      <c r="R31" s="467"/>
    </row>
    <row r="32" spans="1:12" ht="15">
      <c r="A32" s="350">
        <v>222003</v>
      </c>
      <c r="B32" s="351"/>
      <c r="C32" s="351">
        <v>41</v>
      </c>
      <c r="D32" s="485" t="s">
        <v>27</v>
      </c>
      <c r="E32" s="354">
        <v>0</v>
      </c>
      <c r="F32" s="354">
        <v>6547</v>
      </c>
      <c r="G32" s="350">
        <v>120</v>
      </c>
      <c r="H32" s="352">
        <v>120</v>
      </c>
      <c r="I32" s="353">
        <v>0</v>
      </c>
      <c r="J32" s="800">
        <v>120</v>
      </c>
      <c r="K32" s="800">
        <v>120</v>
      </c>
      <c r="L32" s="804">
        <v>120</v>
      </c>
    </row>
    <row r="33" spans="1:12" ht="15">
      <c r="A33" s="348">
        <v>223</v>
      </c>
      <c r="B33" s="346"/>
      <c r="C33" s="346"/>
      <c r="D33" s="484" t="s">
        <v>28</v>
      </c>
      <c r="E33" s="358">
        <f>SUM(E34:E48)</f>
        <v>66713</v>
      </c>
      <c r="F33" s="358">
        <f>SUM(F34:F48)</f>
        <v>52251.3</v>
      </c>
      <c r="G33" s="348">
        <f>SUM(G34:G48)</f>
        <v>59021</v>
      </c>
      <c r="H33" s="356">
        <f>SUM(H34:H48)</f>
        <v>60221</v>
      </c>
      <c r="I33" s="357">
        <f>SUM(I35:I48)</f>
        <v>43721</v>
      </c>
      <c r="J33" s="795">
        <f>SUM(J35:J49)</f>
        <v>54021</v>
      </c>
      <c r="K33" s="795">
        <f>SUM(K35:K49)</f>
        <v>48521</v>
      </c>
      <c r="L33" s="358">
        <f>SUM(L35:L49)</f>
        <v>48521</v>
      </c>
    </row>
    <row r="34" spans="1:12" ht="15">
      <c r="A34" s="182">
        <v>223001</v>
      </c>
      <c r="B34" s="15"/>
      <c r="C34" s="15">
        <v>41</v>
      </c>
      <c r="D34" s="688" t="s">
        <v>401</v>
      </c>
      <c r="E34" s="185">
        <v>9018</v>
      </c>
      <c r="F34" s="185"/>
      <c r="G34" s="180"/>
      <c r="H34" s="36"/>
      <c r="I34" s="44"/>
      <c r="J34" s="811"/>
      <c r="K34" s="811"/>
      <c r="L34" s="185"/>
    </row>
    <row r="35" spans="1:12" ht="15">
      <c r="A35" s="359">
        <v>223001</v>
      </c>
      <c r="B35" s="360">
        <v>1</v>
      </c>
      <c r="C35" s="360">
        <v>41</v>
      </c>
      <c r="D35" s="486" t="s">
        <v>29</v>
      </c>
      <c r="E35" s="363">
        <v>2155</v>
      </c>
      <c r="F35" s="363">
        <v>2184</v>
      </c>
      <c r="G35" s="359">
        <v>1800</v>
      </c>
      <c r="H35" s="361">
        <v>1800</v>
      </c>
      <c r="I35" s="362">
        <v>1800</v>
      </c>
      <c r="J35" s="794">
        <v>1800</v>
      </c>
      <c r="K35" s="794">
        <v>1800</v>
      </c>
      <c r="L35" s="805">
        <v>1800</v>
      </c>
    </row>
    <row r="36" spans="1:12" ht="15">
      <c r="A36" s="364">
        <v>223001</v>
      </c>
      <c r="B36" s="365">
        <v>2</v>
      </c>
      <c r="C36" s="365">
        <v>41</v>
      </c>
      <c r="D36" s="487" t="s">
        <v>30</v>
      </c>
      <c r="E36" s="368">
        <v>484</v>
      </c>
      <c r="F36" s="368">
        <v>660</v>
      </c>
      <c r="G36" s="364">
        <v>500</v>
      </c>
      <c r="H36" s="366">
        <v>500</v>
      </c>
      <c r="I36" s="367">
        <v>500</v>
      </c>
      <c r="J36" s="793">
        <v>500</v>
      </c>
      <c r="K36" s="793">
        <v>500</v>
      </c>
      <c r="L36" s="437">
        <v>500</v>
      </c>
    </row>
    <row r="37" spans="1:12" ht="15">
      <c r="A37" s="364">
        <v>223001</v>
      </c>
      <c r="B37" s="365">
        <v>3</v>
      </c>
      <c r="C37" s="365">
        <v>41</v>
      </c>
      <c r="D37" s="487" t="s">
        <v>31</v>
      </c>
      <c r="E37" s="368">
        <v>2842</v>
      </c>
      <c r="F37" s="368">
        <v>1626</v>
      </c>
      <c r="G37" s="364">
        <v>7900</v>
      </c>
      <c r="H37" s="366">
        <v>7900</v>
      </c>
      <c r="I37" s="367">
        <v>5000</v>
      </c>
      <c r="J37" s="793">
        <v>7900</v>
      </c>
      <c r="K37" s="793">
        <v>2400</v>
      </c>
      <c r="L37" s="437">
        <v>2400</v>
      </c>
    </row>
    <row r="38" spans="1:12" ht="15">
      <c r="A38" s="364">
        <v>223001</v>
      </c>
      <c r="B38" s="365">
        <v>4</v>
      </c>
      <c r="C38" s="365">
        <v>41</v>
      </c>
      <c r="D38" s="487" t="s">
        <v>32</v>
      </c>
      <c r="E38" s="437">
        <v>810</v>
      </c>
      <c r="F38" s="437">
        <v>783</v>
      </c>
      <c r="G38" s="364">
        <v>1000</v>
      </c>
      <c r="H38" s="366">
        <v>1000</v>
      </c>
      <c r="I38" s="367">
        <v>900</v>
      </c>
      <c r="J38" s="793">
        <v>1000</v>
      </c>
      <c r="K38" s="793">
        <v>1000</v>
      </c>
      <c r="L38" s="437">
        <v>1000</v>
      </c>
    </row>
    <row r="39" spans="1:12" ht="15">
      <c r="A39" s="364">
        <v>223001</v>
      </c>
      <c r="B39" s="365">
        <v>5</v>
      </c>
      <c r="C39" s="365">
        <v>41</v>
      </c>
      <c r="D39" s="487" t="s">
        <v>33</v>
      </c>
      <c r="E39" s="475">
        <v>0</v>
      </c>
      <c r="F39" s="475">
        <v>1.3</v>
      </c>
      <c r="G39" s="364">
        <v>5</v>
      </c>
      <c r="H39" s="366">
        <v>5</v>
      </c>
      <c r="I39" s="367">
        <v>5</v>
      </c>
      <c r="J39" s="793">
        <v>5</v>
      </c>
      <c r="K39" s="793">
        <v>5</v>
      </c>
      <c r="L39" s="437">
        <v>5</v>
      </c>
    </row>
    <row r="40" spans="1:12" ht="15">
      <c r="A40" s="364">
        <v>223001</v>
      </c>
      <c r="B40" s="365">
        <v>6</v>
      </c>
      <c r="C40" s="365">
        <v>41</v>
      </c>
      <c r="D40" s="487" t="s">
        <v>34</v>
      </c>
      <c r="E40" s="436">
        <v>0</v>
      </c>
      <c r="F40" s="436">
        <v>206</v>
      </c>
      <c r="G40" s="364">
        <v>166</v>
      </c>
      <c r="H40" s="366">
        <v>166</v>
      </c>
      <c r="I40" s="367">
        <v>166</v>
      </c>
      <c r="J40" s="793">
        <v>166</v>
      </c>
      <c r="K40" s="793">
        <v>166</v>
      </c>
      <c r="L40" s="437">
        <v>166</v>
      </c>
    </row>
    <row r="41" spans="1:12" ht="15">
      <c r="A41" s="364">
        <v>223001</v>
      </c>
      <c r="B41" s="365">
        <v>8</v>
      </c>
      <c r="C41" s="365">
        <v>41</v>
      </c>
      <c r="D41" s="487" t="s">
        <v>37</v>
      </c>
      <c r="E41" s="436">
        <v>53</v>
      </c>
      <c r="F41" s="436">
        <v>551</v>
      </c>
      <c r="G41" s="364">
        <v>600</v>
      </c>
      <c r="H41" s="366">
        <v>600</v>
      </c>
      <c r="I41" s="367">
        <v>600</v>
      </c>
      <c r="J41" s="793">
        <v>600</v>
      </c>
      <c r="K41" s="793">
        <v>600</v>
      </c>
      <c r="L41" s="437">
        <v>600</v>
      </c>
    </row>
    <row r="42" spans="1:12" ht="15">
      <c r="A42" s="364">
        <v>223001</v>
      </c>
      <c r="B42" s="365">
        <v>9</v>
      </c>
      <c r="C42" s="365">
        <v>41</v>
      </c>
      <c r="D42" s="487" t="s">
        <v>363</v>
      </c>
      <c r="E42" s="436">
        <v>539</v>
      </c>
      <c r="F42" s="436">
        <v>670</v>
      </c>
      <c r="G42" s="364">
        <v>500</v>
      </c>
      <c r="H42" s="366">
        <v>700</v>
      </c>
      <c r="I42" s="367">
        <v>700</v>
      </c>
      <c r="J42" s="793">
        <v>500</v>
      </c>
      <c r="K42" s="793">
        <v>500</v>
      </c>
      <c r="L42" s="437">
        <v>500</v>
      </c>
    </row>
    <row r="43" spans="1:12" ht="15">
      <c r="A43" s="359">
        <v>223001</v>
      </c>
      <c r="B43" s="360">
        <v>10</v>
      </c>
      <c r="C43" s="360">
        <v>41</v>
      </c>
      <c r="D43" s="487" t="s">
        <v>36</v>
      </c>
      <c r="E43" s="436">
        <v>7586</v>
      </c>
      <c r="F43" s="436">
        <v>3220</v>
      </c>
      <c r="G43" s="364">
        <v>3500</v>
      </c>
      <c r="H43" s="366">
        <v>4500</v>
      </c>
      <c r="I43" s="367">
        <v>4500</v>
      </c>
      <c r="J43" s="793">
        <v>3500</v>
      </c>
      <c r="K43" s="793">
        <v>3500</v>
      </c>
      <c r="L43" s="437">
        <v>3500</v>
      </c>
    </row>
    <row r="44" spans="1:12" ht="15">
      <c r="A44" s="364">
        <v>223001</v>
      </c>
      <c r="B44" s="365">
        <v>11</v>
      </c>
      <c r="C44" s="365">
        <v>41</v>
      </c>
      <c r="D44" s="487" t="s">
        <v>347</v>
      </c>
      <c r="E44" s="436">
        <v>758</v>
      </c>
      <c r="F44" s="436">
        <v>1488</v>
      </c>
      <c r="G44" s="364">
        <v>1500</v>
      </c>
      <c r="H44" s="366">
        <v>1500</v>
      </c>
      <c r="I44" s="367">
        <v>500</v>
      </c>
      <c r="J44" s="793">
        <v>1500</v>
      </c>
      <c r="K44" s="793">
        <v>1500</v>
      </c>
      <c r="L44" s="437">
        <v>1500</v>
      </c>
    </row>
    <row r="45" spans="1:12" s="466" customFormat="1" ht="15">
      <c r="A45" s="392">
        <v>223001</v>
      </c>
      <c r="B45" s="393">
        <v>12</v>
      </c>
      <c r="C45" s="393">
        <v>41</v>
      </c>
      <c r="D45" s="688" t="s">
        <v>431</v>
      </c>
      <c r="E45" s="436">
        <v>10</v>
      </c>
      <c r="F45" s="436">
        <v>0</v>
      </c>
      <c r="G45" s="364">
        <v>50</v>
      </c>
      <c r="H45" s="366">
        <v>50</v>
      </c>
      <c r="I45" s="367">
        <v>50</v>
      </c>
      <c r="J45" s="793">
        <v>50</v>
      </c>
      <c r="K45" s="793">
        <v>50</v>
      </c>
      <c r="L45" s="437">
        <v>50</v>
      </c>
    </row>
    <row r="46" spans="1:12" ht="13.5" customHeight="1">
      <c r="A46" s="364">
        <v>223002</v>
      </c>
      <c r="B46" s="365">
        <v>16</v>
      </c>
      <c r="C46" s="365">
        <v>41</v>
      </c>
      <c r="D46" s="487" t="s">
        <v>35</v>
      </c>
      <c r="E46" s="436">
        <v>7232</v>
      </c>
      <c r="F46" s="436">
        <v>6423</v>
      </c>
      <c r="G46" s="364">
        <v>7500</v>
      </c>
      <c r="H46" s="8">
        <v>7500</v>
      </c>
      <c r="I46" s="367">
        <v>5000</v>
      </c>
      <c r="J46" s="793">
        <v>7500</v>
      </c>
      <c r="K46" s="793">
        <v>7500</v>
      </c>
      <c r="L46" s="437">
        <v>7500</v>
      </c>
    </row>
    <row r="47" spans="1:12" s="466" customFormat="1" ht="13.5" customHeight="1">
      <c r="A47" s="364">
        <v>223003</v>
      </c>
      <c r="B47" s="365"/>
      <c r="C47" s="9">
        <v>41</v>
      </c>
      <c r="D47" s="329" t="s">
        <v>424</v>
      </c>
      <c r="E47" s="436">
        <v>13690</v>
      </c>
      <c r="F47" s="436">
        <v>8104</v>
      </c>
      <c r="G47" s="364">
        <v>9000</v>
      </c>
      <c r="H47" s="366">
        <v>9000</v>
      </c>
      <c r="I47" s="367">
        <v>9000</v>
      </c>
      <c r="J47" s="793">
        <v>4000</v>
      </c>
      <c r="K47" s="793">
        <v>4000</v>
      </c>
      <c r="L47" s="437">
        <v>4000</v>
      </c>
    </row>
    <row r="48" spans="1:12" ht="15" customHeight="1">
      <c r="A48" s="364">
        <v>223003</v>
      </c>
      <c r="B48" s="365"/>
      <c r="C48" s="9" t="s">
        <v>421</v>
      </c>
      <c r="D48" s="329" t="s">
        <v>412</v>
      </c>
      <c r="E48" s="436">
        <v>21536</v>
      </c>
      <c r="F48" s="436">
        <v>26335</v>
      </c>
      <c r="G48" s="173">
        <v>25000</v>
      </c>
      <c r="H48" s="366">
        <v>25000</v>
      </c>
      <c r="I48" s="367">
        <v>15000</v>
      </c>
      <c r="J48" s="793">
        <v>25000</v>
      </c>
      <c r="K48" s="793">
        <v>25000</v>
      </c>
      <c r="L48" s="437">
        <v>25000</v>
      </c>
    </row>
    <row r="49" spans="1:12" ht="2.25" customHeight="1">
      <c r="A49" s="364">
        <v>223003</v>
      </c>
      <c r="B49" s="365">
        <v>1</v>
      </c>
      <c r="C49" s="365"/>
      <c r="D49" s="487" t="s">
        <v>38</v>
      </c>
      <c r="E49" s="436">
        <v>0</v>
      </c>
      <c r="F49" s="436">
        <v>0</v>
      </c>
      <c r="G49" s="376"/>
      <c r="H49" s="366">
        <v>0</v>
      </c>
      <c r="I49" s="367"/>
      <c r="J49" s="809">
        <v>0</v>
      </c>
      <c r="K49" s="436">
        <v>0</v>
      </c>
      <c r="L49" s="368"/>
    </row>
    <row r="50" spans="1:12" ht="14.25" customHeight="1">
      <c r="A50" s="345">
        <v>240</v>
      </c>
      <c r="B50" s="374"/>
      <c r="C50" s="374"/>
      <c r="D50" s="484" t="s">
        <v>39</v>
      </c>
      <c r="E50" s="356">
        <f aca="true" t="shared" si="4" ref="E50:L50">SUM(E51:E51)</f>
        <v>45</v>
      </c>
      <c r="F50" s="356">
        <f t="shared" si="4"/>
        <v>102</v>
      </c>
      <c r="G50" s="348">
        <f t="shared" si="4"/>
        <v>90</v>
      </c>
      <c r="H50" s="356">
        <v>90</v>
      </c>
      <c r="I50" s="357">
        <v>20</v>
      </c>
      <c r="J50" s="795">
        <f t="shared" si="4"/>
        <v>90</v>
      </c>
      <c r="K50" s="795">
        <f t="shared" si="4"/>
        <v>90</v>
      </c>
      <c r="L50" s="358">
        <f t="shared" si="4"/>
        <v>90</v>
      </c>
    </row>
    <row r="51" spans="1:12" ht="15" customHeight="1">
      <c r="A51" s="376">
        <v>242000</v>
      </c>
      <c r="B51" s="377"/>
      <c r="C51" s="377">
        <v>41</v>
      </c>
      <c r="D51" s="494" t="s">
        <v>40</v>
      </c>
      <c r="E51" s="792">
        <v>45</v>
      </c>
      <c r="F51" s="792">
        <v>102</v>
      </c>
      <c r="G51" s="376">
        <v>90</v>
      </c>
      <c r="H51" s="399">
        <v>90</v>
      </c>
      <c r="I51" s="402">
        <v>20</v>
      </c>
      <c r="J51" s="796">
        <v>90</v>
      </c>
      <c r="K51" s="796">
        <v>90</v>
      </c>
      <c r="L51" s="812">
        <v>90</v>
      </c>
    </row>
    <row r="52" spans="1:12" ht="14.25" customHeight="1">
      <c r="A52" s="345">
        <v>290</v>
      </c>
      <c r="B52" s="346"/>
      <c r="C52" s="346"/>
      <c r="D52" s="484" t="s">
        <v>41</v>
      </c>
      <c r="E52" s="356">
        <f>SUM(E54:E60)</f>
        <v>11373</v>
      </c>
      <c r="F52" s="356">
        <f>SUM(F54:F60)</f>
        <v>10533</v>
      </c>
      <c r="G52" s="348">
        <f>SUM(G54:G60)</f>
        <v>2900</v>
      </c>
      <c r="H52" s="347">
        <f>SUM(H53:H60)</f>
        <v>8581</v>
      </c>
      <c r="I52" s="349">
        <f>SUM(I54:I60)</f>
        <v>7000</v>
      </c>
      <c r="J52" s="795">
        <f>SUM(J53:J60)</f>
        <v>6800</v>
      </c>
      <c r="K52" s="795">
        <f>SUM(K54:K60)</f>
        <v>6800</v>
      </c>
      <c r="L52" s="358">
        <f>SUM(L54:L60)</f>
        <v>6800</v>
      </c>
    </row>
    <row r="53" spans="1:12" s="466" customFormat="1" ht="14.25" customHeight="1">
      <c r="A53" s="1046">
        <v>292006</v>
      </c>
      <c r="B53" s="1156"/>
      <c r="C53" s="1156">
        <v>41</v>
      </c>
      <c r="D53" s="1157" t="s">
        <v>509</v>
      </c>
      <c r="E53" s="552"/>
      <c r="F53" s="552"/>
      <c r="G53" s="1046"/>
      <c r="H53" s="107">
        <v>581</v>
      </c>
      <c r="I53" s="1158">
        <v>581</v>
      </c>
      <c r="J53" s="838"/>
      <c r="K53" s="838"/>
      <c r="L53" s="841"/>
    </row>
    <row r="54" spans="1:12" ht="14.25" customHeight="1">
      <c r="A54" s="359">
        <v>292017</v>
      </c>
      <c r="B54" s="360"/>
      <c r="C54" s="7" t="s">
        <v>489</v>
      </c>
      <c r="D54" s="486" t="s">
        <v>402</v>
      </c>
      <c r="E54" s="475">
        <v>4709</v>
      </c>
      <c r="F54" s="475">
        <v>622</v>
      </c>
      <c r="G54" s="169">
        <v>1500</v>
      </c>
      <c r="H54" s="361">
        <v>1500</v>
      </c>
      <c r="I54" s="1141">
        <v>500</v>
      </c>
      <c r="J54" s="794">
        <v>1500</v>
      </c>
      <c r="K54" s="794">
        <v>1500</v>
      </c>
      <c r="L54" s="805">
        <v>1500</v>
      </c>
    </row>
    <row r="55" spans="1:12" ht="13.5" customHeight="1">
      <c r="A55" s="364">
        <v>292008</v>
      </c>
      <c r="B55" s="365"/>
      <c r="C55" s="365">
        <v>41</v>
      </c>
      <c r="D55" s="487" t="s">
        <v>336</v>
      </c>
      <c r="E55" s="436">
        <v>6664</v>
      </c>
      <c r="F55" s="436">
        <v>6941</v>
      </c>
      <c r="G55" s="359">
        <v>1000</v>
      </c>
      <c r="H55" s="366">
        <v>4500</v>
      </c>
      <c r="I55" s="362">
        <v>4500</v>
      </c>
      <c r="J55" s="794">
        <v>5000</v>
      </c>
      <c r="K55" s="793">
        <v>5000</v>
      </c>
      <c r="L55" s="437">
        <v>5000</v>
      </c>
    </row>
    <row r="56" spans="1:12" ht="2.25" customHeight="1" hidden="1">
      <c r="A56" s="364">
        <v>292012</v>
      </c>
      <c r="B56" s="365"/>
      <c r="C56" s="365"/>
      <c r="D56" s="487" t="s">
        <v>43</v>
      </c>
      <c r="E56" s="436"/>
      <c r="F56" s="436"/>
      <c r="G56" s="359"/>
      <c r="H56" s="366"/>
      <c r="I56" s="367"/>
      <c r="J56" s="793"/>
      <c r="K56" s="793"/>
      <c r="L56" s="437"/>
    </row>
    <row r="57" spans="1:12" ht="18" customHeight="1" hidden="1">
      <c r="A57" s="364">
        <v>292019</v>
      </c>
      <c r="B57" s="365"/>
      <c r="C57" s="365">
        <v>41</v>
      </c>
      <c r="D57" s="487" t="s">
        <v>349</v>
      </c>
      <c r="E57" s="436"/>
      <c r="F57" s="436"/>
      <c r="G57" s="359"/>
      <c r="H57" s="366"/>
      <c r="I57" s="367"/>
      <c r="J57" s="793"/>
      <c r="K57" s="793"/>
      <c r="L57" s="437"/>
    </row>
    <row r="58" spans="1:12" ht="15">
      <c r="A58" s="364">
        <v>292006</v>
      </c>
      <c r="B58" s="365"/>
      <c r="C58" s="9" t="s">
        <v>489</v>
      </c>
      <c r="D58" s="329" t="s">
        <v>522</v>
      </c>
      <c r="E58" s="436"/>
      <c r="F58" s="436">
        <v>2970</v>
      </c>
      <c r="G58" s="364">
        <v>100</v>
      </c>
      <c r="H58" s="366">
        <v>100</v>
      </c>
      <c r="I58" s="367">
        <v>100</v>
      </c>
      <c r="J58" s="793"/>
      <c r="K58" s="793"/>
      <c r="L58" s="437"/>
    </row>
    <row r="59" spans="1:12" s="466" customFormat="1" ht="15">
      <c r="A59" s="1180" t="s">
        <v>550</v>
      </c>
      <c r="B59" s="365"/>
      <c r="C59" s="9">
        <v>41</v>
      </c>
      <c r="D59" s="329" t="s">
        <v>510</v>
      </c>
      <c r="E59" s="436"/>
      <c r="F59" s="436"/>
      <c r="G59" s="398"/>
      <c r="H59" s="366">
        <v>1400</v>
      </c>
      <c r="I59" s="367">
        <v>1400</v>
      </c>
      <c r="J59" s="793"/>
      <c r="K59" s="793"/>
      <c r="L59" s="437"/>
    </row>
    <row r="60" spans="1:12" ht="15.75" thickBot="1">
      <c r="A60" s="359">
        <v>292027</v>
      </c>
      <c r="B60" s="365">
        <v>1</v>
      </c>
      <c r="C60" s="365">
        <v>41</v>
      </c>
      <c r="D60" s="487" t="s">
        <v>42</v>
      </c>
      <c r="E60" s="436"/>
      <c r="F60" s="436"/>
      <c r="G60" s="1104">
        <v>300</v>
      </c>
      <c r="H60" s="366">
        <v>500</v>
      </c>
      <c r="I60" s="367">
        <v>500</v>
      </c>
      <c r="J60" s="793">
        <v>300</v>
      </c>
      <c r="K60" s="793">
        <v>300</v>
      </c>
      <c r="L60" s="437">
        <v>300</v>
      </c>
    </row>
    <row r="61" spans="1:12" ht="15.75" thickBot="1">
      <c r="A61" s="403">
        <v>300</v>
      </c>
      <c r="B61" s="383"/>
      <c r="C61" s="383"/>
      <c r="D61" s="489" t="s">
        <v>44</v>
      </c>
      <c r="E61" s="404">
        <f>SUM(E62:E82)</f>
        <v>418251</v>
      </c>
      <c r="F61" s="404">
        <f>SUM(F62:F82)</f>
        <v>580796</v>
      </c>
      <c r="G61" s="403">
        <f>SUM(G62:G81)</f>
        <v>513150</v>
      </c>
      <c r="H61" s="404">
        <f>SUM(H62:H82)</f>
        <v>602412</v>
      </c>
      <c r="I61" s="405">
        <f>SUM(I62:I82)</f>
        <v>595431</v>
      </c>
      <c r="J61" s="385">
        <f>SUM(J62:J82)</f>
        <v>588800</v>
      </c>
      <c r="K61" s="385">
        <f>SUM(K62:K82)</f>
        <v>593800</v>
      </c>
      <c r="L61" s="406">
        <f>SUM(L62:L82)</f>
        <v>591300</v>
      </c>
    </row>
    <row r="62" spans="1:12" ht="15">
      <c r="A62" s="407">
        <v>311000</v>
      </c>
      <c r="B62" s="408">
        <v>1</v>
      </c>
      <c r="C62" s="408">
        <v>71</v>
      </c>
      <c r="D62" s="495" t="s">
        <v>45</v>
      </c>
      <c r="E62" s="481">
        <v>4776</v>
      </c>
      <c r="F62" s="481">
        <v>1800</v>
      </c>
      <c r="G62" s="407">
        <v>1500</v>
      </c>
      <c r="H62" s="409">
        <v>1500</v>
      </c>
      <c r="I62" s="410">
        <v>1000</v>
      </c>
      <c r="J62" s="797">
        <v>1000</v>
      </c>
      <c r="K62" s="797">
        <v>1000</v>
      </c>
      <c r="L62" s="813">
        <v>1000</v>
      </c>
    </row>
    <row r="63" spans="1:12" ht="15">
      <c r="A63" s="359">
        <v>312001</v>
      </c>
      <c r="B63" s="360">
        <v>1</v>
      </c>
      <c r="C63" s="360">
        <v>111</v>
      </c>
      <c r="D63" s="486" t="s">
        <v>46</v>
      </c>
      <c r="E63" s="475">
        <v>377128</v>
      </c>
      <c r="F63" s="475">
        <v>420769</v>
      </c>
      <c r="G63" s="359">
        <v>437000</v>
      </c>
      <c r="H63" s="361">
        <v>493768</v>
      </c>
      <c r="I63" s="362">
        <v>493768</v>
      </c>
      <c r="J63" s="794">
        <v>515000</v>
      </c>
      <c r="K63" s="794">
        <v>515000</v>
      </c>
      <c r="L63" s="805">
        <v>515000</v>
      </c>
    </row>
    <row r="64" spans="1:12" ht="15">
      <c r="A64" s="359">
        <v>312001</v>
      </c>
      <c r="B64" s="360">
        <v>2</v>
      </c>
      <c r="C64" s="360">
        <v>111</v>
      </c>
      <c r="D64" s="486" t="s">
        <v>380</v>
      </c>
      <c r="E64" s="436">
        <v>2997</v>
      </c>
      <c r="F64" s="436">
        <v>3511</v>
      </c>
      <c r="G64" s="364">
        <v>3000</v>
      </c>
      <c r="H64" s="366">
        <v>4000</v>
      </c>
      <c r="I64" s="367">
        <v>4000</v>
      </c>
      <c r="J64" s="793">
        <v>3000</v>
      </c>
      <c r="K64" s="793">
        <v>3000</v>
      </c>
      <c r="L64" s="437">
        <v>3000</v>
      </c>
    </row>
    <row r="65" spans="1:12" s="466" customFormat="1" ht="15">
      <c r="A65" s="359">
        <v>312001</v>
      </c>
      <c r="B65" s="360">
        <v>3</v>
      </c>
      <c r="C65" s="360">
        <v>111</v>
      </c>
      <c r="D65" s="1143" t="s">
        <v>511</v>
      </c>
      <c r="E65" s="436"/>
      <c r="F65" s="436"/>
      <c r="G65" s="364"/>
      <c r="H65" s="366">
        <v>370</v>
      </c>
      <c r="I65" s="367">
        <v>370</v>
      </c>
      <c r="J65" s="793"/>
      <c r="K65" s="793"/>
      <c r="L65" s="437"/>
    </row>
    <row r="66" spans="1:12" ht="15">
      <c r="A66" s="359">
        <v>312001</v>
      </c>
      <c r="B66" s="360">
        <v>4</v>
      </c>
      <c r="C66" s="360">
        <v>111</v>
      </c>
      <c r="D66" s="486" t="s">
        <v>364</v>
      </c>
      <c r="E66" s="436">
        <v>7073</v>
      </c>
      <c r="F66" s="436">
        <v>3520</v>
      </c>
      <c r="G66" s="364">
        <v>3600</v>
      </c>
      <c r="H66" s="366">
        <v>3600</v>
      </c>
      <c r="I66" s="367">
        <v>1800</v>
      </c>
      <c r="J66" s="793">
        <v>4300</v>
      </c>
      <c r="K66" s="793">
        <v>4300</v>
      </c>
      <c r="L66" s="437">
        <v>4300</v>
      </c>
    </row>
    <row r="67" spans="1:12" ht="15">
      <c r="A67" s="364">
        <v>312001</v>
      </c>
      <c r="B67" s="365">
        <v>5</v>
      </c>
      <c r="C67" s="365">
        <v>111</v>
      </c>
      <c r="D67" s="487" t="s">
        <v>47</v>
      </c>
      <c r="E67" s="436">
        <v>871</v>
      </c>
      <c r="F67" s="436">
        <v>29071</v>
      </c>
      <c r="G67" s="364">
        <v>55000</v>
      </c>
      <c r="H67" s="366">
        <v>34421</v>
      </c>
      <c r="I67" s="367">
        <v>30000</v>
      </c>
      <c r="J67" s="793">
        <v>55000</v>
      </c>
      <c r="K67" s="793">
        <v>55000</v>
      </c>
      <c r="L67" s="437">
        <v>55000</v>
      </c>
    </row>
    <row r="68" spans="1:12" ht="15">
      <c r="A68" s="392">
        <v>312001</v>
      </c>
      <c r="B68" s="393">
        <v>6</v>
      </c>
      <c r="C68" s="393">
        <v>111</v>
      </c>
      <c r="D68" s="493" t="s">
        <v>381</v>
      </c>
      <c r="E68" s="436">
        <v>247</v>
      </c>
      <c r="F68" s="436">
        <v>243</v>
      </c>
      <c r="G68" s="364">
        <v>250</v>
      </c>
      <c r="H68" s="366">
        <v>250</v>
      </c>
      <c r="I68" s="367">
        <v>250</v>
      </c>
      <c r="J68" s="793">
        <v>250</v>
      </c>
      <c r="K68" s="793">
        <v>250</v>
      </c>
      <c r="L68" s="437">
        <v>250</v>
      </c>
    </row>
    <row r="69" spans="1:12" ht="15" customHeight="1">
      <c r="A69" s="364">
        <v>312001</v>
      </c>
      <c r="B69" s="365">
        <v>7</v>
      </c>
      <c r="C69" s="365">
        <v>111</v>
      </c>
      <c r="D69" s="487" t="s">
        <v>48</v>
      </c>
      <c r="E69" s="436">
        <v>133</v>
      </c>
      <c r="F69" s="436">
        <v>133</v>
      </c>
      <c r="G69" s="364">
        <v>200</v>
      </c>
      <c r="H69" s="366">
        <v>200</v>
      </c>
      <c r="I69" s="367">
        <v>140</v>
      </c>
      <c r="J69" s="793">
        <v>150</v>
      </c>
      <c r="K69" s="793">
        <v>150</v>
      </c>
      <c r="L69" s="437">
        <v>150</v>
      </c>
    </row>
    <row r="70" spans="1:12" ht="15">
      <c r="A70" s="364">
        <v>312001</v>
      </c>
      <c r="B70" s="365">
        <v>9</v>
      </c>
      <c r="C70" s="365">
        <v>111</v>
      </c>
      <c r="D70" s="487" t="s">
        <v>49</v>
      </c>
      <c r="E70" s="436">
        <v>4226</v>
      </c>
      <c r="F70" s="436">
        <v>4569</v>
      </c>
      <c r="G70" s="364">
        <v>5000</v>
      </c>
      <c r="H70" s="366">
        <v>5400</v>
      </c>
      <c r="I70" s="367">
        <v>5400</v>
      </c>
      <c r="J70" s="793">
        <v>5200</v>
      </c>
      <c r="K70" s="793">
        <v>5200</v>
      </c>
      <c r="L70" s="437">
        <v>5200</v>
      </c>
    </row>
    <row r="71" spans="1:12" ht="14.25" customHeight="1">
      <c r="A71" s="364">
        <v>312001</v>
      </c>
      <c r="B71" s="365">
        <v>10</v>
      </c>
      <c r="C71" s="365">
        <v>111</v>
      </c>
      <c r="D71" s="487" t="s">
        <v>50</v>
      </c>
      <c r="E71" s="436">
        <v>2370</v>
      </c>
      <c r="F71" s="436">
        <v>4324</v>
      </c>
      <c r="G71" s="364">
        <v>2500</v>
      </c>
      <c r="H71" s="366">
        <v>7100</v>
      </c>
      <c r="I71" s="367">
        <v>7100</v>
      </c>
      <c r="J71" s="793"/>
      <c r="K71" s="793">
        <v>5000</v>
      </c>
      <c r="L71" s="437">
        <v>2500</v>
      </c>
    </row>
    <row r="72" spans="1:12" ht="15" customHeight="1" hidden="1">
      <c r="A72" s="392">
        <v>312001</v>
      </c>
      <c r="B72" s="396">
        <v>10</v>
      </c>
      <c r="C72" s="393"/>
      <c r="D72" s="493" t="s">
        <v>51</v>
      </c>
      <c r="E72" s="417">
        <v>0</v>
      </c>
      <c r="F72" s="417">
        <v>0</v>
      </c>
      <c r="G72" s="364"/>
      <c r="H72" s="394">
        <v>0</v>
      </c>
      <c r="I72" s="400">
        <v>0</v>
      </c>
      <c r="J72" s="798"/>
      <c r="K72" s="798"/>
      <c r="L72" s="419"/>
    </row>
    <row r="73" spans="1:12" ht="15">
      <c r="A73" s="364">
        <v>312001</v>
      </c>
      <c r="B73" s="360">
        <v>11</v>
      </c>
      <c r="C73" s="360">
        <v>111</v>
      </c>
      <c r="D73" s="487" t="s">
        <v>52</v>
      </c>
      <c r="E73" s="436">
        <v>213</v>
      </c>
      <c r="F73" s="436"/>
      <c r="G73" s="364">
        <v>200</v>
      </c>
      <c r="H73" s="366">
        <v>200</v>
      </c>
      <c r="I73" s="367"/>
      <c r="J73" s="793"/>
      <c r="K73" s="793"/>
      <c r="L73" s="437"/>
    </row>
    <row r="74" spans="1:12" s="466" customFormat="1" ht="15">
      <c r="A74" s="364">
        <v>312001</v>
      </c>
      <c r="B74" s="412">
        <v>12</v>
      </c>
      <c r="C74" s="365">
        <v>111</v>
      </c>
      <c r="D74" s="329" t="s">
        <v>432</v>
      </c>
      <c r="E74" s="436">
        <v>1200</v>
      </c>
      <c r="F74" s="436"/>
      <c r="G74" s="359"/>
      <c r="H74" s="366"/>
      <c r="I74" s="367"/>
      <c r="J74" s="793"/>
      <c r="K74" s="793"/>
      <c r="L74" s="437"/>
    </row>
    <row r="75" spans="1:12" ht="15">
      <c r="A75" s="359">
        <v>312001</v>
      </c>
      <c r="B75" s="412">
        <v>14</v>
      </c>
      <c r="C75" s="414">
        <v>111</v>
      </c>
      <c r="D75" s="486" t="s">
        <v>54</v>
      </c>
      <c r="E75" s="475">
        <v>5356</v>
      </c>
      <c r="F75" s="475">
        <v>5999</v>
      </c>
      <c r="G75" s="364">
        <v>4900</v>
      </c>
      <c r="H75" s="361">
        <v>4900</v>
      </c>
      <c r="I75" s="362">
        <v>4900</v>
      </c>
      <c r="J75" s="794">
        <v>4900</v>
      </c>
      <c r="K75" s="794">
        <v>4900</v>
      </c>
      <c r="L75" s="805">
        <v>4900</v>
      </c>
    </row>
    <row r="76" spans="1:12" ht="17.25" customHeight="1">
      <c r="A76" s="364">
        <v>312001</v>
      </c>
      <c r="B76" s="365">
        <v>16</v>
      </c>
      <c r="C76" s="365">
        <v>111</v>
      </c>
      <c r="D76" s="487" t="s">
        <v>360</v>
      </c>
      <c r="E76" s="436">
        <v>11661</v>
      </c>
      <c r="F76" s="436"/>
      <c r="G76" s="364"/>
      <c r="H76" s="366"/>
      <c r="I76" s="367"/>
      <c r="J76" s="793"/>
      <c r="K76" s="793"/>
      <c r="L76" s="437"/>
    </row>
    <row r="77" spans="1:12" ht="17.25" customHeight="1" hidden="1">
      <c r="A77" s="364">
        <v>312001</v>
      </c>
      <c r="B77" s="412">
        <v>15</v>
      </c>
      <c r="C77" s="365">
        <v>111</v>
      </c>
      <c r="D77" s="487" t="s">
        <v>55</v>
      </c>
      <c r="E77" s="436"/>
      <c r="F77" s="436"/>
      <c r="G77" s="398"/>
      <c r="H77" s="436"/>
      <c r="I77" s="477"/>
      <c r="J77" s="793"/>
      <c r="K77" s="793"/>
      <c r="L77" s="437"/>
    </row>
    <row r="78" spans="1:12" ht="15" customHeight="1">
      <c r="A78" s="364">
        <v>312001</v>
      </c>
      <c r="B78" s="365">
        <v>18</v>
      </c>
      <c r="C78" s="35" t="s">
        <v>524</v>
      </c>
      <c r="D78" s="1155" t="s">
        <v>523</v>
      </c>
      <c r="E78" s="436"/>
      <c r="F78" s="436">
        <v>103857</v>
      </c>
      <c r="G78" s="364"/>
      <c r="H78" s="436"/>
      <c r="I78" s="477"/>
      <c r="J78" s="793"/>
      <c r="K78" s="793"/>
      <c r="L78" s="437"/>
    </row>
    <row r="79" spans="1:12" s="466" customFormat="1" ht="15" customHeight="1">
      <c r="A79" s="364">
        <v>312001</v>
      </c>
      <c r="B79" s="360">
        <v>19</v>
      </c>
      <c r="C79" s="35">
        <v>111</v>
      </c>
      <c r="D79" s="1155" t="s">
        <v>528</v>
      </c>
      <c r="E79" s="475"/>
      <c r="F79" s="475"/>
      <c r="G79" s="364"/>
      <c r="H79" s="475">
        <v>3000</v>
      </c>
      <c r="I79" s="476">
        <v>3000</v>
      </c>
      <c r="J79" s="794"/>
      <c r="K79" s="794"/>
      <c r="L79" s="805"/>
    </row>
    <row r="80" spans="1:12" s="466" customFormat="1" ht="15" customHeight="1">
      <c r="A80" s="364">
        <v>312001</v>
      </c>
      <c r="B80" s="360">
        <v>20</v>
      </c>
      <c r="C80" s="35">
        <v>111</v>
      </c>
      <c r="D80" s="1155" t="s">
        <v>529</v>
      </c>
      <c r="E80" s="475"/>
      <c r="F80" s="475"/>
      <c r="G80" s="364"/>
      <c r="H80" s="475">
        <v>43703</v>
      </c>
      <c r="I80" s="476">
        <v>43703</v>
      </c>
      <c r="J80" s="794"/>
      <c r="K80" s="794"/>
      <c r="L80" s="805"/>
    </row>
    <row r="81" spans="1:13" ht="14.25" customHeight="1" thickBot="1">
      <c r="A81" s="364">
        <v>312001</v>
      </c>
      <c r="B81" s="360">
        <v>20</v>
      </c>
      <c r="C81" s="412">
        <v>111</v>
      </c>
      <c r="D81" s="329" t="s">
        <v>525</v>
      </c>
      <c r="E81" s="475"/>
      <c r="F81" s="475">
        <v>3000</v>
      </c>
      <c r="G81" s="701"/>
      <c r="H81" s="475"/>
      <c r="I81" s="476"/>
      <c r="J81" s="794"/>
      <c r="K81" s="794"/>
      <c r="L81" s="805"/>
      <c r="M81" s="467"/>
    </row>
    <row r="82" spans="1:12" ht="10.5" customHeight="1" hidden="1" thickBot="1">
      <c r="A82" s="478">
        <v>312001</v>
      </c>
      <c r="B82" s="415">
        <v>19</v>
      </c>
      <c r="C82" s="469">
        <v>111</v>
      </c>
      <c r="D82" s="496" t="s">
        <v>55</v>
      </c>
      <c r="E82" s="417"/>
      <c r="F82" s="417"/>
      <c r="G82" s="1105">
        <f>G61+G20+G6</f>
        <v>1615170</v>
      </c>
      <c r="H82" s="417"/>
      <c r="I82" s="418"/>
      <c r="J82" s="701"/>
      <c r="K82" s="760"/>
      <c r="L82" s="685"/>
    </row>
    <row r="83" spans="1:12" ht="15.75" thickBot="1">
      <c r="A83" s="420"/>
      <c r="B83" s="420"/>
      <c r="C83" s="421"/>
      <c r="D83" s="744" t="s">
        <v>455</v>
      </c>
      <c r="E83" s="745">
        <v>49193</v>
      </c>
      <c r="F83" s="745">
        <v>57779</v>
      </c>
      <c r="G83" s="746">
        <v>78500</v>
      </c>
      <c r="H83" s="747">
        <v>40642</v>
      </c>
      <c r="I83" s="748">
        <v>40642</v>
      </c>
      <c r="J83" s="286">
        <v>57500</v>
      </c>
      <c r="K83" s="286">
        <v>62000</v>
      </c>
      <c r="L83" s="286">
        <v>67500</v>
      </c>
    </row>
    <row r="84" spans="1:12" s="466" customFormat="1" ht="15.75" thickBot="1">
      <c r="A84" s="424"/>
      <c r="B84" s="424"/>
      <c r="C84" s="424"/>
      <c r="D84" s="749" t="s">
        <v>56</v>
      </c>
      <c r="E84" s="751">
        <f>E61+E18+E4</f>
        <v>1699151</v>
      </c>
      <c r="F84" s="751">
        <f>F61+F18+F4</f>
        <v>1995085.3</v>
      </c>
      <c r="G84" s="753">
        <f>G61+G18+G4</f>
        <v>1928418</v>
      </c>
      <c r="H84" s="750">
        <f>H61+H18+H4</f>
        <v>2009979</v>
      </c>
      <c r="I84" s="751">
        <f>I4+I18+I61</f>
        <v>1993842</v>
      </c>
      <c r="J84" s="750">
        <f>J61+J18+J4</f>
        <v>2008968</v>
      </c>
      <c r="K84" s="751">
        <f>K61+K18+K4</f>
        <v>2019168</v>
      </c>
      <c r="L84" s="751">
        <f>L61+L18+L4</f>
        <v>2015768</v>
      </c>
    </row>
    <row r="85" spans="1:13" ht="15.75" thickBot="1">
      <c r="A85" s="424"/>
      <c r="B85" s="424"/>
      <c r="C85" s="453"/>
      <c r="D85" s="752" t="s">
        <v>456</v>
      </c>
      <c r="E85" s="423">
        <v>1699151</v>
      </c>
      <c r="F85" s="423">
        <v>2052864</v>
      </c>
      <c r="G85" s="423">
        <f aca="true" t="shared" si="5" ref="G85:L85">G83+G84</f>
        <v>2006918</v>
      </c>
      <c r="H85" s="743">
        <f t="shared" si="5"/>
        <v>2050621</v>
      </c>
      <c r="I85" s="422">
        <f t="shared" si="5"/>
        <v>2034484</v>
      </c>
      <c r="J85" s="422">
        <f t="shared" si="5"/>
        <v>2066468</v>
      </c>
      <c r="K85" s="422">
        <f t="shared" si="5"/>
        <v>2081168</v>
      </c>
      <c r="L85" s="423">
        <f t="shared" si="5"/>
        <v>2083268</v>
      </c>
      <c r="M85" s="333"/>
    </row>
    <row r="86" spans="1:14" ht="15.75" thickBot="1">
      <c r="A86" s="427"/>
      <c r="B86" s="428"/>
      <c r="C86" s="428"/>
      <c r="D86" s="482"/>
      <c r="E86" s="425"/>
      <c r="F86" s="425"/>
      <c r="G86" s="425"/>
      <c r="H86" s="425"/>
      <c r="I86" s="425"/>
      <c r="J86" s="425"/>
      <c r="K86" s="425"/>
      <c r="L86" s="425"/>
      <c r="N86" s="429"/>
    </row>
    <row r="87" spans="1:12" ht="15.75" thickBot="1">
      <c r="A87" s="430">
        <v>230</v>
      </c>
      <c r="B87" s="431"/>
      <c r="C87" s="432"/>
      <c r="D87" s="438" t="s">
        <v>57</v>
      </c>
      <c r="E87" s="418"/>
      <c r="F87" s="418"/>
      <c r="G87" s="418"/>
      <c r="H87" s="418"/>
      <c r="I87" s="426"/>
      <c r="J87" s="418"/>
      <c r="K87" s="418"/>
      <c r="L87" s="418"/>
    </row>
    <row r="88" spans="1:12" ht="15.75" thickBot="1">
      <c r="A88" s="407"/>
      <c r="B88" s="408"/>
      <c r="C88" s="408"/>
      <c r="D88" s="433" t="s">
        <v>58</v>
      </c>
      <c r="E88" s="434"/>
      <c r="F88" s="434"/>
      <c r="G88" s="434"/>
      <c r="H88" s="434"/>
      <c r="I88" s="435"/>
      <c r="J88" s="434"/>
      <c r="K88" s="434"/>
      <c r="L88" s="434"/>
    </row>
    <row r="89" spans="1:12" ht="15">
      <c r="A89" s="407">
        <v>233001</v>
      </c>
      <c r="B89" s="408"/>
      <c r="C89" s="408">
        <v>43</v>
      </c>
      <c r="D89" s="1173" t="s">
        <v>59</v>
      </c>
      <c r="E89" s="411">
        <v>73000</v>
      </c>
      <c r="F89" s="411">
        <v>5544</v>
      </c>
      <c r="G89" s="436"/>
      <c r="H89" s="366">
        <v>2610</v>
      </c>
      <c r="I89" s="411">
        <v>2610</v>
      </c>
      <c r="J89" s="797"/>
      <c r="K89" s="797"/>
      <c r="L89" s="437"/>
    </row>
    <row r="90" spans="1:19" s="466" customFormat="1" ht="15">
      <c r="A90" s="359">
        <v>322001</v>
      </c>
      <c r="B90" s="365">
        <v>1</v>
      </c>
      <c r="C90" s="365">
        <v>111</v>
      </c>
      <c r="D90" s="470" t="s">
        <v>433</v>
      </c>
      <c r="E90" s="449">
        <v>20000</v>
      </c>
      <c r="F90" s="449"/>
      <c r="G90" s="436"/>
      <c r="H90" s="436"/>
      <c r="I90" s="368"/>
      <c r="J90" s="793"/>
      <c r="K90" s="793"/>
      <c r="L90" s="437"/>
      <c r="P90" s="467"/>
      <c r="Q90" s="467"/>
      <c r="R90" s="467"/>
      <c r="S90" s="467"/>
    </row>
    <row r="91" spans="1:12" s="466" customFormat="1" ht="15">
      <c r="A91" s="359">
        <v>322001</v>
      </c>
      <c r="B91" s="393">
        <v>20</v>
      </c>
      <c r="C91" s="15" t="s">
        <v>418</v>
      </c>
      <c r="D91" s="470" t="s">
        <v>417</v>
      </c>
      <c r="E91" s="449">
        <v>898974</v>
      </c>
      <c r="F91" s="449"/>
      <c r="G91" s="436"/>
      <c r="H91" s="436"/>
      <c r="I91" s="368"/>
      <c r="J91" s="793"/>
      <c r="K91" s="793"/>
      <c r="L91" s="437"/>
    </row>
    <row r="92" spans="1:12" ht="15">
      <c r="A92" s="364">
        <v>322001</v>
      </c>
      <c r="B92" s="365">
        <v>20</v>
      </c>
      <c r="C92" s="9" t="s">
        <v>419</v>
      </c>
      <c r="D92" s="470" t="s">
        <v>417</v>
      </c>
      <c r="E92" s="449">
        <v>105762</v>
      </c>
      <c r="F92" s="449"/>
      <c r="G92" s="436"/>
      <c r="H92" s="436"/>
      <c r="I92" s="368"/>
      <c r="J92" s="793"/>
      <c r="K92" s="793"/>
      <c r="L92" s="437"/>
    </row>
    <row r="93" spans="1:14" ht="15">
      <c r="A93" s="364">
        <v>322001</v>
      </c>
      <c r="B93" s="365"/>
      <c r="C93" s="365">
        <v>41</v>
      </c>
      <c r="D93" s="470" t="s">
        <v>417</v>
      </c>
      <c r="E93" s="449"/>
      <c r="F93" s="449"/>
      <c r="G93" s="436">
        <v>52300</v>
      </c>
      <c r="H93" s="48">
        <v>49690</v>
      </c>
      <c r="I93" s="368">
        <v>49690</v>
      </c>
      <c r="J93" s="793">
        <v>60000</v>
      </c>
      <c r="K93" s="793"/>
      <c r="L93" s="437"/>
      <c r="N93" s="429"/>
    </row>
    <row r="94" spans="1:14" s="466" customFormat="1" ht="15">
      <c r="A94" s="364">
        <v>322001</v>
      </c>
      <c r="B94" s="365">
        <v>30</v>
      </c>
      <c r="C94" s="9" t="s">
        <v>512</v>
      </c>
      <c r="D94" s="470" t="s">
        <v>459</v>
      </c>
      <c r="E94" s="449"/>
      <c r="F94" s="449"/>
      <c r="G94" s="436">
        <v>299068</v>
      </c>
      <c r="H94" s="48">
        <v>299068</v>
      </c>
      <c r="I94" s="368">
        <v>299068</v>
      </c>
      <c r="J94" s="814"/>
      <c r="K94" s="814"/>
      <c r="L94" s="437"/>
      <c r="N94" s="467"/>
    </row>
    <row r="95" spans="1:14" s="466" customFormat="1" ht="15">
      <c r="A95" s="364">
        <v>322001</v>
      </c>
      <c r="B95" s="365">
        <v>30</v>
      </c>
      <c r="C95" s="9" t="s">
        <v>513</v>
      </c>
      <c r="D95" s="470" t="s">
        <v>459</v>
      </c>
      <c r="E95" s="449"/>
      <c r="F95" s="449"/>
      <c r="G95" s="436">
        <v>33230</v>
      </c>
      <c r="H95" s="48">
        <v>33230</v>
      </c>
      <c r="I95" s="368">
        <v>33230</v>
      </c>
      <c r="J95" s="814"/>
      <c r="K95" s="814"/>
      <c r="L95" s="437"/>
      <c r="N95" s="467"/>
    </row>
    <row r="96" spans="1:14" s="466" customFormat="1" ht="15">
      <c r="A96" s="364">
        <v>322001</v>
      </c>
      <c r="B96" s="365">
        <v>17</v>
      </c>
      <c r="C96" s="365">
        <v>111</v>
      </c>
      <c r="D96" s="470" t="s">
        <v>526</v>
      </c>
      <c r="E96" s="437"/>
      <c r="F96" s="368">
        <v>99356</v>
      </c>
      <c r="G96" s="436"/>
      <c r="H96" s="436"/>
      <c r="I96" s="368"/>
      <c r="J96" s="793"/>
      <c r="K96" s="793"/>
      <c r="L96" s="437"/>
      <c r="N96" s="467"/>
    </row>
    <row r="97" spans="1:14" ht="15.75" thickBot="1">
      <c r="A97" s="911">
        <v>322008</v>
      </c>
      <c r="B97" s="759">
        <v>20</v>
      </c>
      <c r="C97" s="759">
        <v>111</v>
      </c>
      <c r="D97" s="562" t="s">
        <v>527</v>
      </c>
      <c r="E97" s="368"/>
      <c r="F97" s="368">
        <v>8000</v>
      </c>
      <c r="G97" s="436"/>
      <c r="H97" s="436"/>
      <c r="I97" s="368"/>
      <c r="J97" s="479"/>
      <c r="K97" s="479"/>
      <c r="L97" s="437"/>
      <c r="N97" s="429"/>
    </row>
    <row r="98" spans="1:12" ht="16.5" thickBot="1" thickTop="1">
      <c r="A98" s="443"/>
      <c r="B98" s="443"/>
      <c r="C98" s="443"/>
      <c r="D98" s="438" t="s">
        <v>60</v>
      </c>
      <c r="E98" s="441">
        <f>SUM(E89:E97)</f>
        <v>1097736</v>
      </c>
      <c r="F98" s="442">
        <f>SUM(F89:F97)</f>
        <v>112900</v>
      </c>
      <c r="G98" s="440">
        <f>SUM(G89:G97)</f>
        <v>384598</v>
      </c>
      <c r="H98" s="440">
        <f>SUM(H89:H97)</f>
        <v>384598</v>
      </c>
      <c r="I98" s="440">
        <f>SUM(I89:I97)</f>
        <v>384598</v>
      </c>
      <c r="J98" s="440">
        <v>60000</v>
      </c>
      <c r="K98" s="441"/>
      <c r="L98" s="442"/>
    </row>
    <row r="99" spans="1:20" ht="15.75" thickBot="1">
      <c r="A99" s="445"/>
      <c r="B99" s="445"/>
      <c r="C99" s="445"/>
      <c r="D99" s="444"/>
      <c r="E99" s="418"/>
      <c r="F99" s="418"/>
      <c r="G99" s="418"/>
      <c r="H99" s="418"/>
      <c r="I99" s="426"/>
      <c r="J99" s="418"/>
      <c r="K99" s="418"/>
      <c r="L99" s="418"/>
      <c r="P99" s="467"/>
      <c r="Q99" s="467"/>
      <c r="R99" s="467"/>
      <c r="S99" s="467"/>
      <c r="T99" s="467"/>
    </row>
    <row r="100" spans="1:19" ht="14.25" customHeight="1" thickBot="1">
      <c r="A100" s="447"/>
      <c r="B100" s="762"/>
      <c r="C100" s="453"/>
      <c r="D100" s="761" t="s">
        <v>61</v>
      </c>
      <c r="E100" s="447"/>
      <c r="F100" s="447"/>
      <c r="G100" s="418"/>
      <c r="H100" s="418"/>
      <c r="I100" s="426"/>
      <c r="J100" s="418"/>
      <c r="K100" s="418"/>
      <c r="L100" s="447"/>
      <c r="P100" s="467"/>
      <c r="Q100" s="467"/>
      <c r="R100" s="467"/>
      <c r="S100" s="467"/>
    </row>
    <row r="101" spans="1:12" ht="14.25" customHeight="1">
      <c r="A101" s="409">
        <v>454001</v>
      </c>
      <c r="B101" s="414"/>
      <c r="C101" s="408">
        <v>46</v>
      </c>
      <c r="D101" s="709" t="s">
        <v>423</v>
      </c>
      <c r="E101" s="411">
        <v>93603</v>
      </c>
      <c r="F101" s="411">
        <v>129235</v>
      </c>
      <c r="G101" s="481">
        <v>90000</v>
      </c>
      <c r="H101" s="409">
        <v>90000</v>
      </c>
      <c r="I101" s="411">
        <v>90000</v>
      </c>
      <c r="J101" s="797">
        <v>118732</v>
      </c>
      <c r="K101" s="797">
        <v>90000</v>
      </c>
      <c r="L101" s="813">
        <v>90000</v>
      </c>
    </row>
    <row r="102" spans="1:19" ht="14.25" customHeight="1">
      <c r="A102" s="361">
        <v>453000</v>
      </c>
      <c r="B102" s="414"/>
      <c r="C102" s="414">
        <v>46</v>
      </c>
      <c r="D102" s="497" t="s">
        <v>257</v>
      </c>
      <c r="E102" s="368">
        <v>2299</v>
      </c>
      <c r="F102" s="368">
        <v>1518</v>
      </c>
      <c r="G102" s="436">
        <v>3483</v>
      </c>
      <c r="H102" s="436">
        <v>3483</v>
      </c>
      <c r="I102" s="437">
        <v>3483</v>
      </c>
      <c r="J102" s="793">
        <v>4751</v>
      </c>
      <c r="K102" s="793">
        <v>3500</v>
      </c>
      <c r="L102" s="437">
        <v>3500</v>
      </c>
      <c r="N102" s="468"/>
      <c r="O102" s="468"/>
      <c r="P102" s="468"/>
      <c r="Q102" s="468"/>
      <c r="R102" s="467"/>
      <c r="S102" s="467"/>
    </row>
    <row r="103" spans="1:19" ht="14.25" customHeight="1">
      <c r="A103" s="366">
        <v>453000</v>
      </c>
      <c r="B103" s="412">
        <v>16</v>
      </c>
      <c r="C103" s="412">
        <v>46</v>
      </c>
      <c r="D103" s="498" t="s">
        <v>406</v>
      </c>
      <c r="E103" s="401"/>
      <c r="F103" s="401">
        <v>984</v>
      </c>
      <c r="G103" s="417">
        <v>3000</v>
      </c>
      <c r="H103" s="417">
        <v>3000</v>
      </c>
      <c r="I103" s="419">
        <v>3000</v>
      </c>
      <c r="J103" s="798">
        <v>3000</v>
      </c>
      <c r="K103" s="798">
        <v>3000</v>
      </c>
      <c r="L103" s="419">
        <v>3000</v>
      </c>
      <c r="N103" s="451"/>
      <c r="P103" s="467"/>
      <c r="Q103" s="467"/>
      <c r="R103" s="467"/>
      <c r="S103" s="467"/>
    </row>
    <row r="104" spans="1:21" ht="15">
      <c r="A104" s="366">
        <v>456002</v>
      </c>
      <c r="B104" s="365">
        <v>16</v>
      </c>
      <c r="C104" s="365">
        <v>46</v>
      </c>
      <c r="D104" s="487" t="s">
        <v>365</v>
      </c>
      <c r="E104" s="449"/>
      <c r="F104" s="449">
        <v>49000</v>
      </c>
      <c r="G104" s="448">
        <v>55000</v>
      </c>
      <c r="H104" s="448">
        <v>55000</v>
      </c>
      <c r="I104" s="499">
        <v>55000</v>
      </c>
      <c r="J104" s="814">
        <v>55000</v>
      </c>
      <c r="K104" s="814">
        <v>56000</v>
      </c>
      <c r="L104" s="499">
        <v>56000</v>
      </c>
      <c r="P104" s="467"/>
      <c r="Q104" s="467"/>
      <c r="R104" s="467"/>
      <c r="S104" s="467"/>
      <c r="T104" s="467"/>
      <c r="U104" s="467"/>
    </row>
    <row r="105" spans="1:12" s="466" customFormat="1" ht="15">
      <c r="A105" s="366">
        <v>456002</v>
      </c>
      <c r="B105" s="412">
        <v>16</v>
      </c>
      <c r="C105" s="9">
        <v>71</v>
      </c>
      <c r="D105" s="487" t="s">
        <v>366</v>
      </c>
      <c r="E105" s="368">
        <v>903</v>
      </c>
      <c r="F105" s="368">
        <v>2155</v>
      </c>
      <c r="G105" s="436">
        <v>7220</v>
      </c>
      <c r="H105" s="450">
        <v>7220</v>
      </c>
      <c r="I105" s="500">
        <v>2000</v>
      </c>
      <c r="J105" s="793">
        <v>7220</v>
      </c>
      <c r="K105" s="793">
        <v>7220</v>
      </c>
      <c r="L105" s="437">
        <v>7220</v>
      </c>
    </row>
    <row r="106" spans="1:12" ht="15">
      <c r="A106" s="361">
        <v>513002</v>
      </c>
      <c r="B106" s="360">
        <v>40</v>
      </c>
      <c r="C106" s="7">
        <v>51</v>
      </c>
      <c r="D106" s="329" t="s">
        <v>415</v>
      </c>
      <c r="E106" s="368">
        <v>498750</v>
      </c>
      <c r="F106" s="368"/>
      <c r="G106" s="436"/>
      <c r="H106" s="436"/>
      <c r="I106" s="499"/>
      <c r="J106" s="793"/>
      <c r="K106" s="793"/>
      <c r="L106" s="437"/>
    </row>
    <row r="107" spans="1:13" ht="15">
      <c r="A107" s="763">
        <v>513002</v>
      </c>
      <c r="B107" s="764">
        <v>40</v>
      </c>
      <c r="C107" s="764">
        <v>51</v>
      </c>
      <c r="D107" s="755" t="s">
        <v>434</v>
      </c>
      <c r="E107" s="756">
        <v>86013</v>
      </c>
      <c r="F107" s="756">
        <v>139274</v>
      </c>
      <c r="G107" s="757"/>
      <c r="H107" s="757"/>
      <c r="I107" s="758"/>
      <c r="J107" s="815"/>
      <c r="K107" s="817"/>
      <c r="L107" s="816"/>
      <c r="M107" s="467"/>
    </row>
    <row r="108" spans="1:12" ht="15.75" thickBot="1">
      <c r="A108" s="478">
        <v>456000</v>
      </c>
      <c r="B108" s="415">
        <v>80</v>
      </c>
      <c r="C108" s="415">
        <v>71</v>
      </c>
      <c r="D108" s="496" t="s">
        <v>367</v>
      </c>
      <c r="E108" s="740">
        <v>29200</v>
      </c>
      <c r="F108" s="740"/>
      <c r="G108" s="701"/>
      <c r="H108" s="478"/>
      <c r="I108" s="685"/>
      <c r="J108" s="479"/>
      <c r="K108" s="479"/>
      <c r="L108" s="754"/>
    </row>
    <row r="109" spans="1:12" ht="15.75" thickBot="1">
      <c r="A109" s="424"/>
      <c r="B109" s="424"/>
      <c r="C109" s="421"/>
      <c r="D109" s="446" t="s">
        <v>63</v>
      </c>
      <c r="E109" s="699">
        <f>SUM(E101:E108)</f>
        <v>710768</v>
      </c>
      <c r="F109" s="699">
        <f aca="true" t="shared" si="6" ref="F109:L109">SUM(F101:F108)</f>
        <v>322166</v>
      </c>
      <c r="G109" s="698">
        <f t="shared" si="6"/>
        <v>158703</v>
      </c>
      <c r="H109" s="700">
        <f t="shared" si="6"/>
        <v>158703</v>
      </c>
      <c r="I109" s="457">
        <f t="shared" si="6"/>
        <v>153483</v>
      </c>
      <c r="J109" s="1176">
        <f t="shared" si="6"/>
        <v>188703</v>
      </c>
      <c r="K109" s="700">
        <f t="shared" si="6"/>
        <v>159720</v>
      </c>
      <c r="L109" s="457">
        <f t="shared" si="6"/>
        <v>159720</v>
      </c>
    </row>
    <row r="110" spans="1:12" s="466" customFormat="1" ht="15">
      <c r="A110" s="424"/>
      <c r="B110" s="424"/>
      <c r="C110" s="453"/>
      <c r="D110" s="683"/>
      <c r="E110" s="684"/>
      <c r="F110" s="684"/>
      <c r="G110" s="686"/>
      <c r="H110" s="684"/>
      <c r="I110" s="687"/>
      <c r="J110" s="798"/>
      <c r="K110" s="684"/>
      <c r="L110" s="684"/>
    </row>
    <row r="111" spans="1:12" ht="15.75" thickBot="1">
      <c r="A111" s="424"/>
      <c r="B111" s="424"/>
      <c r="C111" s="453"/>
      <c r="D111" s="682" t="s">
        <v>64</v>
      </c>
      <c r="E111" s="479"/>
      <c r="F111" s="479"/>
      <c r="G111" s="479"/>
      <c r="H111" s="685"/>
      <c r="I111" s="480"/>
      <c r="J111" s="685"/>
      <c r="K111" s="479"/>
      <c r="L111" s="479"/>
    </row>
    <row r="112" spans="1:12" ht="15.75" thickBot="1">
      <c r="A112" s="424"/>
      <c r="B112" s="424"/>
      <c r="C112" s="453"/>
      <c r="D112" s="711" t="s">
        <v>435</v>
      </c>
      <c r="E112" s="712">
        <f>E83</f>
        <v>49193</v>
      </c>
      <c r="F112" s="712">
        <f>F83</f>
        <v>57779</v>
      </c>
      <c r="G112" s="712">
        <v>78500</v>
      </c>
      <c r="H112" s="712">
        <v>40642</v>
      </c>
      <c r="I112" s="712">
        <v>40642</v>
      </c>
      <c r="J112" s="712">
        <v>57500</v>
      </c>
      <c r="K112" s="712">
        <v>62000</v>
      </c>
      <c r="L112" s="712">
        <v>67500</v>
      </c>
    </row>
    <row r="113" spans="1:12" ht="15.75" thickBot="1">
      <c r="A113" s="424"/>
      <c r="B113" s="424"/>
      <c r="C113" s="453"/>
      <c r="D113" s="455" t="s">
        <v>65</v>
      </c>
      <c r="E113" s="406">
        <f>E84</f>
        <v>1699151</v>
      </c>
      <c r="F113" s="406">
        <f>F84</f>
        <v>1995085.3</v>
      </c>
      <c r="G113" s="406">
        <f aca="true" t="shared" si="7" ref="G113:L113">G84</f>
        <v>1928418</v>
      </c>
      <c r="H113" s="406">
        <f t="shared" si="7"/>
        <v>2009979</v>
      </c>
      <c r="I113" s="406">
        <f t="shared" si="7"/>
        <v>1993842</v>
      </c>
      <c r="J113" s="406">
        <f t="shared" si="7"/>
        <v>2008968</v>
      </c>
      <c r="K113" s="406">
        <f t="shared" si="7"/>
        <v>2019168</v>
      </c>
      <c r="L113" s="406">
        <f t="shared" si="7"/>
        <v>2015768</v>
      </c>
    </row>
    <row r="114" spans="1:12" ht="15.75" thickBot="1">
      <c r="A114" s="456"/>
      <c r="B114" s="424"/>
      <c r="C114" s="453"/>
      <c r="D114" s="438" t="s">
        <v>66</v>
      </c>
      <c r="E114" s="441">
        <f aca="true" t="shared" si="8" ref="E114:J114">E98</f>
        <v>1097736</v>
      </c>
      <c r="F114" s="441">
        <f t="shared" si="8"/>
        <v>112900</v>
      </c>
      <c r="G114" s="441">
        <f t="shared" si="8"/>
        <v>384598</v>
      </c>
      <c r="H114" s="441">
        <f t="shared" si="8"/>
        <v>384598</v>
      </c>
      <c r="I114" s="441">
        <f t="shared" si="8"/>
        <v>384598</v>
      </c>
      <c r="J114" s="441">
        <f t="shared" si="8"/>
        <v>60000</v>
      </c>
      <c r="K114" s="441"/>
      <c r="L114" s="441"/>
    </row>
    <row r="115" spans="1:12" ht="15.75" thickBot="1">
      <c r="A115" s="458"/>
      <c r="B115" s="456"/>
      <c r="C115" s="459"/>
      <c r="D115" s="446" t="s">
        <v>67</v>
      </c>
      <c r="E115" s="452">
        <f>E109</f>
        <v>710768</v>
      </c>
      <c r="F115" s="452">
        <f aca="true" t="shared" si="9" ref="F115:L115">F109</f>
        <v>322166</v>
      </c>
      <c r="G115" s="457">
        <f>G109</f>
        <v>158703</v>
      </c>
      <c r="H115" s="452">
        <f>H109</f>
        <v>158703</v>
      </c>
      <c r="I115" s="452">
        <f>I109</f>
        <v>153483</v>
      </c>
      <c r="J115" s="457">
        <f t="shared" si="9"/>
        <v>188703</v>
      </c>
      <c r="K115" s="457">
        <f t="shared" si="9"/>
        <v>159720</v>
      </c>
      <c r="L115" s="457">
        <f t="shared" si="9"/>
        <v>159720</v>
      </c>
    </row>
    <row r="116" spans="1:12" ht="15.75" thickBot="1">
      <c r="A116" s="462"/>
      <c r="B116" s="462"/>
      <c r="D116" s="454" t="s">
        <v>68</v>
      </c>
      <c r="E116" s="460">
        <f>E113+E114+E115+E112</f>
        <v>3556848</v>
      </c>
      <c r="F116" s="460">
        <f aca="true" t="shared" si="10" ref="F116:L116">F113+F114+F115+F112</f>
        <v>2487930.3</v>
      </c>
      <c r="G116" s="461">
        <f t="shared" si="10"/>
        <v>2550219</v>
      </c>
      <c r="H116" s="460">
        <f t="shared" si="10"/>
        <v>2593922</v>
      </c>
      <c r="I116" s="460">
        <f t="shared" si="10"/>
        <v>2572565</v>
      </c>
      <c r="J116" s="461">
        <f t="shared" si="10"/>
        <v>2315171</v>
      </c>
      <c r="K116" s="461">
        <f t="shared" si="10"/>
        <v>2240888</v>
      </c>
      <c r="L116" s="461">
        <f t="shared" si="10"/>
        <v>2242988</v>
      </c>
    </row>
    <row r="117" spans="1:2" ht="15">
      <c r="A117" s="462"/>
      <c r="B117" s="462"/>
    </row>
    <row r="118" spans="1:15" ht="15">
      <c r="A118" s="462"/>
      <c r="N118" s="467"/>
      <c r="O118" s="467"/>
    </row>
    <row r="119" ht="15">
      <c r="A119" s="462"/>
    </row>
    <row r="120" spans="1:7" ht="15">
      <c r="A120" s="462"/>
      <c r="G120" s="462"/>
    </row>
    <row r="121" spans="1:8" ht="15">
      <c r="A121" s="462"/>
      <c r="G121" s="462"/>
      <c r="H121" s="463" t="s">
        <v>487</v>
      </c>
    </row>
    <row r="122" spans="15:19" ht="15">
      <c r="O122" s="467"/>
      <c r="P122" s="467"/>
      <c r="Q122" s="467"/>
      <c r="R122" s="467"/>
      <c r="S122" s="467"/>
    </row>
    <row r="123" spans="15:19" ht="15">
      <c r="O123" s="467"/>
      <c r="P123" s="467"/>
      <c r="Q123" s="467"/>
      <c r="R123" s="467"/>
      <c r="S123" s="467"/>
    </row>
    <row r="129" spans="15:18" ht="15">
      <c r="O129" s="741"/>
      <c r="P129" s="741"/>
      <c r="Q129" s="741"/>
      <c r="R129" s="741"/>
    </row>
  </sheetData>
  <sheetProtection/>
  <mergeCells count="12">
    <mergeCell ref="L2:L3"/>
    <mergeCell ref="E1:F1"/>
    <mergeCell ref="G1:I1"/>
    <mergeCell ref="J1:L1"/>
    <mergeCell ref="I2:I3"/>
    <mergeCell ref="J2:J3"/>
    <mergeCell ref="D2:D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09"/>
  <sheetViews>
    <sheetView tabSelected="1" zoomScalePageLayoutView="0" workbookViewId="0" topLeftCell="A412">
      <selection activeCell="E430" sqref="E430"/>
    </sheetView>
  </sheetViews>
  <sheetFormatPr defaultColWidth="9.140625" defaultRowHeight="15"/>
  <cols>
    <col min="1" max="1" width="7.140625" style="0" customWidth="1"/>
    <col min="2" max="2" width="4.00390625" style="0" customWidth="1"/>
    <col min="3" max="3" width="3.8515625" style="0" customWidth="1"/>
    <col min="4" max="4" width="5.421875" style="0" customWidth="1"/>
    <col min="5" max="5" width="32.00390625" style="0" customWidth="1"/>
    <col min="6" max="6" width="8.57421875" style="0" customWidth="1"/>
    <col min="7" max="7" width="8.28125" style="0" customWidth="1"/>
    <col min="8" max="8" width="7.8515625" style="0" customWidth="1"/>
    <col min="13" max="13" width="10.28125" style="0" customWidth="1"/>
    <col min="14" max="14" width="6.140625" style="0" customWidth="1"/>
  </cols>
  <sheetData>
    <row r="1" spans="1:14" ht="16.5" thickBot="1">
      <c r="A1" s="314"/>
      <c r="B1" s="55"/>
      <c r="C1" s="55"/>
      <c r="D1" s="315"/>
      <c r="E1" s="316" t="s">
        <v>69</v>
      </c>
      <c r="F1" s="1299" t="s">
        <v>1</v>
      </c>
      <c r="G1" s="1300"/>
      <c r="H1" s="1301" t="s">
        <v>521</v>
      </c>
      <c r="I1" s="1301"/>
      <c r="J1" s="1300"/>
      <c r="K1" s="1304" t="s">
        <v>554</v>
      </c>
      <c r="L1" s="1305"/>
      <c r="M1" s="1305"/>
      <c r="N1" s="1306"/>
    </row>
    <row r="2" spans="1:14" ht="15">
      <c r="A2" s="1258" t="s">
        <v>6</v>
      </c>
      <c r="B2" s="65" t="s">
        <v>2</v>
      </c>
      <c r="C2" s="636" t="s">
        <v>413</v>
      </c>
      <c r="D2" s="66" t="s">
        <v>70</v>
      </c>
      <c r="E2" s="1260" t="s">
        <v>3</v>
      </c>
      <c r="F2" s="1309" t="s">
        <v>461</v>
      </c>
      <c r="G2" s="1309" t="s">
        <v>556</v>
      </c>
      <c r="H2" s="1311" t="s">
        <v>4</v>
      </c>
      <c r="I2" s="1295" t="s">
        <v>5</v>
      </c>
      <c r="J2" s="1302" t="s">
        <v>496</v>
      </c>
      <c r="K2" s="1293" t="s">
        <v>491</v>
      </c>
      <c r="L2" s="1295" t="s">
        <v>492</v>
      </c>
      <c r="M2" s="1297" t="s">
        <v>626</v>
      </c>
      <c r="N2" s="1307" t="s">
        <v>497</v>
      </c>
    </row>
    <row r="3" spans="1:14" ht="15.75" thickBot="1">
      <c r="A3" s="1259"/>
      <c r="B3" s="67" t="s">
        <v>7</v>
      </c>
      <c r="C3" s="637"/>
      <c r="D3" s="507" t="s">
        <v>71</v>
      </c>
      <c r="E3" s="1261"/>
      <c r="F3" s="1310"/>
      <c r="G3" s="1310"/>
      <c r="H3" s="1312"/>
      <c r="I3" s="1296"/>
      <c r="J3" s="1303"/>
      <c r="K3" s="1294"/>
      <c r="L3" s="1296"/>
      <c r="M3" s="1298"/>
      <c r="N3" s="1308"/>
    </row>
    <row r="4" spans="1:14" ht="15.75" thickBot="1">
      <c r="A4" s="186" t="s">
        <v>339</v>
      </c>
      <c r="B4" s="17"/>
      <c r="C4" s="638"/>
      <c r="D4" s="508"/>
      <c r="E4" s="501" t="s">
        <v>72</v>
      </c>
      <c r="F4" s="29">
        <f>F5+F7+F19+F21+F25+F55+F64+F73+F75+F105</f>
        <v>342690</v>
      </c>
      <c r="G4" s="29">
        <f>G5+G7+G19+G21+G25+G55+G64+G73+G75+G105</f>
        <v>364631</v>
      </c>
      <c r="H4" s="70">
        <f>H5+H7+H19+H21+H25+H55+H64+H72+H75+H105</f>
        <v>404342</v>
      </c>
      <c r="I4" s="70">
        <f>I5+I7+I19+I21+I25+I55+I64+I72+I75+I105</f>
        <v>402841</v>
      </c>
      <c r="J4" s="58">
        <f>J5+J7+J19+J21+J25+J55+J64+J72+J75+J105</f>
        <v>376392</v>
      </c>
      <c r="K4" s="69">
        <f>K5+K7+K19+K21+K25+K55+K64+K75+K105+K73</f>
        <v>435560</v>
      </c>
      <c r="L4" s="68">
        <f>L5+L7+L19+L21+L25+L55+L64+L72+L75+L105+L108+L6</f>
        <v>501501</v>
      </c>
      <c r="M4" s="982">
        <f>M5+M7+M19+M21+M25+M55+M64+M72+M75+M105+M108+M6</f>
        <v>426314.61</v>
      </c>
      <c r="N4" s="995">
        <f aca="true" t="shared" si="0" ref="N4:N21">(100/L4)*M4</f>
        <v>85.00772879814797</v>
      </c>
    </row>
    <row r="5" spans="1:14" ht="15">
      <c r="A5" s="200">
        <v>611000</v>
      </c>
      <c r="B5" s="72"/>
      <c r="C5" s="639">
        <v>41</v>
      </c>
      <c r="D5" s="708" t="s">
        <v>73</v>
      </c>
      <c r="E5" s="502" t="s">
        <v>74</v>
      </c>
      <c r="F5" s="208">
        <v>159807</v>
      </c>
      <c r="G5" s="208">
        <v>168269</v>
      </c>
      <c r="H5" s="73">
        <v>194000</v>
      </c>
      <c r="I5" s="73">
        <v>194000</v>
      </c>
      <c r="J5" s="208">
        <v>194000</v>
      </c>
      <c r="K5" s="200">
        <v>194000</v>
      </c>
      <c r="L5" s="71">
        <v>179000</v>
      </c>
      <c r="M5" s="983">
        <v>168351.39</v>
      </c>
      <c r="N5" s="1001">
        <f t="shared" si="0"/>
        <v>94.05105586592178</v>
      </c>
    </row>
    <row r="6" spans="1:14" ht="15">
      <c r="A6" s="200">
        <v>611000</v>
      </c>
      <c r="B6" s="72"/>
      <c r="C6" s="639">
        <v>111</v>
      </c>
      <c r="D6" s="708" t="s">
        <v>73</v>
      </c>
      <c r="E6" s="502" t="s">
        <v>629</v>
      </c>
      <c r="F6" s="208"/>
      <c r="G6" s="208"/>
      <c r="H6" s="73"/>
      <c r="I6" s="73"/>
      <c r="J6" s="208"/>
      <c r="K6" s="200"/>
      <c r="L6" s="71">
        <v>8000</v>
      </c>
      <c r="M6" s="983">
        <v>7996.49</v>
      </c>
      <c r="N6" s="996">
        <f>(100/L6)*M6</f>
        <v>99.956125</v>
      </c>
    </row>
    <row r="7" spans="1:14" ht="15">
      <c r="A7" s="164">
        <v>62</v>
      </c>
      <c r="B7" s="3"/>
      <c r="C7" s="639"/>
      <c r="D7" s="509"/>
      <c r="E7" s="503" t="s">
        <v>75</v>
      </c>
      <c r="F7" s="168">
        <f aca="true" t="shared" si="1" ref="F7:M7">SUM(F8:F18)</f>
        <v>59090</v>
      </c>
      <c r="G7" s="168">
        <f t="shared" si="1"/>
        <v>61683</v>
      </c>
      <c r="H7" s="5">
        <f t="shared" si="1"/>
        <v>74600</v>
      </c>
      <c r="I7" s="5">
        <f t="shared" si="1"/>
        <v>74600</v>
      </c>
      <c r="J7" s="168">
        <f t="shared" si="1"/>
        <v>74600</v>
      </c>
      <c r="K7" s="164">
        <f t="shared" si="1"/>
        <v>77170</v>
      </c>
      <c r="L7" s="5">
        <f t="shared" si="1"/>
        <v>76361</v>
      </c>
      <c r="M7" s="984">
        <f t="shared" si="1"/>
        <v>65510.06999999999</v>
      </c>
      <c r="N7" s="997">
        <f t="shared" si="0"/>
        <v>85.78995822474822</v>
      </c>
    </row>
    <row r="8" spans="1:14" ht="15">
      <c r="A8" s="169">
        <v>621000</v>
      </c>
      <c r="B8" s="7"/>
      <c r="C8" s="206">
        <v>41</v>
      </c>
      <c r="D8" s="510" t="s">
        <v>73</v>
      </c>
      <c r="E8" s="504" t="s">
        <v>76</v>
      </c>
      <c r="F8" s="170">
        <v>7554</v>
      </c>
      <c r="G8" s="170">
        <v>9198</v>
      </c>
      <c r="H8" s="52">
        <v>10600</v>
      </c>
      <c r="I8" s="21">
        <v>10600</v>
      </c>
      <c r="J8" s="181">
        <v>10600</v>
      </c>
      <c r="K8" s="180">
        <v>10950</v>
      </c>
      <c r="L8" s="52">
        <v>10950</v>
      </c>
      <c r="M8" s="970">
        <v>7979.82</v>
      </c>
      <c r="N8" s="971">
        <f t="shared" si="0"/>
        <v>72.87506849315068</v>
      </c>
    </row>
    <row r="9" spans="1:14" ht="15">
      <c r="A9" s="171">
        <v>623000</v>
      </c>
      <c r="B9" s="9"/>
      <c r="C9" s="322">
        <v>41</v>
      </c>
      <c r="D9" s="511" t="s">
        <v>73</v>
      </c>
      <c r="E9" s="470" t="s">
        <v>77</v>
      </c>
      <c r="F9" s="172">
        <v>8651</v>
      </c>
      <c r="G9" s="172">
        <v>8009</v>
      </c>
      <c r="H9" s="48">
        <v>10600</v>
      </c>
      <c r="I9" s="8">
        <v>10600</v>
      </c>
      <c r="J9" s="172">
        <v>10600</v>
      </c>
      <c r="K9" s="171">
        <v>10950</v>
      </c>
      <c r="L9" s="48">
        <v>10950</v>
      </c>
      <c r="M9" s="985">
        <v>9469.24</v>
      </c>
      <c r="N9" s="964">
        <f t="shared" si="0"/>
        <v>86.47707762557077</v>
      </c>
    </row>
    <row r="10" spans="1:14" ht="15">
      <c r="A10" s="171">
        <v>623000</v>
      </c>
      <c r="B10" s="9"/>
      <c r="C10" s="322">
        <v>111</v>
      </c>
      <c r="D10" s="511" t="s">
        <v>73</v>
      </c>
      <c r="E10" s="470" t="s">
        <v>630</v>
      </c>
      <c r="F10" s="172"/>
      <c r="G10" s="172"/>
      <c r="H10" s="48"/>
      <c r="I10" s="8"/>
      <c r="J10" s="172"/>
      <c r="K10" s="171"/>
      <c r="L10" s="48">
        <v>1591</v>
      </c>
      <c r="M10" s="985">
        <v>1590.9</v>
      </c>
      <c r="N10" s="965">
        <f>(100/L10)*M10</f>
        <v>99.99371464487744</v>
      </c>
    </row>
    <row r="11" spans="1:14" ht="15">
      <c r="A11" s="171">
        <v>625001</v>
      </c>
      <c r="B11" s="9"/>
      <c r="C11" s="13">
        <v>41</v>
      </c>
      <c r="D11" s="512" t="s">
        <v>73</v>
      </c>
      <c r="E11" s="470" t="s">
        <v>78</v>
      </c>
      <c r="F11" s="172">
        <v>2281</v>
      </c>
      <c r="G11" s="172">
        <v>2405</v>
      </c>
      <c r="H11" s="48">
        <v>2820</v>
      </c>
      <c r="I11" s="8">
        <v>2820</v>
      </c>
      <c r="J11" s="172">
        <v>2820</v>
      </c>
      <c r="K11" s="171">
        <v>3070</v>
      </c>
      <c r="L11" s="48">
        <v>3070</v>
      </c>
      <c r="M11" s="985">
        <v>2715.32</v>
      </c>
      <c r="N11" s="965">
        <f t="shared" si="0"/>
        <v>88.44690553745929</v>
      </c>
    </row>
    <row r="12" spans="1:14" ht="15">
      <c r="A12" s="171">
        <v>625002</v>
      </c>
      <c r="B12" s="9"/>
      <c r="C12" s="206">
        <v>111</v>
      </c>
      <c r="D12" s="512" t="s">
        <v>73</v>
      </c>
      <c r="E12" s="470" t="s">
        <v>631</v>
      </c>
      <c r="F12" s="172"/>
      <c r="G12" s="172"/>
      <c r="H12" s="48"/>
      <c r="I12" s="8"/>
      <c r="J12" s="172"/>
      <c r="K12" s="171"/>
      <c r="L12" s="48">
        <v>1930</v>
      </c>
      <c r="M12" s="985">
        <v>1924.07</v>
      </c>
      <c r="N12" s="965">
        <f>(100/L12)*M12</f>
        <v>99.69274611398963</v>
      </c>
    </row>
    <row r="13" spans="1:14" ht="15">
      <c r="A13" s="171">
        <v>625002</v>
      </c>
      <c r="B13" s="9"/>
      <c r="C13" s="206">
        <v>41</v>
      </c>
      <c r="D13" s="512" t="s">
        <v>73</v>
      </c>
      <c r="E13" s="470" t="s">
        <v>79</v>
      </c>
      <c r="F13" s="172">
        <v>24119</v>
      </c>
      <c r="G13" s="172">
        <v>25204</v>
      </c>
      <c r="H13" s="48">
        <v>29710</v>
      </c>
      <c r="I13" s="8">
        <v>29710</v>
      </c>
      <c r="J13" s="172">
        <v>29710</v>
      </c>
      <c r="K13" s="171">
        <v>30700</v>
      </c>
      <c r="L13" s="48">
        <v>26370</v>
      </c>
      <c r="M13" s="985">
        <v>22133.55</v>
      </c>
      <c r="N13" s="965">
        <f t="shared" si="0"/>
        <v>83.93458475540386</v>
      </c>
    </row>
    <row r="14" spans="1:24" ht="15">
      <c r="A14" s="169">
        <v>625003</v>
      </c>
      <c r="B14" s="51"/>
      <c r="C14" s="322">
        <v>41</v>
      </c>
      <c r="D14" s="512" t="s">
        <v>73</v>
      </c>
      <c r="E14" s="504" t="s">
        <v>80</v>
      </c>
      <c r="F14" s="170">
        <v>1404</v>
      </c>
      <c r="G14" s="170">
        <v>1516</v>
      </c>
      <c r="H14" s="48">
        <v>2120</v>
      </c>
      <c r="I14" s="8">
        <v>2120</v>
      </c>
      <c r="J14" s="172">
        <v>2120</v>
      </c>
      <c r="K14" s="171">
        <v>1800</v>
      </c>
      <c r="L14" s="48">
        <v>1800</v>
      </c>
      <c r="M14" s="985">
        <v>1714.4</v>
      </c>
      <c r="N14" s="964">
        <f t="shared" si="0"/>
        <v>95.24444444444444</v>
      </c>
      <c r="X14" s="189"/>
    </row>
    <row r="15" spans="1:14" ht="15">
      <c r="A15" s="171">
        <v>625004</v>
      </c>
      <c r="B15" s="33"/>
      <c r="C15" s="13">
        <v>41</v>
      </c>
      <c r="D15" s="512" t="s">
        <v>73</v>
      </c>
      <c r="E15" s="470" t="s">
        <v>81</v>
      </c>
      <c r="F15" s="172">
        <v>4752</v>
      </c>
      <c r="G15" s="172">
        <v>4761</v>
      </c>
      <c r="H15" s="48">
        <v>6300</v>
      </c>
      <c r="I15" s="8">
        <v>6300</v>
      </c>
      <c r="J15" s="172">
        <v>6300</v>
      </c>
      <c r="K15" s="171">
        <v>6500</v>
      </c>
      <c r="L15" s="48">
        <v>6500</v>
      </c>
      <c r="M15" s="985">
        <v>5936.55</v>
      </c>
      <c r="N15" s="965">
        <f t="shared" si="0"/>
        <v>91.33153846153847</v>
      </c>
    </row>
    <row r="16" spans="1:14" ht="15">
      <c r="A16" s="182">
        <v>625005</v>
      </c>
      <c r="B16" s="35"/>
      <c r="C16" s="206">
        <v>41</v>
      </c>
      <c r="D16" s="512" t="s">
        <v>73</v>
      </c>
      <c r="E16" s="41" t="s">
        <v>82</v>
      </c>
      <c r="F16" s="183">
        <v>1548</v>
      </c>
      <c r="G16" s="183">
        <v>1500</v>
      </c>
      <c r="H16" s="48">
        <v>1750</v>
      </c>
      <c r="I16" s="8">
        <v>1750</v>
      </c>
      <c r="J16" s="172">
        <v>1750</v>
      </c>
      <c r="K16" s="171">
        <v>2500</v>
      </c>
      <c r="L16" s="48">
        <v>2500</v>
      </c>
      <c r="M16" s="985">
        <v>1913.7</v>
      </c>
      <c r="N16" s="964">
        <f t="shared" si="0"/>
        <v>76.548</v>
      </c>
    </row>
    <row r="17" spans="1:14" ht="15">
      <c r="A17" s="171">
        <v>625007</v>
      </c>
      <c r="B17" s="33"/>
      <c r="C17" s="322">
        <v>41</v>
      </c>
      <c r="D17" s="510" t="s">
        <v>73</v>
      </c>
      <c r="E17" s="470" t="s">
        <v>83</v>
      </c>
      <c r="F17" s="172">
        <v>8283</v>
      </c>
      <c r="G17" s="172">
        <v>8623</v>
      </c>
      <c r="H17" s="48">
        <v>10100</v>
      </c>
      <c r="I17" s="8">
        <v>10100</v>
      </c>
      <c r="J17" s="172">
        <v>10100</v>
      </c>
      <c r="K17" s="171">
        <v>10100</v>
      </c>
      <c r="L17" s="48">
        <v>10100</v>
      </c>
      <c r="M17" s="985">
        <v>9717.52</v>
      </c>
      <c r="N17" s="967">
        <f t="shared" si="0"/>
        <v>96.21306930693069</v>
      </c>
    </row>
    <row r="18" spans="1:14" ht="15">
      <c r="A18" s="173">
        <v>627000</v>
      </c>
      <c r="B18" s="49"/>
      <c r="C18" s="130">
        <v>41</v>
      </c>
      <c r="D18" s="513" t="s">
        <v>73</v>
      </c>
      <c r="E18" s="515" t="s">
        <v>84</v>
      </c>
      <c r="F18" s="174">
        <v>498</v>
      </c>
      <c r="G18" s="174">
        <v>467</v>
      </c>
      <c r="H18" s="80">
        <v>600</v>
      </c>
      <c r="I18" s="10">
        <v>600</v>
      </c>
      <c r="J18" s="174">
        <v>600</v>
      </c>
      <c r="K18" s="179">
        <v>600</v>
      </c>
      <c r="L18" s="80">
        <v>600</v>
      </c>
      <c r="M18" s="986">
        <v>415</v>
      </c>
      <c r="N18" s="966">
        <f t="shared" si="0"/>
        <v>69.16666666666666</v>
      </c>
    </row>
    <row r="19" spans="1:14" ht="15">
      <c r="A19" s="193">
        <v>631</v>
      </c>
      <c r="B19" s="74"/>
      <c r="C19" s="640"/>
      <c r="D19" s="509"/>
      <c r="E19" s="502" t="s">
        <v>337</v>
      </c>
      <c r="F19" s="165">
        <v>184</v>
      </c>
      <c r="G19" s="165">
        <v>249</v>
      </c>
      <c r="H19" s="5">
        <f>H20</f>
        <v>300</v>
      </c>
      <c r="I19" s="4">
        <f>I20</f>
        <v>300</v>
      </c>
      <c r="J19" s="165">
        <v>500</v>
      </c>
      <c r="K19" s="164">
        <f>K20</f>
        <v>300</v>
      </c>
      <c r="L19" s="4">
        <v>300</v>
      </c>
      <c r="M19" s="984">
        <f>M20</f>
        <v>3.65</v>
      </c>
      <c r="N19" s="997">
        <f t="shared" si="0"/>
        <v>1.2166666666666666</v>
      </c>
    </row>
    <row r="20" spans="1:14" ht="15">
      <c r="A20" s="195">
        <v>631001</v>
      </c>
      <c r="B20" s="76"/>
      <c r="C20" s="114">
        <v>41</v>
      </c>
      <c r="D20" s="509" t="s">
        <v>73</v>
      </c>
      <c r="E20" s="506" t="s">
        <v>338</v>
      </c>
      <c r="F20" s="225">
        <v>184</v>
      </c>
      <c r="G20" s="225">
        <v>249</v>
      </c>
      <c r="H20" s="77">
        <v>300</v>
      </c>
      <c r="I20" s="78">
        <v>300</v>
      </c>
      <c r="J20" s="167">
        <v>300</v>
      </c>
      <c r="K20" s="166">
        <v>300</v>
      </c>
      <c r="L20" s="78">
        <v>300</v>
      </c>
      <c r="M20" s="987">
        <v>3.65</v>
      </c>
      <c r="N20" s="998">
        <f t="shared" si="0"/>
        <v>1.2166666666666666</v>
      </c>
    </row>
    <row r="21" spans="1:14" ht="15">
      <c r="A21" s="164">
        <v>632</v>
      </c>
      <c r="B21" s="74"/>
      <c r="C21" s="83"/>
      <c r="D21" s="514"/>
      <c r="E21" s="503" t="s">
        <v>85</v>
      </c>
      <c r="F21" s="165">
        <f>SUM(F22:F24)</f>
        <v>6336</v>
      </c>
      <c r="G21" s="165">
        <f aca="true" t="shared" si="2" ref="G21:M21">SUM(G22:G24)</f>
        <v>5458</v>
      </c>
      <c r="H21" s="5">
        <f t="shared" si="2"/>
        <v>5850</v>
      </c>
      <c r="I21" s="4">
        <f t="shared" si="2"/>
        <v>5850</v>
      </c>
      <c r="J21" s="165">
        <f t="shared" si="2"/>
        <v>5800</v>
      </c>
      <c r="K21" s="164">
        <f t="shared" si="2"/>
        <v>5800</v>
      </c>
      <c r="L21" s="4">
        <f t="shared" si="2"/>
        <v>6000</v>
      </c>
      <c r="M21" s="984">
        <f t="shared" si="2"/>
        <v>5999.280000000001</v>
      </c>
      <c r="N21" s="999">
        <f t="shared" si="0"/>
        <v>99.98800000000001</v>
      </c>
    </row>
    <row r="22" spans="1:14" ht="15">
      <c r="A22" s="171">
        <v>632003</v>
      </c>
      <c r="B22" s="33">
        <v>1</v>
      </c>
      <c r="C22" s="84">
        <v>41</v>
      </c>
      <c r="D22" s="519" t="s">
        <v>86</v>
      </c>
      <c r="E22" s="470" t="s">
        <v>89</v>
      </c>
      <c r="F22" s="172">
        <v>3905</v>
      </c>
      <c r="G22" s="172">
        <v>2329</v>
      </c>
      <c r="H22" s="48">
        <v>3000</v>
      </c>
      <c r="I22" s="48">
        <v>3000</v>
      </c>
      <c r="J22" s="172">
        <v>3000</v>
      </c>
      <c r="K22" s="171">
        <v>3000</v>
      </c>
      <c r="L22" s="52">
        <v>3000</v>
      </c>
      <c r="M22" s="985">
        <v>3000.4</v>
      </c>
      <c r="N22" s="964">
        <f>(100/L22)*M22</f>
        <v>100.01333333333334</v>
      </c>
    </row>
    <row r="23" spans="1:14" ht="15">
      <c r="A23" s="171">
        <v>632003</v>
      </c>
      <c r="B23" s="9">
        <v>2</v>
      </c>
      <c r="C23" s="641">
        <v>41</v>
      </c>
      <c r="D23" s="519" t="s">
        <v>86</v>
      </c>
      <c r="E23" s="470" t="s">
        <v>90</v>
      </c>
      <c r="F23" s="172">
        <v>2431</v>
      </c>
      <c r="G23" s="172">
        <v>3129</v>
      </c>
      <c r="H23" s="36">
        <v>2850</v>
      </c>
      <c r="I23" s="36">
        <v>2850</v>
      </c>
      <c r="J23" s="183">
        <v>2800</v>
      </c>
      <c r="K23" s="182">
        <v>2800</v>
      </c>
      <c r="L23" s="53">
        <v>3000</v>
      </c>
      <c r="M23" s="989">
        <v>2998.88</v>
      </c>
      <c r="N23" s="967">
        <f>(100/L23)*M23</f>
        <v>99.96266666666666</v>
      </c>
    </row>
    <row r="24" spans="1:14" ht="0.75" customHeight="1">
      <c r="A24" s="179">
        <v>632003</v>
      </c>
      <c r="B24" s="32">
        <v>3</v>
      </c>
      <c r="C24" s="204">
        <v>41</v>
      </c>
      <c r="D24" s="520" t="s">
        <v>86</v>
      </c>
      <c r="E24" s="515" t="s">
        <v>91</v>
      </c>
      <c r="F24" s="174"/>
      <c r="G24" s="174"/>
      <c r="H24" s="516"/>
      <c r="I24" s="23"/>
      <c r="J24" s="210"/>
      <c r="K24" s="179"/>
      <c r="L24" s="516"/>
      <c r="M24" s="990"/>
      <c r="N24" s="966"/>
    </row>
    <row r="25" spans="1:14" ht="15">
      <c r="A25" s="164">
        <v>633</v>
      </c>
      <c r="B25" s="74"/>
      <c r="C25" s="83"/>
      <c r="D25" s="514"/>
      <c r="E25" s="503" t="s">
        <v>92</v>
      </c>
      <c r="F25" s="165">
        <f aca="true" t="shared" si="3" ref="F25:M25">SUM(F26:F54)</f>
        <v>11932</v>
      </c>
      <c r="G25" s="165">
        <f t="shared" si="3"/>
        <v>10857</v>
      </c>
      <c r="H25" s="5">
        <f t="shared" si="3"/>
        <v>30580</v>
      </c>
      <c r="I25" s="5">
        <f t="shared" si="3"/>
        <v>24878</v>
      </c>
      <c r="J25" s="165">
        <f t="shared" si="3"/>
        <v>16775</v>
      </c>
      <c r="K25" s="164">
        <f t="shared" si="3"/>
        <v>27830</v>
      </c>
      <c r="L25" s="5">
        <f t="shared" si="3"/>
        <v>37680</v>
      </c>
      <c r="M25" s="984">
        <f t="shared" si="3"/>
        <v>26052.66</v>
      </c>
      <c r="N25" s="999">
        <f>(100/L25)*M25</f>
        <v>69.14187898089172</v>
      </c>
    </row>
    <row r="26" spans="1:14" ht="15">
      <c r="A26" s="169">
        <v>633001</v>
      </c>
      <c r="B26" s="7"/>
      <c r="C26" s="206">
        <v>41</v>
      </c>
      <c r="D26" s="522" t="s">
        <v>73</v>
      </c>
      <c r="E26" s="504" t="s">
        <v>276</v>
      </c>
      <c r="F26" s="170">
        <v>1343</v>
      </c>
      <c r="G26" s="170"/>
      <c r="H26" s="89"/>
      <c r="I26" s="6">
        <v>1700</v>
      </c>
      <c r="J26" s="170">
        <v>1665</v>
      </c>
      <c r="K26" s="202"/>
      <c r="L26" s="89">
        <v>4100</v>
      </c>
      <c r="M26" s="988">
        <v>4083.64</v>
      </c>
      <c r="N26" s="965">
        <f aca="true" t="shared" si="4" ref="N26:N45">(100/L26)*M26</f>
        <v>99.60097560975609</v>
      </c>
    </row>
    <row r="27" spans="1:14" ht="15">
      <c r="A27" s="169">
        <v>633001</v>
      </c>
      <c r="B27" s="7"/>
      <c r="C27" s="206">
        <v>111</v>
      </c>
      <c r="D27" s="522" t="s">
        <v>73</v>
      </c>
      <c r="E27" s="504" t="s">
        <v>632</v>
      </c>
      <c r="F27" s="170"/>
      <c r="G27" s="170"/>
      <c r="H27" s="89"/>
      <c r="I27" s="6"/>
      <c r="J27" s="170"/>
      <c r="K27" s="171"/>
      <c r="L27" s="89">
        <v>620</v>
      </c>
      <c r="M27" s="988">
        <v>613.98</v>
      </c>
      <c r="N27" s="965">
        <f>(100/L27)*M27</f>
        <v>99.02903225806452</v>
      </c>
    </row>
    <row r="28" spans="1:14" ht="15">
      <c r="A28" s="171">
        <v>633002</v>
      </c>
      <c r="B28" s="9"/>
      <c r="C28" s="9">
        <v>41</v>
      </c>
      <c r="D28" s="512" t="s">
        <v>73</v>
      </c>
      <c r="E28" s="470" t="s">
        <v>94</v>
      </c>
      <c r="F28" s="172">
        <v>1760</v>
      </c>
      <c r="G28" s="172">
        <v>1</v>
      </c>
      <c r="H28" s="48">
        <v>10000</v>
      </c>
      <c r="I28" s="8">
        <v>4882</v>
      </c>
      <c r="J28" s="172">
        <v>1600</v>
      </c>
      <c r="K28" s="171">
        <v>3000</v>
      </c>
      <c r="L28" s="48">
        <v>950</v>
      </c>
      <c r="M28" s="985">
        <v>0</v>
      </c>
      <c r="N28" s="965">
        <f t="shared" si="4"/>
        <v>0</v>
      </c>
    </row>
    <row r="29" spans="1:14" ht="15">
      <c r="A29" s="171">
        <v>633004</v>
      </c>
      <c r="B29" s="33"/>
      <c r="C29" s="13">
        <v>111</v>
      </c>
      <c r="D29" s="512" t="s">
        <v>73</v>
      </c>
      <c r="E29" s="470" t="s">
        <v>606</v>
      </c>
      <c r="F29" s="172"/>
      <c r="G29" s="172"/>
      <c r="H29" s="48"/>
      <c r="I29" s="48"/>
      <c r="J29" s="172"/>
      <c r="K29" s="171"/>
      <c r="L29" s="48">
        <v>70</v>
      </c>
      <c r="M29" s="985">
        <v>67.2</v>
      </c>
      <c r="N29" s="965">
        <f t="shared" si="4"/>
        <v>96</v>
      </c>
    </row>
    <row r="30" spans="1:14" ht="15">
      <c r="A30" s="169">
        <v>633004</v>
      </c>
      <c r="B30" s="35">
        <v>1</v>
      </c>
      <c r="C30" s="641">
        <v>41</v>
      </c>
      <c r="D30" s="510" t="s">
        <v>73</v>
      </c>
      <c r="E30" s="41" t="s">
        <v>514</v>
      </c>
      <c r="F30" s="183"/>
      <c r="G30" s="183"/>
      <c r="H30" s="36"/>
      <c r="I30" s="36">
        <v>780</v>
      </c>
      <c r="J30" s="183">
        <v>780</v>
      </c>
      <c r="K30" s="182">
        <v>2000</v>
      </c>
      <c r="L30" s="89">
        <v>2000</v>
      </c>
      <c r="M30" s="989">
        <v>334.18</v>
      </c>
      <c r="N30" s="964">
        <f t="shared" si="4"/>
        <v>16.709</v>
      </c>
    </row>
    <row r="31" spans="1:14" ht="15">
      <c r="A31" s="171">
        <v>633004</v>
      </c>
      <c r="B31" s="9">
        <v>2</v>
      </c>
      <c r="C31" s="206">
        <v>41</v>
      </c>
      <c r="D31" s="512" t="s">
        <v>73</v>
      </c>
      <c r="E31" s="470" t="s">
        <v>95</v>
      </c>
      <c r="F31" s="172">
        <v>481</v>
      </c>
      <c r="G31" s="172">
        <v>792</v>
      </c>
      <c r="H31" s="48">
        <v>1000</v>
      </c>
      <c r="I31" s="8">
        <v>1000</v>
      </c>
      <c r="J31" s="172">
        <v>300</v>
      </c>
      <c r="K31" s="171">
        <v>1000</v>
      </c>
      <c r="L31" s="48">
        <v>2000</v>
      </c>
      <c r="M31" s="985">
        <v>1784.36</v>
      </c>
      <c r="N31" s="965">
        <f t="shared" si="4"/>
        <v>89.218</v>
      </c>
    </row>
    <row r="32" spans="1:22" ht="15">
      <c r="A32" s="171">
        <v>633004</v>
      </c>
      <c r="B32" s="9">
        <v>3</v>
      </c>
      <c r="C32" s="322">
        <v>41</v>
      </c>
      <c r="D32" s="512" t="s">
        <v>73</v>
      </c>
      <c r="E32" s="328" t="s">
        <v>96</v>
      </c>
      <c r="F32" s="172"/>
      <c r="G32" s="172"/>
      <c r="H32" s="48">
        <v>200</v>
      </c>
      <c r="I32" s="8">
        <v>200</v>
      </c>
      <c r="J32" s="172"/>
      <c r="K32" s="171">
        <v>200</v>
      </c>
      <c r="L32" s="48">
        <v>200</v>
      </c>
      <c r="M32" s="985">
        <v>0</v>
      </c>
      <c r="N32" s="965">
        <f t="shared" si="4"/>
        <v>0</v>
      </c>
      <c r="V32" s="319"/>
    </row>
    <row r="33" spans="1:14" ht="15">
      <c r="A33" s="171">
        <v>633006</v>
      </c>
      <c r="B33" s="9">
        <v>1</v>
      </c>
      <c r="C33" s="13">
        <v>111</v>
      </c>
      <c r="D33" s="510" t="s">
        <v>73</v>
      </c>
      <c r="E33" s="328" t="s">
        <v>633</v>
      </c>
      <c r="F33" s="172"/>
      <c r="G33" s="172"/>
      <c r="H33" s="48"/>
      <c r="I33" s="8"/>
      <c r="J33" s="172"/>
      <c r="K33" s="171"/>
      <c r="L33" s="48">
        <v>600</v>
      </c>
      <c r="M33" s="985">
        <v>579.6</v>
      </c>
      <c r="N33" s="965">
        <f>(100/L33)*M33</f>
        <v>96.6</v>
      </c>
    </row>
    <row r="34" spans="1:14" ht="15">
      <c r="A34" s="171">
        <v>633006</v>
      </c>
      <c r="B34" s="9">
        <v>1</v>
      </c>
      <c r="C34" s="13">
        <v>41</v>
      </c>
      <c r="D34" s="510" t="s">
        <v>73</v>
      </c>
      <c r="E34" s="328" t="s">
        <v>97</v>
      </c>
      <c r="F34" s="172">
        <v>1190</v>
      </c>
      <c r="G34" s="172">
        <v>569</v>
      </c>
      <c r="H34" s="48">
        <v>1200</v>
      </c>
      <c r="I34" s="8">
        <v>1200</v>
      </c>
      <c r="J34" s="172">
        <v>1000</v>
      </c>
      <c r="K34" s="171">
        <v>1200</v>
      </c>
      <c r="L34" s="48">
        <v>1200</v>
      </c>
      <c r="M34" s="985">
        <v>539.51</v>
      </c>
      <c r="N34" s="965">
        <f t="shared" si="4"/>
        <v>44.95916666666666</v>
      </c>
    </row>
    <row r="35" spans="1:14" ht="15">
      <c r="A35" s="171">
        <v>633006</v>
      </c>
      <c r="B35" s="9">
        <v>2</v>
      </c>
      <c r="C35" s="206">
        <v>41</v>
      </c>
      <c r="D35" s="512" t="s">
        <v>73</v>
      </c>
      <c r="E35" s="328" t="s">
        <v>98</v>
      </c>
      <c r="F35" s="172">
        <v>2215</v>
      </c>
      <c r="G35" s="172">
        <v>1442</v>
      </c>
      <c r="H35" s="48">
        <v>2000</v>
      </c>
      <c r="I35" s="8">
        <v>2000</v>
      </c>
      <c r="J35" s="172">
        <v>1500</v>
      </c>
      <c r="K35" s="171">
        <v>1800</v>
      </c>
      <c r="L35" s="48">
        <v>990</v>
      </c>
      <c r="M35" s="985">
        <v>728.59</v>
      </c>
      <c r="N35" s="965">
        <f t="shared" si="4"/>
        <v>73.5949494949495</v>
      </c>
    </row>
    <row r="36" spans="1:14" ht="15">
      <c r="A36" s="171">
        <v>633006</v>
      </c>
      <c r="B36" s="9">
        <v>2</v>
      </c>
      <c r="C36" s="206">
        <v>111</v>
      </c>
      <c r="D36" s="512" t="s">
        <v>73</v>
      </c>
      <c r="E36" s="328" t="s">
        <v>634</v>
      </c>
      <c r="F36" s="172"/>
      <c r="G36" s="172"/>
      <c r="H36" s="48"/>
      <c r="I36" s="8"/>
      <c r="J36" s="172"/>
      <c r="K36" s="171"/>
      <c r="L36" s="48">
        <v>810</v>
      </c>
      <c r="M36" s="985">
        <v>802.91</v>
      </c>
      <c r="N36" s="965">
        <f>(100/L36)*M36</f>
        <v>99.12469135802468</v>
      </c>
    </row>
    <row r="37" spans="1:14" ht="15">
      <c r="A37" s="171">
        <v>633006</v>
      </c>
      <c r="B37" s="9">
        <v>3</v>
      </c>
      <c r="C37" s="322">
        <v>41</v>
      </c>
      <c r="D37" s="512" t="s">
        <v>73</v>
      </c>
      <c r="E37" s="328" t="s">
        <v>351</v>
      </c>
      <c r="F37" s="172">
        <v>229</v>
      </c>
      <c r="G37" s="172">
        <v>116</v>
      </c>
      <c r="H37" s="48">
        <v>300</v>
      </c>
      <c r="I37" s="8">
        <v>500</v>
      </c>
      <c r="J37" s="172">
        <v>500</v>
      </c>
      <c r="K37" s="171">
        <v>1000</v>
      </c>
      <c r="L37" s="48">
        <v>1000</v>
      </c>
      <c r="M37" s="985">
        <v>222.75</v>
      </c>
      <c r="N37" s="965">
        <f t="shared" si="4"/>
        <v>22.275000000000002</v>
      </c>
    </row>
    <row r="38" spans="1:14" ht="15">
      <c r="A38" s="171">
        <v>633006</v>
      </c>
      <c r="B38" s="9">
        <v>4</v>
      </c>
      <c r="C38" s="13">
        <v>41</v>
      </c>
      <c r="D38" s="510" t="s">
        <v>73</v>
      </c>
      <c r="E38" s="328" t="s">
        <v>100</v>
      </c>
      <c r="F38" s="172">
        <v>18</v>
      </c>
      <c r="G38" s="172">
        <v>400</v>
      </c>
      <c r="H38" s="48">
        <v>50</v>
      </c>
      <c r="I38" s="8">
        <v>50</v>
      </c>
      <c r="J38" s="172">
        <v>40</v>
      </c>
      <c r="K38" s="171">
        <v>50</v>
      </c>
      <c r="L38" s="48">
        <v>50</v>
      </c>
      <c r="M38" s="985">
        <v>0</v>
      </c>
      <c r="N38" s="964">
        <f t="shared" si="4"/>
        <v>0</v>
      </c>
    </row>
    <row r="39" spans="1:14" ht="15">
      <c r="A39" s="171">
        <v>633006</v>
      </c>
      <c r="B39" s="9">
        <v>5</v>
      </c>
      <c r="C39" s="13">
        <v>41</v>
      </c>
      <c r="D39" s="512" t="s">
        <v>73</v>
      </c>
      <c r="E39" s="328" t="s">
        <v>101</v>
      </c>
      <c r="F39" s="172">
        <v>8</v>
      </c>
      <c r="G39" s="172"/>
      <c r="H39" s="48">
        <v>30</v>
      </c>
      <c r="I39" s="8">
        <v>30</v>
      </c>
      <c r="J39" s="172"/>
      <c r="K39" s="171">
        <v>30</v>
      </c>
      <c r="L39" s="48">
        <v>30</v>
      </c>
      <c r="M39" s="985">
        <v>28.9</v>
      </c>
      <c r="N39" s="967">
        <f t="shared" si="4"/>
        <v>96.33333333333333</v>
      </c>
    </row>
    <row r="40" spans="1:14" ht="15">
      <c r="A40" s="171">
        <v>633006</v>
      </c>
      <c r="B40" s="9">
        <v>6</v>
      </c>
      <c r="C40" s="206">
        <v>41</v>
      </c>
      <c r="D40" s="511" t="s">
        <v>86</v>
      </c>
      <c r="E40" s="471" t="s">
        <v>102</v>
      </c>
      <c r="F40" s="172">
        <v>5</v>
      </c>
      <c r="G40" s="172">
        <v>33</v>
      </c>
      <c r="H40" s="48">
        <v>100</v>
      </c>
      <c r="I40" s="8">
        <v>100</v>
      </c>
      <c r="J40" s="172">
        <v>100</v>
      </c>
      <c r="K40" s="171">
        <v>100</v>
      </c>
      <c r="L40" s="48">
        <v>100</v>
      </c>
      <c r="M40" s="985">
        <v>62.3</v>
      </c>
      <c r="N40" s="967">
        <f t="shared" si="4"/>
        <v>62.3</v>
      </c>
    </row>
    <row r="41" spans="1:14" ht="15">
      <c r="A41" s="171">
        <v>633006</v>
      </c>
      <c r="B41" s="33">
        <v>7</v>
      </c>
      <c r="C41" s="322">
        <v>41</v>
      </c>
      <c r="D41" s="512" t="s">
        <v>73</v>
      </c>
      <c r="E41" s="470" t="s">
        <v>103</v>
      </c>
      <c r="F41" s="172">
        <v>782</v>
      </c>
      <c r="G41" s="172">
        <v>366</v>
      </c>
      <c r="H41" s="48">
        <v>200</v>
      </c>
      <c r="I41" s="48">
        <v>2000</v>
      </c>
      <c r="J41" s="172">
        <v>2000</v>
      </c>
      <c r="K41" s="171">
        <v>2000</v>
      </c>
      <c r="L41" s="48">
        <v>8010</v>
      </c>
      <c r="M41" s="985">
        <v>8003.16</v>
      </c>
      <c r="N41" s="967">
        <f t="shared" si="4"/>
        <v>99.91460674157302</v>
      </c>
    </row>
    <row r="42" spans="1:14" ht="15">
      <c r="A42" s="171">
        <v>633006</v>
      </c>
      <c r="B42" s="33">
        <v>8</v>
      </c>
      <c r="C42" s="13">
        <v>41</v>
      </c>
      <c r="D42" s="512" t="s">
        <v>104</v>
      </c>
      <c r="E42" s="470" t="s">
        <v>350</v>
      </c>
      <c r="F42" s="172">
        <v>531</v>
      </c>
      <c r="G42" s="172">
        <v>948</v>
      </c>
      <c r="H42" s="48">
        <v>700</v>
      </c>
      <c r="I42" s="48">
        <v>700</v>
      </c>
      <c r="J42" s="172">
        <v>700</v>
      </c>
      <c r="K42" s="171">
        <v>700</v>
      </c>
      <c r="L42" s="48">
        <v>705</v>
      </c>
      <c r="M42" s="985">
        <v>702.49</v>
      </c>
      <c r="N42" s="967">
        <f t="shared" si="4"/>
        <v>99.64397163120569</v>
      </c>
    </row>
    <row r="43" spans="1:14" ht="15">
      <c r="A43" s="171">
        <v>633006</v>
      </c>
      <c r="B43" s="33">
        <v>9</v>
      </c>
      <c r="C43" s="206">
        <v>41</v>
      </c>
      <c r="D43" s="512" t="s">
        <v>73</v>
      </c>
      <c r="E43" s="470" t="s">
        <v>352</v>
      </c>
      <c r="F43" s="172"/>
      <c r="G43" s="172"/>
      <c r="H43" s="48"/>
      <c r="I43" s="48"/>
      <c r="J43" s="172">
        <v>20</v>
      </c>
      <c r="K43" s="171"/>
      <c r="L43" s="48"/>
      <c r="M43" s="985"/>
      <c r="N43" s="967"/>
    </row>
    <row r="44" spans="1:14" ht="15">
      <c r="A44" s="171">
        <v>633006</v>
      </c>
      <c r="B44" s="33">
        <v>10</v>
      </c>
      <c r="C44" s="322">
        <v>41</v>
      </c>
      <c r="D44" s="512" t="s">
        <v>368</v>
      </c>
      <c r="E44" s="470" t="s">
        <v>608</v>
      </c>
      <c r="F44" s="172"/>
      <c r="G44" s="172">
        <v>1575</v>
      </c>
      <c r="H44" s="48">
        <v>7500</v>
      </c>
      <c r="I44" s="48">
        <v>2336</v>
      </c>
      <c r="J44" s="172">
        <v>1870</v>
      </c>
      <c r="K44" s="171">
        <v>7400</v>
      </c>
      <c r="L44" s="48">
        <v>5555</v>
      </c>
      <c r="M44" s="985">
        <v>0</v>
      </c>
      <c r="N44" s="967">
        <f t="shared" si="4"/>
        <v>0</v>
      </c>
    </row>
    <row r="45" spans="1:14" ht="15">
      <c r="A45" s="171">
        <v>633006</v>
      </c>
      <c r="B45" s="33">
        <v>11</v>
      </c>
      <c r="C45" s="322">
        <v>41</v>
      </c>
      <c r="D45" s="512" t="s">
        <v>368</v>
      </c>
      <c r="E45" s="470" t="s">
        <v>607</v>
      </c>
      <c r="F45" s="172"/>
      <c r="G45" s="172"/>
      <c r="H45" s="48"/>
      <c r="I45" s="48"/>
      <c r="J45" s="172"/>
      <c r="K45" s="171"/>
      <c r="L45" s="48">
        <v>700</v>
      </c>
      <c r="M45" s="985">
        <v>694.5</v>
      </c>
      <c r="N45" s="967">
        <f t="shared" si="4"/>
        <v>99.21428571428571</v>
      </c>
    </row>
    <row r="46" spans="1:14" ht="15">
      <c r="A46" s="171">
        <v>633006</v>
      </c>
      <c r="B46" s="9">
        <v>12</v>
      </c>
      <c r="C46" s="13">
        <v>41</v>
      </c>
      <c r="D46" s="512" t="s">
        <v>104</v>
      </c>
      <c r="E46" s="470" t="s">
        <v>105</v>
      </c>
      <c r="F46" s="172"/>
      <c r="G46" s="172"/>
      <c r="H46" s="48">
        <v>50</v>
      </c>
      <c r="I46" s="8">
        <v>50</v>
      </c>
      <c r="J46" s="172"/>
      <c r="K46" s="171"/>
      <c r="L46" s="48"/>
      <c r="M46" s="985"/>
      <c r="N46" s="967"/>
    </row>
    <row r="47" spans="1:14" ht="15">
      <c r="A47" s="169">
        <v>633006</v>
      </c>
      <c r="B47" s="51">
        <v>13</v>
      </c>
      <c r="C47" s="206">
        <v>41</v>
      </c>
      <c r="D47" s="522" t="s">
        <v>106</v>
      </c>
      <c r="E47" s="504" t="s">
        <v>107</v>
      </c>
      <c r="F47" s="170"/>
      <c r="G47" s="170">
        <v>220</v>
      </c>
      <c r="H47" s="89">
        <v>2000</v>
      </c>
      <c r="I47" s="6">
        <v>2000</v>
      </c>
      <c r="J47" s="170">
        <v>150</v>
      </c>
      <c r="K47" s="169">
        <v>2000</v>
      </c>
      <c r="L47" s="89">
        <v>1130</v>
      </c>
      <c r="M47" s="988">
        <v>467.52</v>
      </c>
      <c r="N47" s="965">
        <f>(100/L47)*M47</f>
        <v>41.37345132743363</v>
      </c>
    </row>
    <row r="48" spans="1:14" ht="0.75" customHeight="1">
      <c r="A48" s="169">
        <v>633006</v>
      </c>
      <c r="B48" s="51">
        <v>14</v>
      </c>
      <c r="C48" s="322">
        <v>41</v>
      </c>
      <c r="D48" s="522" t="s">
        <v>130</v>
      </c>
      <c r="E48" s="504" t="s">
        <v>353</v>
      </c>
      <c r="F48" s="170"/>
      <c r="G48" s="170"/>
      <c r="H48" s="89"/>
      <c r="I48" s="6"/>
      <c r="J48" s="170"/>
      <c r="K48" s="169"/>
      <c r="L48" s="89"/>
      <c r="M48" s="988"/>
      <c r="N48" s="964"/>
    </row>
    <row r="49" spans="1:14" ht="15">
      <c r="A49" s="171">
        <v>633009</v>
      </c>
      <c r="B49" s="9">
        <v>1</v>
      </c>
      <c r="C49" s="13">
        <v>41</v>
      </c>
      <c r="D49" s="512" t="s">
        <v>73</v>
      </c>
      <c r="E49" s="470" t="s">
        <v>108</v>
      </c>
      <c r="F49" s="170">
        <v>315</v>
      </c>
      <c r="G49" s="170">
        <v>483</v>
      </c>
      <c r="H49" s="48">
        <v>500</v>
      </c>
      <c r="I49" s="8">
        <v>500</v>
      </c>
      <c r="J49" s="172">
        <v>500</v>
      </c>
      <c r="K49" s="171">
        <v>500</v>
      </c>
      <c r="L49" s="48">
        <v>810</v>
      </c>
      <c r="M49" s="985">
        <v>793.55</v>
      </c>
      <c r="N49" s="967">
        <f>(100/L49)*M49</f>
        <v>97.96913580246913</v>
      </c>
    </row>
    <row r="50" spans="1:14" ht="15">
      <c r="A50" s="169">
        <v>633010</v>
      </c>
      <c r="B50" s="51"/>
      <c r="C50" s="84">
        <v>41</v>
      </c>
      <c r="D50" s="522" t="s">
        <v>73</v>
      </c>
      <c r="E50" s="504" t="s">
        <v>109</v>
      </c>
      <c r="F50" s="170">
        <v>439</v>
      </c>
      <c r="G50" s="170">
        <v>607</v>
      </c>
      <c r="H50" s="89">
        <v>800</v>
      </c>
      <c r="I50" s="6">
        <v>800</v>
      </c>
      <c r="J50" s="170">
        <v>800</v>
      </c>
      <c r="K50" s="169">
        <v>800</v>
      </c>
      <c r="L50" s="89">
        <v>800</v>
      </c>
      <c r="M50" s="988">
        <v>502.9</v>
      </c>
      <c r="N50" s="965">
        <f>(100/L50)*M50</f>
        <v>62.8625</v>
      </c>
    </row>
    <row r="51" spans="1:14" ht="15">
      <c r="A51" s="175">
        <v>633011</v>
      </c>
      <c r="B51" s="82"/>
      <c r="C51" s="642">
        <v>41</v>
      </c>
      <c r="D51" s="523" t="s">
        <v>73</v>
      </c>
      <c r="E51" s="525" t="s">
        <v>110</v>
      </c>
      <c r="F51" s="176">
        <v>12</v>
      </c>
      <c r="G51" s="176"/>
      <c r="H51" s="524">
        <v>50</v>
      </c>
      <c r="I51" s="54">
        <v>50</v>
      </c>
      <c r="J51" s="176">
        <v>50</v>
      </c>
      <c r="K51" s="175">
        <v>50</v>
      </c>
      <c r="L51" s="524">
        <v>50</v>
      </c>
      <c r="M51" s="991">
        <v>0</v>
      </c>
      <c r="N51" s="965">
        <f>(100/L51)*M51</f>
        <v>0</v>
      </c>
    </row>
    <row r="52" spans="1:14" ht="15">
      <c r="A52" s="327">
        <v>633013</v>
      </c>
      <c r="B52" s="282"/>
      <c r="C52" s="13">
        <v>41</v>
      </c>
      <c r="D52" s="523" t="s">
        <v>73</v>
      </c>
      <c r="E52" s="591" t="s">
        <v>370</v>
      </c>
      <c r="F52" s="176">
        <v>1069</v>
      </c>
      <c r="G52" s="176">
        <v>2116</v>
      </c>
      <c r="H52" s="175">
        <v>2500</v>
      </c>
      <c r="I52" s="54">
        <v>2500</v>
      </c>
      <c r="J52" s="176">
        <v>2000</v>
      </c>
      <c r="K52" s="175">
        <v>2500</v>
      </c>
      <c r="L52" s="524">
        <v>3100</v>
      </c>
      <c r="M52" s="991">
        <v>3100</v>
      </c>
      <c r="N52" s="964">
        <f>(100/L52)*M52</f>
        <v>100</v>
      </c>
    </row>
    <row r="53" spans="1:14" ht="15">
      <c r="A53" s="175">
        <v>633015</v>
      </c>
      <c r="B53" s="326"/>
      <c r="C53" s="206">
        <v>41</v>
      </c>
      <c r="D53" s="523" t="s">
        <v>73</v>
      </c>
      <c r="E53" s="591" t="s">
        <v>387</v>
      </c>
      <c r="F53" s="825">
        <v>15</v>
      </c>
      <c r="G53" s="176">
        <v>20</v>
      </c>
      <c r="H53" s="187">
        <v>100</v>
      </c>
      <c r="I53" s="14">
        <v>200</v>
      </c>
      <c r="J53" s="246">
        <v>200</v>
      </c>
      <c r="K53" s="175">
        <v>200</v>
      </c>
      <c r="L53" s="524">
        <v>200</v>
      </c>
      <c r="M53" s="992">
        <v>64.3</v>
      </c>
      <c r="N53" s="967">
        <f>(100/L53)*M53</f>
        <v>32.15</v>
      </c>
    </row>
    <row r="54" spans="1:14" ht="15">
      <c r="A54" s="171">
        <v>633016</v>
      </c>
      <c r="B54" s="9"/>
      <c r="C54" s="13">
        <v>41</v>
      </c>
      <c r="D54" s="512" t="s">
        <v>111</v>
      </c>
      <c r="E54" s="470" t="s">
        <v>112</v>
      </c>
      <c r="F54" s="172">
        <v>1520</v>
      </c>
      <c r="G54" s="172">
        <v>1169</v>
      </c>
      <c r="H54" s="48">
        <v>1300</v>
      </c>
      <c r="I54" s="8">
        <v>1300</v>
      </c>
      <c r="J54" s="172">
        <v>1000</v>
      </c>
      <c r="K54" s="171">
        <v>1300</v>
      </c>
      <c r="L54" s="48">
        <v>1900</v>
      </c>
      <c r="M54" s="985">
        <v>1876.32</v>
      </c>
      <c r="N54" s="965">
        <f aca="true" t="shared" si="5" ref="N54:N68">(100/L54)*M54</f>
        <v>98.7536842105263</v>
      </c>
    </row>
    <row r="55" spans="1:14" ht="15">
      <c r="A55" s="164">
        <v>634</v>
      </c>
      <c r="B55" s="74"/>
      <c r="C55" s="644"/>
      <c r="D55" s="540"/>
      <c r="E55" s="665" t="s">
        <v>113</v>
      </c>
      <c r="F55" s="165">
        <f>SUM(F56:F63)</f>
        <v>12499</v>
      </c>
      <c r="G55" s="165">
        <f aca="true" t="shared" si="6" ref="G55:M55">SUM(G56:G63)</f>
        <v>7651</v>
      </c>
      <c r="H55" s="5">
        <f t="shared" si="6"/>
        <v>8442</v>
      </c>
      <c r="I55" s="4">
        <f t="shared" si="6"/>
        <v>9300</v>
      </c>
      <c r="J55" s="165">
        <f t="shared" si="6"/>
        <v>7210</v>
      </c>
      <c r="K55" s="164">
        <f t="shared" si="6"/>
        <v>9300</v>
      </c>
      <c r="L55" s="5">
        <f t="shared" si="6"/>
        <v>10740</v>
      </c>
      <c r="M55" s="984">
        <f t="shared" si="6"/>
        <v>9743.39</v>
      </c>
      <c r="N55" s="999">
        <f t="shared" si="5"/>
        <v>90.72057728119181</v>
      </c>
    </row>
    <row r="56" spans="1:14" ht="15">
      <c r="A56" s="169">
        <v>634001</v>
      </c>
      <c r="B56" s="51">
        <v>1</v>
      </c>
      <c r="C56" s="631">
        <v>41</v>
      </c>
      <c r="D56" s="521" t="s">
        <v>114</v>
      </c>
      <c r="E56" s="517" t="s">
        <v>115</v>
      </c>
      <c r="F56" s="170">
        <v>2803</v>
      </c>
      <c r="G56" s="170">
        <v>2074</v>
      </c>
      <c r="H56" s="89">
        <v>2000</v>
      </c>
      <c r="I56" s="6">
        <v>2000</v>
      </c>
      <c r="J56" s="170">
        <v>1500</v>
      </c>
      <c r="K56" s="169">
        <v>2000</v>
      </c>
      <c r="L56" s="89">
        <v>2000</v>
      </c>
      <c r="M56" s="988">
        <v>1947.4</v>
      </c>
      <c r="N56" s="971">
        <f t="shared" si="5"/>
        <v>97.37</v>
      </c>
    </row>
    <row r="57" spans="1:14" ht="15">
      <c r="A57" s="171">
        <v>634001</v>
      </c>
      <c r="B57" s="33">
        <v>2</v>
      </c>
      <c r="C57" s="13">
        <v>41</v>
      </c>
      <c r="D57" s="522" t="s">
        <v>114</v>
      </c>
      <c r="E57" s="470" t="s">
        <v>116</v>
      </c>
      <c r="F57" s="172">
        <v>2644</v>
      </c>
      <c r="G57" s="172">
        <v>2609</v>
      </c>
      <c r="H57" s="48">
        <v>2500</v>
      </c>
      <c r="I57" s="8">
        <v>2500</v>
      </c>
      <c r="J57" s="172">
        <v>2000</v>
      </c>
      <c r="K57" s="171">
        <v>2500</v>
      </c>
      <c r="L57" s="48">
        <v>3400</v>
      </c>
      <c r="M57" s="985">
        <v>3344.93</v>
      </c>
      <c r="N57" s="964">
        <f t="shared" si="5"/>
        <v>98.38029411764705</v>
      </c>
    </row>
    <row r="58" spans="1:14" ht="15">
      <c r="A58" s="171">
        <v>634001</v>
      </c>
      <c r="B58" s="33">
        <v>3</v>
      </c>
      <c r="C58" s="13">
        <v>41</v>
      </c>
      <c r="D58" s="522" t="s">
        <v>114</v>
      </c>
      <c r="E58" s="470" t="s">
        <v>117</v>
      </c>
      <c r="F58" s="172">
        <v>24</v>
      </c>
      <c r="G58" s="172">
        <v>15</v>
      </c>
      <c r="H58" s="48">
        <v>120</v>
      </c>
      <c r="I58" s="8">
        <v>120</v>
      </c>
      <c r="J58" s="172">
        <v>30</v>
      </c>
      <c r="K58" s="171">
        <v>120</v>
      </c>
      <c r="L58" s="48">
        <v>120</v>
      </c>
      <c r="M58" s="985">
        <v>0</v>
      </c>
      <c r="N58" s="967">
        <f t="shared" si="5"/>
        <v>0</v>
      </c>
    </row>
    <row r="59" spans="1:14" ht="15">
      <c r="A59" s="171">
        <v>634002</v>
      </c>
      <c r="B59" s="33">
        <v>1</v>
      </c>
      <c r="C59" s="84">
        <v>41</v>
      </c>
      <c r="D59" s="522" t="s">
        <v>114</v>
      </c>
      <c r="E59" s="470" t="s">
        <v>118</v>
      </c>
      <c r="F59" s="172">
        <v>1386</v>
      </c>
      <c r="G59" s="172">
        <v>912</v>
      </c>
      <c r="H59" s="48">
        <v>1000</v>
      </c>
      <c r="I59" s="8">
        <v>1500</v>
      </c>
      <c r="J59" s="172">
        <v>1500</v>
      </c>
      <c r="K59" s="171">
        <v>1500</v>
      </c>
      <c r="L59" s="48">
        <v>1700</v>
      </c>
      <c r="M59" s="985">
        <v>1671.44</v>
      </c>
      <c r="N59" s="967">
        <f t="shared" si="5"/>
        <v>98.32000000000001</v>
      </c>
    </row>
    <row r="60" spans="1:14" ht="15">
      <c r="A60" s="171">
        <v>634002</v>
      </c>
      <c r="B60" s="33">
        <v>2</v>
      </c>
      <c r="C60" s="642">
        <v>41</v>
      </c>
      <c r="D60" s="522" t="s">
        <v>114</v>
      </c>
      <c r="E60" s="470" t="s">
        <v>119</v>
      </c>
      <c r="F60" s="172">
        <v>4452</v>
      </c>
      <c r="G60" s="172">
        <v>843</v>
      </c>
      <c r="H60" s="48">
        <v>2000</v>
      </c>
      <c r="I60" s="8">
        <v>2000</v>
      </c>
      <c r="J60" s="172">
        <v>1000</v>
      </c>
      <c r="K60" s="171">
        <v>2000</v>
      </c>
      <c r="L60" s="48">
        <v>2000</v>
      </c>
      <c r="M60" s="985">
        <v>1417.16</v>
      </c>
      <c r="N60" s="965">
        <f t="shared" si="5"/>
        <v>70.858</v>
      </c>
    </row>
    <row r="61" spans="1:14" ht="15">
      <c r="A61" s="171">
        <v>634003</v>
      </c>
      <c r="B61" s="9">
        <v>1</v>
      </c>
      <c r="C61" s="641">
        <v>41</v>
      </c>
      <c r="D61" s="522" t="s">
        <v>114</v>
      </c>
      <c r="E61" s="470" t="s">
        <v>120</v>
      </c>
      <c r="F61" s="172">
        <v>833</v>
      </c>
      <c r="G61" s="172">
        <v>833</v>
      </c>
      <c r="H61" s="48">
        <v>432</v>
      </c>
      <c r="I61" s="8">
        <v>470</v>
      </c>
      <c r="J61" s="172">
        <v>470</v>
      </c>
      <c r="K61" s="171">
        <v>470</v>
      </c>
      <c r="L61" s="48">
        <v>710</v>
      </c>
      <c r="M61" s="985">
        <v>618.13</v>
      </c>
      <c r="N61" s="965">
        <f t="shared" si="5"/>
        <v>87.06056338028169</v>
      </c>
    </row>
    <row r="62" spans="1:14" ht="15">
      <c r="A62" s="171">
        <v>634003</v>
      </c>
      <c r="B62" s="9">
        <v>2</v>
      </c>
      <c r="C62" s="641">
        <v>41</v>
      </c>
      <c r="D62" s="522" t="s">
        <v>114</v>
      </c>
      <c r="E62" s="470" t="s">
        <v>121</v>
      </c>
      <c r="F62" s="172">
        <v>254</v>
      </c>
      <c r="G62" s="172">
        <v>253</v>
      </c>
      <c r="H62" s="48">
        <v>280</v>
      </c>
      <c r="I62" s="8">
        <v>600</v>
      </c>
      <c r="J62" s="172">
        <v>600</v>
      </c>
      <c r="K62" s="171">
        <v>600</v>
      </c>
      <c r="L62" s="48">
        <v>600</v>
      </c>
      <c r="M62" s="985">
        <v>543.33</v>
      </c>
      <c r="N62" s="965">
        <f t="shared" si="5"/>
        <v>90.555</v>
      </c>
    </row>
    <row r="63" spans="1:14" ht="15">
      <c r="A63" s="179">
        <v>634005</v>
      </c>
      <c r="B63" s="79"/>
      <c r="C63" s="39">
        <v>41</v>
      </c>
      <c r="D63" s="510" t="s">
        <v>114</v>
      </c>
      <c r="E63" s="515" t="s">
        <v>123</v>
      </c>
      <c r="F63" s="210">
        <v>103</v>
      </c>
      <c r="G63" s="210">
        <v>112</v>
      </c>
      <c r="H63" s="516">
        <v>110</v>
      </c>
      <c r="I63" s="23">
        <v>110</v>
      </c>
      <c r="J63" s="210">
        <v>110</v>
      </c>
      <c r="K63" s="179">
        <v>110</v>
      </c>
      <c r="L63" s="516">
        <v>210</v>
      </c>
      <c r="M63" s="990">
        <v>201</v>
      </c>
      <c r="N63" s="964">
        <f t="shared" si="5"/>
        <v>95.71428571428571</v>
      </c>
    </row>
    <row r="64" spans="1:14" ht="15">
      <c r="A64" s="164">
        <v>635</v>
      </c>
      <c r="B64" s="3"/>
      <c r="C64" s="83"/>
      <c r="D64" s="514"/>
      <c r="E64" s="503" t="s">
        <v>124</v>
      </c>
      <c r="F64" s="165">
        <f>SUM(F65:F71)</f>
        <v>6804</v>
      </c>
      <c r="G64" s="165">
        <f aca="true" t="shared" si="7" ref="G64:M64">SUM(G65:G71)</f>
        <v>14999</v>
      </c>
      <c r="H64" s="5">
        <f t="shared" si="7"/>
        <v>7150</v>
      </c>
      <c r="I64" s="4">
        <f t="shared" si="7"/>
        <v>7850</v>
      </c>
      <c r="J64" s="165">
        <f t="shared" si="7"/>
        <v>7300</v>
      </c>
      <c r="K64" s="164">
        <f t="shared" si="7"/>
        <v>7600</v>
      </c>
      <c r="L64" s="5">
        <f t="shared" si="7"/>
        <v>8500</v>
      </c>
      <c r="M64" s="984">
        <f t="shared" si="7"/>
        <v>7804.84</v>
      </c>
      <c r="N64" s="997">
        <f t="shared" si="5"/>
        <v>91.82164705882353</v>
      </c>
    </row>
    <row r="65" spans="1:14" ht="15">
      <c r="A65" s="169">
        <v>635002</v>
      </c>
      <c r="B65" s="51"/>
      <c r="C65" s="84">
        <v>41</v>
      </c>
      <c r="D65" s="522" t="s">
        <v>125</v>
      </c>
      <c r="E65" s="504" t="s">
        <v>126</v>
      </c>
      <c r="F65" s="170">
        <v>6423</v>
      </c>
      <c r="G65" s="170">
        <v>7468</v>
      </c>
      <c r="H65" s="89">
        <v>6500</v>
      </c>
      <c r="I65" s="6">
        <v>6500</v>
      </c>
      <c r="J65" s="170">
        <v>6000</v>
      </c>
      <c r="K65" s="169">
        <v>6500</v>
      </c>
      <c r="L65" s="52">
        <v>7400</v>
      </c>
      <c r="M65" s="988">
        <v>7382.58</v>
      </c>
      <c r="N65" s="971">
        <f t="shared" si="5"/>
        <v>99.7645945945946</v>
      </c>
    </row>
    <row r="66" spans="1:14" ht="15">
      <c r="A66" s="169">
        <v>635003</v>
      </c>
      <c r="B66" s="51"/>
      <c r="C66" s="84">
        <v>41</v>
      </c>
      <c r="D66" s="528" t="s">
        <v>125</v>
      </c>
      <c r="E66" s="504" t="s">
        <v>498</v>
      </c>
      <c r="F66" s="170"/>
      <c r="G66" s="170">
        <v>675</v>
      </c>
      <c r="H66" s="48">
        <v>150</v>
      </c>
      <c r="I66" s="8">
        <v>700</v>
      </c>
      <c r="J66" s="172">
        <v>700</v>
      </c>
      <c r="K66" s="171">
        <v>500</v>
      </c>
      <c r="L66" s="48">
        <v>500</v>
      </c>
      <c r="M66" s="985">
        <v>345.96</v>
      </c>
      <c r="N66" s="964">
        <f t="shared" si="5"/>
        <v>69.192</v>
      </c>
    </row>
    <row r="67" spans="1:14" ht="15">
      <c r="A67" s="171">
        <v>635004</v>
      </c>
      <c r="B67" s="9">
        <v>2</v>
      </c>
      <c r="C67" s="13">
        <v>41</v>
      </c>
      <c r="D67" s="512" t="s">
        <v>86</v>
      </c>
      <c r="E67" s="470" t="s">
        <v>127</v>
      </c>
      <c r="F67" s="170"/>
      <c r="G67" s="170">
        <v>255</v>
      </c>
      <c r="H67" s="48">
        <v>100</v>
      </c>
      <c r="I67" s="8">
        <v>250</v>
      </c>
      <c r="J67" s="172">
        <v>200</v>
      </c>
      <c r="K67" s="171">
        <v>200</v>
      </c>
      <c r="L67" s="48">
        <v>200</v>
      </c>
      <c r="M67" s="985">
        <v>76.3</v>
      </c>
      <c r="N67" s="965">
        <f t="shared" si="5"/>
        <v>38.15</v>
      </c>
    </row>
    <row r="68" spans="1:14" ht="15">
      <c r="A68" s="171">
        <v>635004</v>
      </c>
      <c r="B68" s="9">
        <v>8</v>
      </c>
      <c r="C68" s="13">
        <v>41</v>
      </c>
      <c r="D68" s="512" t="s">
        <v>86</v>
      </c>
      <c r="E68" s="328" t="s">
        <v>128</v>
      </c>
      <c r="F68" s="172">
        <v>183</v>
      </c>
      <c r="G68" s="172">
        <v>241</v>
      </c>
      <c r="H68" s="48">
        <v>200</v>
      </c>
      <c r="I68" s="8">
        <v>200</v>
      </c>
      <c r="J68" s="172">
        <v>200</v>
      </c>
      <c r="K68" s="171">
        <v>200</v>
      </c>
      <c r="L68" s="48">
        <v>200</v>
      </c>
      <c r="M68" s="985">
        <v>0</v>
      </c>
      <c r="N68" s="965">
        <f t="shared" si="5"/>
        <v>0</v>
      </c>
    </row>
    <row r="69" spans="1:14" ht="15">
      <c r="A69" s="171">
        <v>635004</v>
      </c>
      <c r="B69" s="9">
        <v>4</v>
      </c>
      <c r="C69" s="13">
        <v>41</v>
      </c>
      <c r="D69" s="512" t="s">
        <v>86</v>
      </c>
      <c r="E69" s="328" t="s">
        <v>530</v>
      </c>
      <c r="F69" s="170"/>
      <c r="G69" s="170">
        <v>372</v>
      </c>
      <c r="H69" s="48"/>
      <c r="I69" s="8"/>
      <c r="J69" s="172"/>
      <c r="K69" s="171" t="s">
        <v>486</v>
      </c>
      <c r="L69" s="48"/>
      <c r="M69" s="985"/>
      <c r="N69" s="964"/>
    </row>
    <row r="70" spans="1:14" ht="15">
      <c r="A70" s="171">
        <v>635006</v>
      </c>
      <c r="B70" s="9">
        <v>1</v>
      </c>
      <c r="C70" s="13">
        <v>41</v>
      </c>
      <c r="D70" s="512" t="s">
        <v>86</v>
      </c>
      <c r="E70" s="328" t="s">
        <v>129</v>
      </c>
      <c r="F70" s="170">
        <v>198</v>
      </c>
      <c r="G70" s="170"/>
      <c r="H70" s="530"/>
      <c r="I70" s="25"/>
      <c r="J70" s="212"/>
      <c r="K70" s="713"/>
      <c r="L70" s="717"/>
      <c r="M70" s="994"/>
      <c r="N70" s="1002"/>
    </row>
    <row r="71" spans="1:14" ht="15">
      <c r="A71" s="173">
        <v>635006</v>
      </c>
      <c r="B71" s="11">
        <v>8</v>
      </c>
      <c r="C71" s="204">
        <v>41</v>
      </c>
      <c r="D71" s="513" t="s">
        <v>104</v>
      </c>
      <c r="E71" s="544" t="s">
        <v>132</v>
      </c>
      <c r="F71" s="823"/>
      <c r="G71" s="214">
        <v>5988</v>
      </c>
      <c r="H71" s="531">
        <v>200</v>
      </c>
      <c r="I71" s="86">
        <v>200</v>
      </c>
      <c r="J71" s="174">
        <v>200</v>
      </c>
      <c r="K71" s="197">
        <v>200</v>
      </c>
      <c r="L71" s="80">
        <v>200</v>
      </c>
      <c r="M71" s="986">
        <v>0</v>
      </c>
      <c r="N71" s="966">
        <f>(100/L71)*M71</f>
        <v>0</v>
      </c>
    </row>
    <row r="72" spans="1:14" ht="15">
      <c r="A72" s="193">
        <v>636</v>
      </c>
      <c r="B72" s="3"/>
      <c r="C72" s="3"/>
      <c r="D72" s="514"/>
      <c r="E72" s="532" t="s">
        <v>133</v>
      </c>
      <c r="F72" s="164">
        <v>280</v>
      </c>
      <c r="G72" s="163">
        <v>651</v>
      </c>
      <c r="H72" s="164">
        <v>200</v>
      </c>
      <c r="I72" s="164">
        <v>2000</v>
      </c>
      <c r="J72" s="164">
        <v>1700</v>
      </c>
      <c r="K72" s="164">
        <v>200</v>
      </c>
      <c r="L72" s="5">
        <f>SUM(L73:L74)</f>
        <v>500</v>
      </c>
      <c r="M72" s="984">
        <f>SUM(M73:M74)</f>
        <v>311</v>
      </c>
      <c r="N72" s="996">
        <f>(100/L72)*M72</f>
        <v>62.2</v>
      </c>
    </row>
    <row r="73" spans="1:14" ht="15">
      <c r="A73" s="169">
        <v>636001</v>
      </c>
      <c r="B73" s="22"/>
      <c r="C73" s="99">
        <v>41</v>
      </c>
      <c r="D73" s="521" t="s">
        <v>86</v>
      </c>
      <c r="E73" s="1003" t="s">
        <v>133</v>
      </c>
      <c r="F73" s="729">
        <v>280</v>
      </c>
      <c r="G73" s="560">
        <v>651</v>
      </c>
      <c r="H73" s="180">
        <v>200</v>
      </c>
      <c r="I73" s="1004">
        <v>500</v>
      </c>
      <c r="J73" s="181">
        <v>470</v>
      </c>
      <c r="K73" s="202">
        <v>200</v>
      </c>
      <c r="L73" s="110">
        <v>200</v>
      </c>
      <c r="M73" s="1005">
        <v>200</v>
      </c>
      <c r="N73" s="971">
        <f>(100/L73)*M73</f>
        <v>100</v>
      </c>
    </row>
    <row r="74" spans="1:14" ht="15">
      <c r="A74" s="179">
        <v>636004</v>
      </c>
      <c r="B74" s="32"/>
      <c r="C74" s="91">
        <v>41</v>
      </c>
      <c r="D74" s="585" t="s">
        <v>86</v>
      </c>
      <c r="E74" s="544" t="s">
        <v>499</v>
      </c>
      <c r="F74" s="823"/>
      <c r="G74" s="823"/>
      <c r="H74" s="50"/>
      <c r="I74" s="23">
        <v>1500</v>
      </c>
      <c r="J74" s="210">
        <v>1500</v>
      </c>
      <c r="K74" s="179"/>
      <c r="L74" s="516">
        <v>300</v>
      </c>
      <c r="M74" s="990">
        <v>111</v>
      </c>
      <c r="N74" s="964">
        <f>(100/L74)*M74</f>
        <v>37</v>
      </c>
    </row>
    <row r="75" spans="1:14" ht="15">
      <c r="A75" s="200">
        <v>637</v>
      </c>
      <c r="B75" s="72"/>
      <c r="C75" s="3"/>
      <c r="D75" s="514"/>
      <c r="E75" s="503" t="s">
        <v>134</v>
      </c>
      <c r="F75" s="165">
        <f aca="true" t="shared" si="8" ref="F75:M75">SUM(F76:F104)</f>
        <v>78540</v>
      </c>
      <c r="G75" s="165">
        <f t="shared" si="8"/>
        <v>85701</v>
      </c>
      <c r="H75" s="5">
        <f t="shared" si="8"/>
        <v>71620</v>
      </c>
      <c r="I75" s="4">
        <f t="shared" si="8"/>
        <v>72463</v>
      </c>
      <c r="J75" s="165">
        <f t="shared" si="8"/>
        <v>58907</v>
      </c>
      <c r="K75" s="164">
        <f t="shared" si="8"/>
        <v>103760</v>
      </c>
      <c r="L75" s="5">
        <f t="shared" si="8"/>
        <v>115170</v>
      </c>
      <c r="M75" s="984">
        <f t="shared" si="8"/>
        <v>75654.63</v>
      </c>
      <c r="N75" s="997">
        <f>(100/L75)*M75</f>
        <v>65.68952852305289</v>
      </c>
    </row>
    <row r="76" spans="1:14" ht="15">
      <c r="A76" s="253">
        <v>637004</v>
      </c>
      <c r="B76" s="22"/>
      <c r="C76" s="631">
        <v>41</v>
      </c>
      <c r="D76" s="521" t="s">
        <v>86</v>
      </c>
      <c r="E76" s="533" t="s">
        <v>135</v>
      </c>
      <c r="F76" s="181"/>
      <c r="G76" s="181"/>
      <c r="H76" s="36">
        <v>120</v>
      </c>
      <c r="I76" s="12">
        <v>120</v>
      </c>
      <c r="J76" s="181"/>
      <c r="K76" s="202"/>
      <c r="L76" s="52"/>
      <c r="M76" s="970"/>
      <c r="N76" s="998"/>
    </row>
    <row r="77" spans="1:14" ht="15">
      <c r="A77" s="254">
        <v>637004</v>
      </c>
      <c r="B77" s="9">
        <v>1</v>
      </c>
      <c r="C77" s="641">
        <v>41</v>
      </c>
      <c r="D77" s="528" t="s">
        <v>73</v>
      </c>
      <c r="E77" s="534" t="s">
        <v>354</v>
      </c>
      <c r="F77" s="172">
        <v>1188</v>
      </c>
      <c r="G77" s="172">
        <v>600</v>
      </c>
      <c r="H77" s="48"/>
      <c r="I77" s="8">
        <v>1900</v>
      </c>
      <c r="J77" s="170">
        <v>1900</v>
      </c>
      <c r="K77" s="171">
        <v>5000</v>
      </c>
      <c r="L77" s="89">
        <v>5000</v>
      </c>
      <c r="M77" s="988">
        <v>750</v>
      </c>
      <c r="N77" s="967">
        <f>(100/L77)*M77</f>
        <v>15</v>
      </c>
    </row>
    <row r="78" spans="1:14" ht="15">
      <c r="A78" s="171">
        <v>637001</v>
      </c>
      <c r="B78" s="33"/>
      <c r="C78" s="85">
        <v>41</v>
      </c>
      <c r="D78" s="523" t="s">
        <v>73</v>
      </c>
      <c r="E78" s="328" t="s">
        <v>136</v>
      </c>
      <c r="F78" s="172">
        <v>3245</v>
      </c>
      <c r="G78" s="172">
        <v>1470</v>
      </c>
      <c r="H78" s="48">
        <v>1000</v>
      </c>
      <c r="I78" s="8">
        <v>1000</v>
      </c>
      <c r="J78" s="172">
        <v>1000</v>
      </c>
      <c r="K78" s="171">
        <v>1000</v>
      </c>
      <c r="L78" s="48">
        <v>1000</v>
      </c>
      <c r="M78" s="985">
        <v>980</v>
      </c>
      <c r="N78" s="967">
        <f>(100/L78)*M78</f>
        <v>98</v>
      </c>
    </row>
    <row r="79" spans="1:14" ht="15">
      <c r="A79" s="169">
        <v>637004</v>
      </c>
      <c r="B79" s="7">
        <v>2</v>
      </c>
      <c r="C79" s="641">
        <v>41</v>
      </c>
      <c r="D79" s="522" t="s">
        <v>104</v>
      </c>
      <c r="E79" s="534" t="s">
        <v>137</v>
      </c>
      <c r="F79" s="170">
        <v>3990</v>
      </c>
      <c r="G79" s="170">
        <v>6575</v>
      </c>
      <c r="H79" s="89">
        <v>5000</v>
      </c>
      <c r="I79" s="6">
        <v>5000</v>
      </c>
      <c r="J79" s="170">
        <v>5000</v>
      </c>
      <c r="K79" s="171">
        <v>5000</v>
      </c>
      <c r="L79" s="48">
        <v>5000</v>
      </c>
      <c r="M79" s="988">
        <v>4884</v>
      </c>
      <c r="N79" s="967">
        <f>(100/L79)*M79</f>
        <v>97.68</v>
      </c>
    </row>
    <row r="80" spans="1:14" ht="15">
      <c r="A80" s="171">
        <v>637004</v>
      </c>
      <c r="B80" s="9">
        <v>5</v>
      </c>
      <c r="C80" s="85">
        <v>41</v>
      </c>
      <c r="D80" s="512" t="s">
        <v>73</v>
      </c>
      <c r="E80" s="470" t="s">
        <v>138</v>
      </c>
      <c r="F80" s="170"/>
      <c r="G80" s="170">
        <v>1094</v>
      </c>
      <c r="H80" s="48">
        <v>650</v>
      </c>
      <c r="I80" s="8">
        <v>650</v>
      </c>
      <c r="J80" s="172">
        <v>650</v>
      </c>
      <c r="K80" s="171">
        <v>500</v>
      </c>
      <c r="L80" s="48">
        <v>1760</v>
      </c>
      <c r="M80" s="985">
        <v>1754.91</v>
      </c>
      <c r="N80" s="967">
        <f>(100/L80)*M80</f>
        <v>99.71079545454546</v>
      </c>
    </row>
    <row r="81" spans="1:14" ht="15">
      <c r="A81" s="171">
        <v>637004</v>
      </c>
      <c r="B81" s="9">
        <v>6</v>
      </c>
      <c r="C81" s="84">
        <v>41</v>
      </c>
      <c r="D81" s="512" t="s">
        <v>139</v>
      </c>
      <c r="E81" s="470" t="s">
        <v>140</v>
      </c>
      <c r="F81" s="170">
        <v>115</v>
      </c>
      <c r="G81" s="170"/>
      <c r="H81" s="48">
        <v>50</v>
      </c>
      <c r="I81" s="8">
        <v>50</v>
      </c>
      <c r="J81" s="172">
        <v>50</v>
      </c>
      <c r="K81" s="171">
        <v>50</v>
      </c>
      <c r="L81" s="48">
        <v>300</v>
      </c>
      <c r="M81" s="985">
        <v>298.5</v>
      </c>
      <c r="N81" s="965">
        <f>(100/L81)*M81</f>
        <v>99.5</v>
      </c>
    </row>
    <row r="82" spans="1:14" ht="15">
      <c r="A82" s="171">
        <v>637004</v>
      </c>
      <c r="B82" s="9">
        <v>10</v>
      </c>
      <c r="C82" s="85">
        <v>41</v>
      </c>
      <c r="D82" s="512" t="s">
        <v>73</v>
      </c>
      <c r="E82" s="470" t="s">
        <v>531</v>
      </c>
      <c r="F82" s="170"/>
      <c r="G82" s="170">
        <v>3240</v>
      </c>
      <c r="H82" s="48"/>
      <c r="I82" s="48"/>
      <c r="J82" s="172"/>
      <c r="K82" s="171"/>
      <c r="L82" s="48"/>
      <c r="M82" s="985"/>
      <c r="N82" s="964"/>
    </row>
    <row r="83" spans="1:14" ht="15">
      <c r="A83" s="171">
        <v>637004</v>
      </c>
      <c r="B83" s="9">
        <v>8</v>
      </c>
      <c r="C83" s="641">
        <v>41</v>
      </c>
      <c r="D83" s="512" t="s">
        <v>73</v>
      </c>
      <c r="E83" s="328" t="s">
        <v>403</v>
      </c>
      <c r="F83" s="170">
        <v>281</v>
      </c>
      <c r="G83" s="170">
        <v>257</v>
      </c>
      <c r="H83" s="48">
        <v>150</v>
      </c>
      <c r="I83" s="48">
        <v>150</v>
      </c>
      <c r="J83" s="172">
        <v>150</v>
      </c>
      <c r="K83" s="171">
        <v>150</v>
      </c>
      <c r="L83" s="48">
        <v>270</v>
      </c>
      <c r="M83" s="985">
        <v>262.2</v>
      </c>
      <c r="N83" s="967">
        <f aca="true" t="shared" si="9" ref="N83:N90">(100/L83)*M83</f>
        <v>97.1111111111111</v>
      </c>
    </row>
    <row r="84" spans="1:14" ht="15">
      <c r="A84" s="171">
        <v>637004</v>
      </c>
      <c r="B84" s="9">
        <v>9</v>
      </c>
      <c r="C84" s="641">
        <v>41</v>
      </c>
      <c r="D84" s="512" t="s">
        <v>73</v>
      </c>
      <c r="E84" s="328" t="s">
        <v>436</v>
      </c>
      <c r="F84" s="170">
        <v>204</v>
      </c>
      <c r="G84" s="170"/>
      <c r="H84" s="48">
        <v>200</v>
      </c>
      <c r="I84" s="48">
        <v>200</v>
      </c>
      <c r="J84" s="172">
        <v>70</v>
      </c>
      <c r="K84" s="171">
        <v>200</v>
      </c>
      <c r="L84" s="48">
        <v>200</v>
      </c>
      <c r="M84" s="985">
        <v>0</v>
      </c>
      <c r="N84" s="965">
        <f t="shared" si="9"/>
        <v>0</v>
      </c>
    </row>
    <row r="85" spans="1:14" ht="15">
      <c r="A85" s="171">
        <v>637005</v>
      </c>
      <c r="B85" s="9">
        <v>1</v>
      </c>
      <c r="C85" s="641">
        <v>41</v>
      </c>
      <c r="D85" s="512" t="s">
        <v>106</v>
      </c>
      <c r="E85" s="328" t="s">
        <v>142</v>
      </c>
      <c r="F85" s="170">
        <v>3840</v>
      </c>
      <c r="G85" s="170">
        <v>1030</v>
      </c>
      <c r="H85" s="48">
        <v>3000</v>
      </c>
      <c r="I85" s="48">
        <v>3000</v>
      </c>
      <c r="J85" s="172">
        <v>1500</v>
      </c>
      <c r="K85" s="171">
        <v>5000</v>
      </c>
      <c r="L85" s="48">
        <v>6450</v>
      </c>
      <c r="M85" s="985">
        <v>6440</v>
      </c>
      <c r="N85" s="965">
        <f t="shared" si="9"/>
        <v>99.84496124031007</v>
      </c>
    </row>
    <row r="86" spans="1:14" ht="15">
      <c r="A86" s="171">
        <v>637005</v>
      </c>
      <c r="B86" s="9">
        <v>2</v>
      </c>
      <c r="C86" s="85">
        <v>41</v>
      </c>
      <c r="D86" s="512" t="s">
        <v>143</v>
      </c>
      <c r="E86" s="470" t="s">
        <v>144</v>
      </c>
      <c r="F86" s="170">
        <v>8978</v>
      </c>
      <c r="G86" s="170">
        <v>2650</v>
      </c>
      <c r="H86" s="48">
        <v>2400</v>
      </c>
      <c r="I86" s="8">
        <v>2400</v>
      </c>
      <c r="J86" s="172">
        <v>2400</v>
      </c>
      <c r="K86" s="171">
        <v>2400</v>
      </c>
      <c r="L86" s="48">
        <v>3150</v>
      </c>
      <c r="M86" s="985">
        <v>3102.4</v>
      </c>
      <c r="N86" s="965">
        <f t="shared" si="9"/>
        <v>98.48888888888888</v>
      </c>
    </row>
    <row r="87" spans="1:14" ht="15">
      <c r="A87" s="171">
        <v>637005</v>
      </c>
      <c r="B87" s="9">
        <v>3</v>
      </c>
      <c r="C87" s="84">
        <v>41</v>
      </c>
      <c r="D87" s="512" t="s">
        <v>73</v>
      </c>
      <c r="E87" s="328" t="s">
        <v>251</v>
      </c>
      <c r="F87" s="170">
        <v>16044</v>
      </c>
      <c r="G87" s="170">
        <v>15429</v>
      </c>
      <c r="H87" s="48">
        <v>10000</v>
      </c>
      <c r="I87" s="8">
        <v>6468</v>
      </c>
      <c r="J87" s="172">
        <v>1000</v>
      </c>
      <c r="K87" s="171">
        <v>15000</v>
      </c>
      <c r="L87" s="48">
        <v>15000</v>
      </c>
      <c r="M87" s="985">
        <v>7250</v>
      </c>
      <c r="N87" s="965">
        <f t="shared" si="9"/>
        <v>48.333333333333336</v>
      </c>
    </row>
    <row r="88" spans="1:14" ht="15">
      <c r="A88" s="171">
        <v>637005</v>
      </c>
      <c r="B88" s="9">
        <v>4</v>
      </c>
      <c r="C88" s="85">
        <v>41</v>
      </c>
      <c r="D88" s="512" t="s">
        <v>145</v>
      </c>
      <c r="E88" s="328" t="s">
        <v>146</v>
      </c>
      <c r="F88" s="170">
        <v>2400</v>
      </c>
      <c r="G88" s="170">
        <v>2400</v>
      </c>
      <c r="H88" s="48">
        <v>2500</v>
      </c>
      <c r="I88" s="8">
        <v>2500</v>
      </c>
      <c r="J88" s="172">
        <v>2500</v>
      </c>
      <c r="K88" s="171">
        <v>2500</v>
      </c>
      <c r="L88" s="48">
        <v>2500</v>
      </c>
      <c r="M88" s="985">
        <v>2400</v>
      </c>
      <c r="N88" s="964">
        <f t="shared" si="9"/>
        <v>96</v>
      </c>
    </row>
    <row r="89" spans="1:14" ht="15">
      <c r="A89" s="171">
        <v>637005</v>
      </c>
      <c r="B89" s="9">
        <v>5</v>
      </c>
      <c r="C89" s="641">
        <v>41</v>
      </c>
      <c r="D89" s="512" t="s">
        <v>73</v>
      </c>
      <c r="E89" s="328" t="s">
        <v>384</v>
      </c>
      <c r="F89" s="170"/>
      <c r="G89" s="170">
        <v>4725</v>
      </c>
      <c r="H89" s="48"/>
      <c r="I89" s="8">
        <v>900</v>
      </c>
      <c r="J89" s="172">
        <v>900</v>
      </c>
      <c r="K89" s="171"/>
      <c r="L89" s="48"/>
      <c r="M89" s="985"/>
      <c r="N89" s="967"/>
    </row>
    <row r="90" spans="1:14" ht="15">
      <c r="A90" s="171">
        <v>637006</v>
      </c>
      <c r="B90" s="9"/>
      <c r="C90" s="13">
        <v>41</v>
      </c>
      <c r="D90" s="512" t="s">
        <v>73</v>
      </c>
      <c r="E90" s="328" t="s">
        <v>395</v>
      </c>
      <c r="F90" s="170">
        <v>660</v>
      </c>
      <c r="G90" s="170"/>
      <c r="H90" s="48"/>
      <c r="I90" s="8">
        <v>75</v>
      </c>
      <c r="J90" s="172">
        <v>72</v>
      </c>
      <c r="K90" s="171"/>
      <c r="L90" s="48">
        <v>30</v>
      </c>
      <c r="M90" s="985">
        <v>28</v>
      </c>
      <c r="N90" s="964">
        <f t="shared" si="9"/>
        <v>93.33333333333334</v>
      </c>
    </row>
    <row r="91" spans="1:14" ht="15">
      <c r="A91" s="171">
        <v>637011</v>
      </c>
      <c r="B91" s="9"/>
      <c r="C91" s="641">
        <v>41</v>
      </c>
      <c r="D91" s="522" t="s">
        <v>106</v>
      </c>
      <c r="E91" s="328" t="s">
        <v>147</v>
      </c>
      <c r="F91" s="170">
        <v>1784</v>
      </c>
      <c r="G91" s="170">
        <v>3191</v>
      </c>
      <c r="H91" s="48">
        <v>3000</v>
      </c>
      <c r="I91" s="8">
        <v>3000</v>
      </c>
      <c r="J91" s="172">
        <v>1000</v>
      </c>
      <c r="K91" s="171">
        <v>15000</v>
      </c>
      <c r="L91" s="48">
        <v>15000</v>
      </c>
      <c r="M91" s="985">
        <v>6001</v>
      </c>
      <c r="N91" s="967">
        <f>(100/L91)*M91</f>
        <v>40.00666666666667</v>
      </c>
    </row>
    <row r="92" spans="1:14" ht="15">
      <c r="A92" s="171">
        <v>637011</v>
      </c>
      <c r="B92" s="9">
        <v>2</v>
      </c>
      <c r="C92" s="641">
        <v>41</v>
      </c>
      <c r="D92" s="512" t="s">
        <v>106</v>
      </c>
      <c r="E92" s="328" t="s">
        <v>371</v>
      </c>
      <c r="F92" s="170">
        <v>760</v>
      </c>
      <c r="G92" s="170">
        <v>3112</v>
      </c>
      <c r="H92" s="48">
        <v>1000</v>
      </c>
      <c r="I92" s="8">
        <v>2500</v>
      </c>
      <c r="J92" s="172">
        <v>2500</v>
      </c>
      <c r="K92" s="171">
        <v>1000</v>
      </c>
      <c r="L92" s="48">
        <v>1000</v>
      </c>
      <c r="M92" s="985">
        <v>388.8</v>
      </c>
      <c r="N92" s="967">
        <f>(100/L92)*M92</f>
        <v>38.88</v>
      </c>
    </row>
    <row r="93" spans="1:14" ht="15">
      <c r="A93" s="171">
        <v>637012</v>
      </c>
      <c r="B93" s="9"/>
      <c r="C93" s="85">
        <v>41</v>
      </c>
      <c r="D93" s="512" t="s">
        <v>73</v>
      </c>
      <c r="E93" s="328" t="s">
        <v>425</v>
      </c>
      <c r="F93" s="170">
        <v>191</v>
      </c>
      <c r="G93" s="170">
        <v>187</v>
      </c>
      <c r="H93" s="48">
        <v>200</v>
      </c>
      <c r="I93" s="8">
        <v>200</v>
      </c>
      <c r="J93" s="172">
        <v>200</v>
      </c>
      <c r="K93" s="171">
        <v>200</v>
      </c>
      <c r="L93" s="48">
        <v>200</v>
      </c>
      <c r="M93" s="985">
        <v>155.26</v>
      </c>
      <c r="N93" s="965">
        <f aca="true" t="shared" si="10" ref="N93:N114">(100/L93)*M93</f>
        <v>77.63</v>
      </c>
    </row>
    <row r="94" spans="1:14" ht="15">
      <c r="A94" s="171">
        <v>637012</v>
      </c>
      <c r="B94" s="9">
        <v>2</v>
      </c>
      <c r="C94" s="641">
        <v>41</v>
      </c>
      <c r="D94" s="512" t="s">
        <v>73</v>
      </c>
      <c r="E94" s="328" t="s">
        <v>26</v>
      </c>
      <c r="F94" s="170">
        <v>12</v>
      </c>
      <c r="G94" s="170">
        <v>1630</v>
      </c>
      <c r="H94" s="48">
        <v>250</v>
      </c>
      <c r="I94" s="8">
        <v>250</v>
      </c>
      <c r="J94" s="172">
        <v>250</v>
      </c>
      <c r="K94" s="171">
        <v>200</v>
      </c>
      <c r="L94" s="48">
        <v>200</v>
      </c>
      <c r="M94" s="985">
        <v>114.77</v>
      </c>
      <c r="N94" s="964">
        <f t="shared" si="10"/>
        <v>57.385</v>
      </c>
    </row>
    <row r="95" spans="1:14" ht="15">
      <c r="A95" s="171">
        <v>637012</v>
      </c>
      <c r="B95" s="9">
        <v>3</v>
      </c>
      <c r="C95" s="206">
        <v>41</v>
      </c>
      <c r="D95" s="511" t="s">
        <v>73</v>
      </c>
      <c r="E95" s="599" t="s">
        <v>148</v>
      </c>
      <c r="F95" s="172">
        <v>53</v>
      </c>
      <c r="G95" s="172">
        <v>276</v>
      </c>
      <c r="H95" s="48">
        <v>500</v>
      </c>
      <c r="I95" s="8">
        <v>500</v>
      </c>
      <c r="J95" s="172">
        <v>500</v>
      </c>
      <c r="K95" s="171">
        <v>500</v>
      </c>
      <c r="L95" s="48">
        <v>500</v>
      </c>
      <c r="M95" s="985">
        <v>275.64</v>
      </c>
      <c r="N95" s="967">
        <f t="shared" si="10"/>
        <v>55.128</v>
      </c>
    </row>
    <row r="96" spans="1:14" ht="15">
      <c r="A96" s="171">
        <v>637014</v>
      </c>
      <c r="B96" s="9"/>
      <c r="C96" s="13">
        <v>41</v>
      </c>
      <c r="D96" s="512" t="s">
        <v>73</v>
      </c>
      <c r="E96" s="470" t="s">
        <v>149</v>
      </c>
      <c r="F96" s="170">
        <v>15036</v>
      </c>
      <c r="G96" s="170">
        <v>13861</v>
      </c>
      <c r="H96" s="48">
        <v>13500</v>
      </c>
      <c r="I96" s="8">
        <v>13500</v>
      </c>
      <c r="J96" s="172">
        <v>13400</v>
      </c>
      <c r="K96" s="171">
        <v>15000</v>
      </c>
      <c r="L96" s="48">
        <v>16400</v>
      </c>
      <c r="M96" s="985">
        <v>16390.15</v>
      </c>
      <c r="N96" s="965">
        <f t="shared" si="10"/>
        <v>99.93993902439026</v>
      </c>
    </row>
    <row r="97" spans="1:14" ht="15">
      <c r="A97" s="171">
        <v>637015</v>
      </c>
      <c r="B97" s="9"/>
      <c r="C97" s="641">
        <v>41</v>
      </c>
      <c r="D97" s="512" t="s">
        <v>150</v>
      </c>
      <c r="E97" s="470" t="s">
        <v>151</v>
      </c>
      <c r="F97" s="170">
        <v>1303</v>
      </c>
      <c r="G97" s="170">
        <v>1416</v>
      </c>
      <c r="H97" s="48">
        <v>2000</v>
      </c>
      <c r="I97" s="8">
        <v>2000</v>
      </c>
      <c r="J97" s="172">
        <v>2000</v>
      </c>
      <c r="K97" s="171">
        <v>2000</v>
      </c>
      <c r="L97" s="48">
        <v>2000</v>
      </c>
      <c r="M97" s="985">
        <v>1650.89</v>
      </c>
      <c r="N97" s="964">
        <f t="shared" si="10"/>
        <v>82.54450000000001</v>
      </c>
    </row>
    <row r="98" spans="1:14" ht="15">
      <c r="A98" s="171">
        <v>637016</v>
      </c>
      <c r="B98" s="33"/>
      <c r="C98" s="641">
        <v>41</v>
      </c>
      <c r="D98" s="512" t="s">
        <v>73</v>
      </c>
      <c r="E98" s="470" t="s">
        <v>152</v>
      </c>
      <c r="F98" s="170">
        <v>1937</v>
      </c>
      <c r="G98" s="170">
        <v>2150</v>
      </c>
      <c r="H98" s="89">
        <v>2950</v>
      </c>
      <c r="I98" s="6">
        <v>2950</v>
      </c>
      <c r="J98" s="170">
        <v>2950</v>
      </c>
      <c r="K98" s="171">
        <v>2910</v>
      </c>
      <c r="L98" s="48">
        <v>2910</v>
      </c>
      <c r="M98" s="988">
        <v>2255.61</v>
      </c>
      <c r="N98" s="967">
        <f t="shared" si="10"/>
        <v>77.51237113402063</v>
      </c>
    </row>
    <row r="99" spans="1:14" ht="15">
      <c r="A99" s="171">
        <v>637026</v>
      </c>
      <c r="B99" s="33">
        <v>1</v>
      </c>
      <c r="C99" s="206">
        <v>41</v>
      </c>
      <c r="D99" s="511" t="s">
        <v>153</v>
      </c>
      <c r="E99" s="471" t="s">
        <v>154</v>
      </c>
      <c r="F99" s="170">
        <v>2933</v>
      </c>
      <c r="G99" s="170">
        <v>3948</v>
      </c>
      <c r="H99" s="48">
        <v>4900</v>
      </c>
      <c r="I99" s="8">
        <v>4900</v>
      </c>
      <c r="J99" s="172">
        <v>4900</v>
      </c>
      <c r="K99" s="171">
        <v>4900</v>
      </c>
      <c r="L99" s="48">
        <v>4900</v>
      </c>
      <c r="M99" s="985">
        <v>4909.62</v>
      </c>
      <c r="N99" s="965">
        <f t="shared" si="10"/>
        <v>100.19632653061224</v>
      </c>
    </row>
    <row r="100" spans="1:14" ht="15">
      <c r="A100" s="171">
        <v>637026</v>
      </c>
      <c r="B100" s="33">
        <v>2</v>
      </c>
      <c r="C100" s="13">
        <v>41</v>
      </c>
      <c r="D100" s="512" t="s">
        <v>153</v>
      </c>
      <c r="E100" s="470" t="s">
        <v>155</v>
      </c>
      <c r="F100" s="170">
        <v>2467</v>
      </c>
      <c r="G100" s="170">
        <v>4227</v>
      </c>
      <c r="H100" s="48">
        <v>6000</v>
      </c>
      <c r="I100" s="48">
        <v>6000</v>
      </c>
      <c r="J100" s="172">
        <v>6000</v>
      </c>
      <c r="K100" s="171">
        <v>6000</v>
      </c>
      <c r="L100" s="48">
        <v>6000</v>
      </c>
      <c r="M100" s="985">
        <v>1731.48</v>
      </c>
      <c r="N100" s="965">
        <f t="shared" si="10"/>
        <v>28.858</v>
      </c>
    </row>
    <row r="101" spans="1:14" ht="15">
      <c r="A101" s="171">
        <v>637027</v>
      </c>
      <c r="B101" s="33"/>
      <c r="C101" s="9">
        <v>41</v>
      </c>
      <c r="D101" s="512" t="s">
        <v>73</v>
      </c>
      <c r="E101" s="470" t="s">
        <v>156</v>
      </c>
      <c r="F101" s="170">
        <v>9006</v>
      </c>
      <c r="G101" s="170">
        <v>10368</v>
      </c>
      <c r="H101" s="48">
        <v>7000</v>
      </c>
      <c r="I101" s="8">
        <v>7000</v>
      </c>
      <c r="J101" s="172">
        <v>7000</v>
      </c>
      <c r="K101" s="171">
        <v>14000</v>
      </c>
      <c r="L101" s="48">
        <v>20000</v>
      </c>
      <c r="M101" s="985">
        <v>12088.9</v>
      </c>
      <c r="N101" s="1006">
        <f t="shared" si="10"/>
        <v>60.4445</v>
      </c>
    </row>
    <row r="102" spans="1:28" ht="15">
      <c r="A102" s="201">
        <v>637031</v>
      </c>
      <c r="B102" s="33"/>
      <c r="C102" s="13">
        <v>41</v>
      </c>
      <c r="D102" s="512" t="s">
        <v>73</v>
      </c>
      <c r="E102" s="470" t="s">
        <v>27</v>
      </c>
      <c r="F102" s="172">
        <v>636</v>
      </c>
      <c r="G102" s="172">
        <v>5</v>
      </c>
      <c r="H102" s="48"/>
      <c r="I102" s="53"/>
      <c r="J102" s="211"/>
      <c r="K102" s="201"/>
      <c r="L102" s="53">
        <v>150</v>
      </c>
      <c r="M102" s="985">
        <v>135</v>
      </c>
      <c r="N102" s="1007">
        <f t="shared" si="10"/>
        <v>90</v>
      </c>
      <c r="AA102" s="188"/>
      <c r="AB102" s="188"/>
    </row>
    <row r="103" spans="1:14" ht="15">
      <c r="A103" s="201">
        <v>637035</v>
      </c>
      <c r="B103" s="33"/>
      <c r="C103" s="641">
        <v>41</v>
      </c>
      <c r="D103" s="510" t="s">
        <v>114</v>
      </c>
      <c r="E103" s="504" t="s">
        <v>388</v>
      </c>
      <c r="F103" s="211">
        <v>195</v>
      </c>
      <c r="G103" s="211">
        <v>13</v>
      </c>
      <c r="H103" s="53">
        <v>250</v>
      </c>
      <c r="I103" s="53">
        <v>250</v>
      </c>
      <c r="J103" s="211">
        <v>15</v>
      </c>
      <c r="K103" s="201">
        <v>250</v>
      </c>
      <c r="L103" s="53">
        <v>250</v>
      </c>
      <c r="M103" s="993">
        <v>0</v>
      </c>
      <c r="N103" s="967">
        <f t="shared" si="10"/>
        <v>0</v>
      </c>
    </row>
    <row r="104" spans="1:14" ht="15">
      <c r="A104" s="201">
        <v>637003</v>
      </c>
      <c r="B104" s="9"/>
      <c r="C104" s="657">
        <v>41</v>
      </c>
      <c r="D104" s="511" t="s">
        <v>104</v>
      </c>
      <c r="E104" s="471" t="s">
        <v>452</v>
      </c>
      <c r="F104" s="210">
        <v>1282</v>
      </c>
      <c r="G104" s="210">
        <v>1847</v>
      </c>
      <c r="H104" s="516">
        <v>5000</v>
      </c>
      <c r="I104" s="53">
        <v>5000</v>
      </c>
      <c r="J104" s="211">
        <v>1000</v>
      </c>
      <c r="K104" s="201">
        <v>5000</v>
      </c>
      <c r="L104" s="53">
        <v>5000</v>
      </c>
      <c r="M104" s="993">
        <v>1407.5</v>
      </c>
      <c r="N104" s="966">
        <f t="shared" si="10"/>
        <v>28.150000000000002</v>
      </c>
    </row>
    <row r="105" spans="1:14" ht="15">
      <c r="A105" s="164">
        <v>641</v>
      </c>
      <c r="B105" s="74"/>
      <c r="C105" s="112"/>
      <c r="D105" s="514"/>
      <c r="E105" s="503" t="s">
        <v>157</v>
      </c>
      <c r="F105" s="165">
        <v>7218</v>
      </c>
      <c r="G105" s="165">
        <v>9113</v>
      </c>
      <c r="H105" s="5">
        <v>11600</v>
      </c>
      <c r="I105" s="4">
        <v>11600</v>
      </c>
      <c r="J105" s="165">
        <v>9600</v>
      </c>
      <c r="K105" s="164">
        <f>SUM(K106:K107)</f>
        <v>9600</v>
      </c>
      <c r="L105" s="5">
        <f>SUM(L106:L107)</f>
        <v>9800</v>
      </c>
      <c r="M105" s="984">
        <f>SUM(M106:M107)</f>
        <v>9573.42</v>
      </c>
      <c r="N105" s="997">
        <f t="shared" si="10"/>
        <v>97.68795918367346</v>
      </c>
    </row>
    <row r="106" spans="1:14" ht="15">
      <c r="A106" s="180">
        <v>641012</v>
      </c>
      <c r="B106" s="22"/>
      <c r="C106" s="641">
        <v>111</v>
      </c>
      <c r="D106" s="522" t="s">
        <v>73</v>
      </c>
      <c r="E106" s="41" t="s">
        <v>158</v>
      </c>
      <c r="F106" s="181">
        <v>7186</v>
      </c>
      <c r="G106" s="181">
        <v>7940</v>
      </c>
      <c r="H106" s="36">
        <v>8100</v>
      </c>
      <c r="I106" s="36">
        <v>8100</v>
      </c>
      <c r="J106" s="183">
        <v>8100</v>
      </c>
      <c r="K106" s="182">
        <v>8100</v>
      </c>
      <c r="L106" s="36">
        <v>8100</v>
      </c>
      <c r="M106" s="989">
        <v>7884.42</v>
      </c>
      <c r="N106" s="998">
        <f t="shared" si="10"/>
        <v>97.33851851851851</v>
      </c>
    </row>
    <row r="107" spans="1:14" ht="15">
      <c r="A107" s="179">
        <v>642013</v>
      </c>
      <c r="B107" s="32"/>
      <c r="C107" s="130">
        <v>41</v>
      </c>
      <c r="D107" s="513" t="s">
        <v>73</v>
      </c>
      <c r="E107" s="471" t="s">
        <v>159</v>
      </c>
      <c r="F107" s="210"/>
      <c r="G107" s="210">
        <v>1173</v>
      </c>
      <c r="H107" s="516">
        <v>3500</v>
      </c>
      <c r="I107" s="23">
        <v>3500</v>
      </c>
      <c r="J107" s="210">
        <v>1500</v>
      </c>
      <c r="K107" s="179">
        <v>1500</v>
      </c>
      <c r="L107" s="516">
        <v>1700</v>
      </c>
      <c r="M107" s="990">
        <v>1689</v>
      </c>
      <c r="N107" s="966">
        <f t="shared" si="10"/>
        <v>99.35294117647058</v>
      </c>
    </row>
    <row r="108" spans="1:14" ht="15">
      <c r="A108" s="166"/>
      <c r="B108" s="75"/>
      <c r="C108" s="112"/>
      <c r="D108" s="514"/>
      <c r="E108" s="503" t="s">
        <v>558</v>
      </c>
      <c r="F108" s="167"/>
      <c r="G108" s="167"/>
      <c r="H108" s="77"/>
      <c r="I108" s="77"/>
      <c r="J108" s="167"/>
      <c r="K108" s="166"/>
      <c r="L108" s="5">
        <f>SUM(L109:L114)</f>
        <v>49450</v>
      </c>
      <c r="M108" s="984">
        <f>SUM(M109:M114)</f>
        <v>49313.79</v>
      </c>
      <c r="N108" s="997">
        <f t="shared" si="10"/>
        <v>99.72455005055612</v>
      </c>
    </row>
    <row r="109" spans="1:14" ht="15">
      <c r="A109" s="182">
        <v>611000</v>
      </c>
      <c r="B109" s="15">
        <v>50</v>
      </c>
      <c r="C109" s="206">
        <v>111</v>
      </c>
      <c r="D109" s="510" t="s">
        <v>184</v>
      </c>
      <c r="E109" s="41" t="s">
        <v>635</v>
      </c>
      <c r="F109" s="183"/>
      <c r="G109" s="183"/>
      <c r="H109" s="36"/>
      <c r="I109" s="36"/>
      <c r="J109" s="183"/>
      <c r="K109" s="182"/>
      <c r="L109" s="36">
        <v>7000</v>
      </c>
      <c r="M109" s="1236">
        <v>7000</v>
      </c>
      <c r="N109" s="1006">
        <f t="shared" si="10"/>
        <v>100</v>
      </c>
    </row>
    <row r="110" spans="1:14" ht="15">
      <c r="A110" s="1154">
        <v>625002</v>
      </c>
      <c r="B110" s="9">
        <v>50</v>
      </c>
      <c r="C110" s="13">
        <v>111</v>
      </c>
      <c r="D110" s="512" t="s">
        <v>184</v>
      </c>
      <c r="E110" s="470" t="s">
        <v>234</v>
      </c>
      <c r="F110" s="172"/>
      <c r="G110" s="172"/>
      <c r="H110" s="48"/>
      <c r="I110" s="48"/>
      <c r="J110" s="172"/>
      <c r="K110" s="171"/>
      <c r="L110" s="48">
        <v>2400</v>
      </c>
      <c r="M110" s="1035">
        <v>2400.17</v>
      </c>
      <c r="N110" s="1006">
        <f t="shared" si="10"/>
        <v>100.00708333333333</v>
      </c>
    </row>
    <row r="111" spans="1:14" ht="15">
      <c r="A111" s="182">
        <v>633006</v>
      </c>
      <c r="B111" s="15">
        <v>50</v>
      </c>
      <c r="C111" s="206">
        <v>111</v>
      </c>
      <c r="D111" s="510" t="s">
        <v>184</v>
      </c>
      <c r="E111" s="41" t="s">
        <v>92</v>
      </c>
      <c r="F111" s="183"/>
      <c r="G111" s="183"/>
      <c r="H111" s="36"/>
      <c r="I111" s="36"/>
      <c r="J111" s="183"/>
      <c r="K111" s="182"/>
      <c r="L111" s="36">
        <v>4900</v>
      </c>
      <c r="M111" s="989">
        <v>4900</v>
      </c>
      <c r="N111" s="967">
        <f t="shared" si="10"/>
        <v>99.99999999999999</v>
      </c>
    </row>
    <row r="112" spans="1:14" ht="15">
      <c r="A112" s="1154">
        <v>633016</v>
      </c>
      <c r="B112" s="9">
        <v>50</v>
      </c>
      <c r="C112" s="13">
        <v>111</v>
      </c>
      <c r="D112" s="512" t="s">
        <v>184</v>
      </c>
      <c r="E112" s="470" t="s">
        <v>559</v>
      </c>
      <c r="F112" s="172"/>
      <c r="G112" s="172"/>
      <c r="H112" s="48"/>
      <c r="I112" s="48"/>
      <c r="J112" s="172"/>
      <c r="K112" s="171"/>
      <c r="L112" s="48">
        <v>700</v>
      </c>
      <c r="M112" s="985">
        <v>664.03</v>
      </c>
      <c r="N112" s="965">
        <f t="shared" si="10"/>
        <v>94.86142857142856</v>
      </c>
    </row>
    <row r="113" spans="1:14" ht="15">
      <c r="A113" s="171">
        <v>637004</v>
      </c>
      <c r="B113" s="9">
        <v>50</v>
      </c>
      <c r="C113" s="13">
        <v>111</v>
      </c>
      <c r="D113" s="512" t="s">
        <v>184</v>
      </c>
      <c r="E113" s="470" t="s">
        <v>134</v>
      </c>
      <c r="F113" s="172"/>
      <c r="G113" s="172"/>
      <c r="H113" s="48"/>
      <c r="I113" s="48"/>
      <c r="J113" s="172"/>
      <c r="K113" s="171"/>
      <c r="L113" s="48">
        <v>2200</v>
      </c>
      <c r="M113" s="985">
        <v>2115.52</v>
      </c>
      <c r="N113" s="965">
        <f t="shared" si="10"/>
        <v>96.16</v>
      </c>
    </row>
    <row r="114" spans="1:14" ht="15.75" thickBot="1">
      <c r="A114" s="173">
        <v>637027</v>
      </c>
      <c r="B114" s="11">
        <v>50</v>
      </c>
      <c r="C114" s="204">
        <v>111</v>
      </c>
      <c r="D114" s="509" t="s">
        <v>184</v>
      </c>
      <c r="E114" s="505" t="s">
        <v>560</v>
      </c>
      <c r="F114" s="174"/>
      <c r="G114" s="174"/>
      <c r="H114" s="80"/>
      <c r="I114" s="80"/>
      <c r="J114" s="174"/>
      <c r="K114" s="173"/>
      <c r="L114" s="80">
        <v>32250</v>
      </c>
      <c r="M114" s="986">
        <v>32234.07</v>
      </c>
      <c r="N114" s="1000">
        <f t="shared" si="10"/>
        <v>99.95060465116279</v>
      </c>
    </row>
    <row r="115" spans="1:27" ht="15.75" thickBot="1">
      <c r="A115" s="255"/>
      <c r="B115" s="27"/>
      <c r="C115" s="643"/>
      <c r="D115" s="537"/>
      <c r="E115" s="562"/>
      <c r="F115" s="321"/>
      <c r="G115" s="321"/>
      <c r="H115" s="80"/>
      <c r="I115" s="80"/>
      <c r="J115" s="535"/>
      <c r="K115" s="173"/>
      <c r="L115" s="80"/>
      <c r="M115" s="986"/>
      <c r="N115" s="836"/>
      <c r="AA115" s="203"/>
    </row>
    <row r="116" spans="1:14" ht="15.75" thickBot="1">
      <c r="A116" s="16" t="s">
        <v>160</v>
      </c>
      <c r="B116" s="94"/>
      <c r="C116" s="55"/>
      <c r="D116" s="508"/>
      <c r="E116" s="57" t="s">
        <v>161</v>
      </c>
      <c r="F116" s="18">
        <f>SUM(F117+F118+F128+F126)</f>
        <v>6343</v>
      </c>
      <c r="G116" s="18">
        <f>SUM(G117+G118+G128+G126)</f>
        <v>6562</v>
      </c>
      <c r="H116" s="70">
        <f>H117+H118+H128+H126</f>
        <v>6935</v>
      </c>
      <c r="I116" s="68">
        <f>I117+I118+I128+I126</f>
        <v>6935</v>
      </c>
      <c r="J116" s="18">
        <f>J117+J118+J128</f>
        <v>6655</v>
      </c>
      <c r="K116" s="69">
        <f>K117+K118+K128+K126</f>
        <v>7471</v>
      </c>
      <c r="L116" s="70">
        <f>L117+L118+L128+L126</f>
        <v>7790</v>
      </c>
      <c r="M116" s="1008">
        <f>M117+M118+M128+M126</f>
        <v>7465.86</v>
      </c>
      <c r="N116" s="995">
        <f aca="true" t="shared" si="11" ref="N116:N131">(100/L116)*M116</f>
        <v>95.8390243902439</v>
      </c>
    </row>
    <row r="117" spans="1:23" ht="15">
      <c r="A117" s="261">
        <v>611000</v>
      </c>
      <c r="B117" s="96"/>
      <c r="C117" s="95">
        <v>41</v>
      </c>
      <c r="D117" s="702" t="s">
        <v>139</v>
      </c>
      <c r="E117" s="539" t="s">
        <v>74</v>
      </c>
      <c r="F117" s="215">
        <v>3503</v>
      </c>
      <c r="G117" s="215">
        <v>3868</v>
      </c>
      <c r="H117" s="106">
        <v>4000</v>
      </c>
      <c r="I117" s="98">
        <v>4000</v>
      </c>
      <c r="J117" s="215">
        <v>4000</v>
      </c>
      <c r="K117" s="261">
        <v>4400</v>
      </c>
      <c r="L117" s="106">
        <v>4400</v>
      </c>
      <c r="M117" s="1009">
        <v>4334.71</v>
      </c>
      <c r="N117" s="996">
        <f t="shared" si="11"/>
        <v>98.51613636363636</v>
      </c>
      <c r="W117" s="190"/>
    </row>
    <row r="118" spans="1:14" ht="15">
      <c r="A118" s="193">
        <v>62</v>
      </c>
      <c r="B118" s="74"/>
      <c r="C118" s="3"/>
      <c r="D118" s="588"/>
      <c r="E118" s="532" t="s">
        <v>75</v>
      </c>
      <c r="F118" s="165">
        <f>SUM(F119:F125)</f>
        <v>1212</v>
      </c>
      <c r="G118" s="165">
        <f aca="true" t="shared" si="12" ref="G118:M118">SUM(G119:G125)</f>
        <v>1302</v>
      </c>
      <c r="H118" s="5">
        <f t="shared" si="12"/>
        <v>1455</v>
      </c>
      <c r="I118" s="4">
        <f t="shared" si="12"/>
        <v>1455</v>
      </c>
      <c r="J118" s="165">
        <f t="shared" si="12"/>
        <v>1455</v>
      </c>
      <c r="K118" s="164">
        <f t="shared" si="12"/>
        <v>1581</v>
      </c>
      <c r="L118" s="5">
        <f t="shared" si="12"/>
        <v>1581</v>
      </c>
      <c r="M118" s="984">
        <f t="shared" si="12"/>
        <v>1480.1</v>
      </c>
      <c r="N118" s="999">
        <f t="shared" si="11"/>
        <v>93.617963314358</v>
      </c>
    </row>
    <row r="119" spans="1:14" ht="15">
      <c r="A119" s="180">
        <v>623000</v>
      </c>
      <c r="B119" s="22"/>
      <c r="C119" s="631">
        <v>41</v>
      </c>
      <c r="D119" s="521" t="s">
        <v>139</v>
      </c>
      <c r="E119" s="533" t="s">
        <v>77</v>
      </c>
      <c r="F119" s="216">
        <v>323</v>
      </c>
      <c r="G119" s="216">
        <v>374</v>
      </c>
      <c r="H119" s="52">
        <v>400</v>
      </c>
      <c r="I119" s="21">
        <v>400</v>
      </c>
      <c r="J119" s="181">
        <v>400</v>
      </c>
      <c r="K119" s="180">
        <v>440</v>
      </c>
      <c r="L119" s="52">
        <v>440</v>
      </c>
      <c r="M119" s="970">
        <v>433.51</v>
      </c>
      <c r="N119" s="971">
        <f t="shared" si="11"/>
        <v>98.52499999999999</v>
      </c>
    </row>
    <row r="120" spans="1:14" ht="15">
      <c r="A120" s="171">
        <v>625001</v>
      </c>
      <c r="B120" s="7"/>
      <c r="C120" s="641">
        <v>41</v>
      </c>
      <c r="D120" s="510" t="s">
        <v>139</v>
      </c>
      <c r="E120" s="328" t="s">
        <v>78</v>
      </c>
      <c r="F120" s="211">
        <v>49</v>
      </c>
      <c r="G120" s="211">
        <v>48</v>
      </c>
      <c r="H120" s="48">
        <v>60</v>
      </c>
      <c r="I120" s="8">
        <v>60</v>
      </c>
      <c r="J120" s="172">
        <v>60</v>
      </c>
      <c r="K120" s="171">
        <v>65</v>
      </c>
      <c r="L120" s="8">
        <v>65</v>
      </c>
      <c r="M120" s="985">
        <v>58.68</v>
      </c>
      <c r="N120" s="965">
        <f t="shared" si="11"/>
        <v>90.27692307692308</v>
      </c>
    </row>
    <row r="121" spans="1:14" ht="15">
      <c r="A121" s="171">
        <v>625002</v>
      </c>
      <c r="B121" s="9"/>
      <c r="C121" s="13">
        <v>41</v>
      </c>
      <c r="D121" s="511" t="s">
        <v>139</v>
      </c>
      <c r="E121" s="328" t="s">
        <v>79</v>
      </c>
      <c r="F121" s="211">
        <v>494</v>
      </c>
      <c r="G121" s="211">
        <v>523</v>
      </c>
      <c r="H121" s="48">
        <v>600</v>
      </c>
      <c r="I121" s="8">
        <v>600</v>
      </c>
      <c r="J121" s="172">
        <v>600</v>
      </c>
      <c r="K121" s="171">
        <v>650</v>
      </c>
      <c r="L121" s="8">
        <v>650</v>
      </c>
      <c r="M121" s="985">
        <v>587.37</v>
      </c>
      <c r="N121" s="964">
        <f t="shared" si="11"/>
        <v>90.36461538461539</v>
      </c>
    </row>
    <row r="122" spans="1:14" ht="15">
      <c r="A122" s="171">
        <v>625003</v>
      </c>
      <c r="B122" s="9"/>
      <c r="C122" s="13">
        <v>41</v>
      </c>
      <c r="D122" s="511" t="s">
        <v>139</v>
      </c>
      <c r="E122" s="328" t="s">
        <v>80</v>
      </c>
      <c r="F122" s="211">
        <v>39</v>
      </c>
      <c r="G122" s="211">
        <v>30</v>
      </c>
      <c r="H122" s="48">
        <v>35</v>
      </c>
      <c r="I122" s="8">
        <v>35</v>
      </c>
      <c r="J122" s="172">
        <v>35</v>
      </c>
      <c r="K122" s="171">
        <v>36</v>
      </c>
      <c r="L122" s="8">
        <v>36</v>
      </c>
      <c r="M122" s="985">
        <v>33.54</v>
      </c>
      <c r="N122" s="967">
        <f t="shared" si="11"/>
        <v>93.16666666666666</v>
      </c>
    </row>
    <row r="123" spans="1:14" ht="15">
      <c r="A123" s="171">
        <v>625004</v>
      </c>
      <c r="B123" s="9"/>
      <c r="C123" s="13">
        <v>41</v>
      </c>
      <c r="D123" s="511" t="s">
        <v>139</v>
      </c>
      <c r="E123" s="328" t="s">
        <v>81</v>
      </c>
      <c r="F123" s="172">
        <v>106</v>
      </c>
      <c r="G123" s="172">
        <v>112</v>
      </c>
      <c r="H123" s="48">
        <v>130</v>
      </c>
      <c r="I123" s="8">
        <v>130</v>
      </c>
      <c r="J123" s="172">
        <v>130</v>
      </c>
      <c r="K123" s="171">
        <v>135</v>
      </c>
      <c r="L123" s="8">
        <v>135</v>
      </c>
      <c r="M123" s="985">
        <v>125.85</v>
      </c>
      <c r="N123" s="967">
        <f t="shared" si="11"/>
        <v>93.22222222222221</v>
      </c>
    </row>
    <row r="124" spans="1:14" ht="15">
      <c r="A124" s="171">
        <v>625005</v>
      </c>
      <c r="B124" s="9"/>
      <c r="C124" s="13">
        <v>41</v>
      </c>
      <c r="D124" s="511" t="s">
        <v>139</v>
      </c>
      <c r="E124" s="328" t="s">
        <v>82</v>
      </c>
      <c r="F124" s="172">
        <v>35</v>
      </c>
      <c r="G124" s="172">
        <v>38</v>
      </c>
      <c r="H124" s="48">
        <v>40</v>
      </c>
      <c r="I124" s="8">
        <v>40</v>
      </c>
      <c r="J124" s="172">
        <v>40</v>
      </c>
      <c r="K124" s="171">
        <v>45</v>
      </c>
      <c r="L124" s="8">
        <v>45</v>
      </c>
      <c r="M124" s="985">
        <v>41.94</v>
      </c>
      <c r="N124" s="967">
        <f t="shared" si="11"/>
        <v>93.2</v>
      </c>
    </row>
    <row r="125" spans="1:14" ht="15">
      <c r="A125" s="173">
        <v>625007</v>
      </c>
      <c r="B125" s="11"/>
      <c r="C125" s="206">
        <v>41</v>
      </c>
      <c r="D125" s="511" t="s">
        <v>139</v>
      </c>
      <c r="E125" s="557" t="s">
        <v>83</v>
      </c>
      <c r="F125" s="174">
        <v>166</v>
      </c>
      <c r="G125" s="174">
        <v>177</v>
      </c>
      <c r="H125" s="80">
        <v>190</v>
      </c>
      <c r="I125" s="10">
        <v>190</v>
      </c>
      <c r="J125" s="174">
        <v>190</v>
      </c>
      <c r="K125" s="173">
        <v>210</v>
      </c>
      <c r="L125" s="10">
        <v>210</v>
      </c>
      <c r="M125" s="986">
        <v>199.21</v>
      </c>
      <c r="N125" s="966">
        <f t="shared" si="11"/>
        <v>94.86190476190475</v>
      </c>
    </row>
    <row r="126" spans="1:14" ht="15">
      <c r="A126" s="193">
        <v>631</v>
      </c>
      <c r="B126" s="74"/>
      <c r="C126" s="112"/>
      <c r="D126" s="514"/>
      <c r="E126" s="532" t="s">
        <v>337</v>
      </c>
      <c r="F126" s="165">
        <v>202</v>
      </c>
      <c r="G126" s="165"/>
      <c r="H126" s="5">
        <v>120</v>
      </c>
      <c r="I126" s="4">
        <v>120</v>
      </c>
      <c r="J126" s="165">
        <v>120</v>
      </c>
      <c r="K126" s="164">
        <f>K127</f>
        <v>120</v>
      </c>
      <c r="L126" s="4">
        <f>L127</f>
        <v>119</v>
      </c>
      <c r="M126" s="984">
        <f>M127</f>
        <v>0</v>
      </c>
      <c r="N126" s="996">
        <f t="shared" si="11"/>
        <v>0</v>
      </c>
    </row>
    <row r="127" spans="1:14" ht="15">
      <c r="A127" s="166">
        <v>631001</v>
      </c>
      <c r="B127" s="76"/>
      <c r="C127" s="645">
        <v>41</v>
      </c>
      <c r="D127" s="514" t="s">
        <v>139</v>
      </c>
      <c r="E127" s="541" t="s">
        <v>338</v>
      </c>
      <c r="F127" s="167">
        <v>202</v>
      </c>
      <c r="G127" s="167"/>
      <c r="H127" s="77">
        <v>120</v>
      </c>
      <c r="I127" s="78">
        <v>120</v>
      </c>
      <c r="J127" s="167">
        <v>120</v>
      </c>
      <c r="K127" s="166">
        <v>120</v>
      </c>
      <c r="L127" s="78">
        <v>119</v>
      </c>
      <c r="M127" s="987">
        <v>0</v>
      </c>
      <c r="N127" s="972">
        <f t="shared" si="11"/>
        <v>0</v>
      </c>
    </row>
    <row r="128" spans="1:14" ht="15">
      <c r="A128" s="193">
        <v>637</v>
      </c>
      <c r="B128" s="3"/>
      <c r="C128" s="135"/>
      <c r="D128" s="514"/>
      <c r="E128" s="532" t="s">
        <v>162</v>
      </c>
      <c r="F128" s="165">
        <f>SUM(F129:F132)</f>
        <v>1426</v>
      </c>
      <c r="G128" s="165">
        <f>SUM(G129:G132)</f>
        <v>1392</v>
      </c>
      <c r="H128" s="5">
        <f aca="true" t="shared" si="13" ref="H128:M128">SUM(H129:H131)</f>
        <v>1360</v>
      </c>
      <c r="I128" s="4">
        <f t="shared" si="13"/>
        <v>1360</v>
      </c>
      <c r="J128" s="165">
        <f t="shared" si="13"/>
        <v>1200</v>
      </c>
      <c r="K128" s="164">
        <f t="shared" si="13"/>
        <v>1370</v>
      </c>
      <c r="L128" s="4">
        <f t="shared" si="13"/>
        <v>1690</v>
      </c>
      <c r="M128" s="984">
        <f t="shared" si="13"/>
        <v>1651.05</v>
      </c>
      <c r="N128" s="996">
        <f t="shared" si="11"/>
        <v>97.69526627218934</v>
      </c>
    </row>
    <row r="129" spans="1:14" ht="15">
      <c r="A129" s="180">
        <v>637014</v>
      </c>
      <c r="B129" s="22"/>
      <c r="C129" s="631">
        <v>41</v>
      </c>
      <c r="D129" s="521" t="s">
        <v>139</v>
      </c>
      <c r="E129" s="533" t="s">
        <v>149</v>
      </c>
      <c r="F129" s="181">
        <v>184</v>
      </c>
      <c r="G129" s="181">
        <v>196</v>
      </c>
      <c r="H129" s="52">
        <v>200</v>
      </c>
      <c r="I129" s="21">
        <v>200</v>
      </c>
      <c r="J129" s="181">
        <v>160</v>
      </c>
      <c r="K129" s="180">
        <v>200</v>
      </c>
      <c r="L129" s="21">
        <v>200</v>
      </c>
      <c r="M129" s="970">
        <v>184</v>
      </c>
      <c r="N129" s="998">
        <f t="shared" si="11"/>
        <v>92</v>
      </c>
    </row>
    <row r="130" spans="1:14" ht="15">
      <c r="A130" s="169">
        <v>637012</v>
      </c>
      <c r="B130" s="7">
        <v>1</v>
      </c>
      <c r="C130" s="641">
        <v>41</v>
      </c>
      <c r="D130" s="522" t="s">
        <v>73</v>
      </c>
      <c r="E130" s="534" t="s">
        <v>163</v>
      </c>
      <c r="F130" s="183">
        <v>1194</v>
      </c>
      <c r="G130" s="183">
        <v>1151</v>
      </c>
      <c r="H130" s="89">
        <v>1100</v>
      </c>
      <c r="I130" s="6">
        <v>1100</v>
      </c>
      <c r="J130" s="170">
        <v>1000</v>
      </c>
      <c r="K130" s="169">
        <v>1100</v>
      </c>
      <c r="L130" s="6">
        <v>1420</v>
      </c>
      <c r="M130" s="988">
        <v>1414.46</v>
      </c>
      <c r="N130" s="967">
        <f t="shared" si="11"/>
        <v>99.60985915492958</v>
      </c>
    </row>
    <row r="131" spans="1:14" ht="15">
      <c r="A131" s="173">
        <v>637016</v>
      </c>
      <c r="B131" s="11"/>
      <c r="C131" s="206">
        <v>41</v>
      </c>
      <c r="D131" s="522" t="s">
        <v>139</v>
      </c>
      <c r="E131" s="544" t="s">
        <v>152</v>
      </c>
      <c r="F131" s="210">
        <v>48</v>
      </c>
      <c r="G131" s="210">
        <v>45</v>
      </c>
      <c r="H131" s="546">
        <v>60</v>
      </c>
      <c r="I131" s="100">
        <v>60</v>
      </c>
      <c r="J131" s="217">
        <v>40</v>
      </c>
      <c r="K131" s="1045">
        <v>70</v>
      </c>
      <c r="L131" s="100">
        <v>70</v>
      </c>
      <c r="M131" s="1010">
        <v>52.59</v>
      </c>
      <c r="N131" s="966">
        <f t="shared" si="11"/>
        <v>75.12857142857143</v>
      </c>
    </row>
    <row r="132" spans="1:14" ht="15.75" thickBot="1">
      <c r="A132" s="257"/>
      <c r="B132" s="92"/>
      <c r="C132" s="646"/>
      <c r="D132" s="542"/>
      <c r="E132" s="545"/>
      <c r="F132" s="320"/>
      <c r="G132" s="320"/>
      <c r="H132" s="36"/>
      <c r="I132" s="93"/>
      <c r="J132" s="226"/>
      <c r="K132" s="198"/>
      <c r="L132" s="93"/>
      <c r="M132" s="185"/>
      <c r="N132" s="836"/>
    </row>
    <row r="133" spans="1:14" ht="15.75" thickBot="1">
      <c r="A133" s="16" t="s">
        <v>164</v>
      </c>
      <c r="B133" s="17"/>
      <c r="C133" s="638"/>
      <c r="D133" s="508"/>
      <c r="E133" s="57" t="s">
        <v>165</v>
      </c>
      <c r="F133" s="18">
        <f>SUM(F134+F135+F143+F149)</f>
        <v>4226</v>
      </c>
      <c r="G133" s="18">
        <f>SUM(G134+G135+G143+G149)</f>
        <v>4569</v>
      </c>
      <c r="H133" s="70">
        <f>H134+H135+H143+H149</f>
        <v>5000</v>
      </c>
      <c r="I133" s="68">
        <f>I134+I135+I143+I149</f>
        <v>5000</v>
      </c>
      <c r="J133" s="18">
        <f>J134+J135+J143+J149</f>
        <v>4963</v>
      </c>
      <c r="K133" s="69">
        <f>K134+K135+K143+K149</f>
        <v>5000</v>
      </c>
      <c r="L133" s="68">
        <v>5591</v>
      </c>
      <c r="M133" s="1008">
        <f>M134+M135+M143+M149</f>
        <v>5589.86</v>
      </c>
      <c r="N133" s="995">
        <f aca="true" t="shared" si="14" ref="N133:N150">(100/L133)*M133</f>
        <v>99.97961008764084</v>
      </c>
    </row>
    <row r="134" spans="1:14" ht="15">
      <c r="A134" s="261">
        <v>611000</v>
      </c>
      <c r="B134" s="95"/>
      <c r="C134" s="98">
        <v>111</v>
      </c>
      <c r="D134" s="703" t="s">
        <v>166</v>
      </c>
      <c r="E134" s="539" t="s">
        <v>74</v>
      </c>
      <c r="F134" s="547">
        <v>3244</v>
      </c>
      <c r="G134" s="547">
        <v>3300</v>
      </c>
      <c r="H134" s="106">
        <v>3300</v>
      </c>
      <c r="I134" s="98">
        <v>3300</v>
      </c>
      <c r="J134" s="215">
        <v>3300</v>
      </c>
      <c r="K134" s="261">
        <v>3300</v>
      </c>
      <c r="L134" s="98">
        <v>3690</v>
      </c>
      <c r="M134" s="1009">
        <v>3689.7</v>
      </c>
      <c r="N134" s="996">
        <f t="shared" si="14"/>
        <v>99.9918699186992</v>
      </c>
    </row>
    <row r="135" spans="1:14" ht="15">
      <c r="A135" s="193">
        <v>62</v>
      </c>
      <c r="B135" s="3"/>
      <c r="C135" s="135"/>
      <c r="D135" s="514"/>
      <c r="E135" s="532" t="s">
        <v>75</v>
      </c>
      <c r="F135" s="165">
        <f>SUM(F136:F142)</f>
        <v>668</v>
      </c>
      <c r="G135" s="165">
        <f aca="true" t="shared" si="15" ref="G135:M135">SUM(G136:G142)</f>
        <v>1064</v>
      </c>
      <c r="H135" s="5">
        <f t="shared" si="15"/>
        <v>1370</v>
      </c>
      <c r="I135" s="5">
        <f t="shared" si="15"/>
        <v>1370</v>
      </c>
      <c r="J135" s="165">
        <f t="shared" si="15"/>
        <v>1370</v>
      </c>
      <c r="K135" s="164">
        <f t="shared" si="15"/>
        <v>1370</v>
      </c>
      <c r="L135" s="4">
        <f t="shared" si="15"/>
        <v>1371</v>
      </c>
      <c r="M135" s="984">
        <f t="shared" si="15"/>
        <v>1370.1599999999999</v>
      </c>
      <c r="N135" s="997">
        <f t="shared" si="14"/>
        <v>99.93873085339168</v>
      </c>
    </row>
    <row r="136" spans="1:14" ht="15">
      <c r="A136" s="180">
        <v>623000</v>
      </c>
      <c r="B136" s="22"/>
      <c r="C136" s="641">
        <v>111</v>
      </c>
      <c r="D136" s="522" t="s">
        <v>166</v>
      </c>
      <c r="E136" s="533" t="s">
        <v>77</v>
      </c>
      <c r="F136" s="216">
        <v>191</v>
      </c>
      <c r="G136" s="216">
        <v>371</v>
      </c>
      <c r="H136" s="52">
        <v>375</v>
      </c>
      <c r="I136" s="21">
        <v>375</v>
      </c>
      <c r="J136" s="181">
        <v>375</v>
      </c>
      <c r="K136" s="180">
        <v>375</v>
      </c>
      <c r="L136" s="21">
        <v>375</v>
      </c>
      <c r="M136" s="970">
        <v>359.07</v>
      </c>
      <c r="N136" s="998">
        <f t="shared" si="14"/>
        <v>95.752</v>
      </c>
    </row>
    <row r="137" spans="1:14" ht="15">
      <c r="A137" s="171">
        <v>625001</v>
      </c>
      <c r="B137" s="9"/>
      <c r="C137" s="13">
        <v>111</v>
      </c>
      <c r="D137" s="512" t="s">
        <v>166</v>
      </c>
      <c r="E137" s="328" t="s">
        <v>78</v>
      </c>
      <c r="F137" s="211">
        <v>27</v>
      </c>
      <c r="G137" s="211">
        <v>26</v>
      </c>
      <c r="H137" s="48">
        <v>60</v>
      </c>
      <c r="I137" s="8">
        <v>60</v>
      </c>
      <c r="J137" s="172">
        <v>60</v>
      </c>
      <c r="K137" s="171">
        <v>60</v>
      </c>
      <c r="L137" s="8">
        <v>60</v>
      </c>
      <c r="M137" s="985">
        <v>60</v>
      </c>
      <c r="N137" s="965">
        <f t="shared" si="14"/>
        <v>100</v>
      </c>
    </row>
    <row r="138" spans="1:14" ht="15">
      <c r="A138" s="171">
        <v>625002</v>
      </c>
      <c r="B138" s="9"/>
      <c r="C138" s="13">
        <v>111</v>
      </c>
      <c r="D138" s="512" t="s">
        <v>166</v>
      </c>
      <c r="E138" s="328" t="s">
        <v>79</v>
      </c>
      <c r="F138" s="211">
        <v>268</v>
      </c>
      <c r="G138" s="211">
        <v>484</v>
      </c>
      <c r="H138" s="48">
        <v>515</v>
      </c>
      <c r="I138" s="8">
        <v>515</v>
      </c>
      <c r="J138" s="172">
        <v>515</v>
      </c>
      <c r="K138" s="171">
        <v>515</v>
      </c>
      <c r="L138" s="8">
        <v>515</v>
      </c>
      <c r="M138" s="985">
        <v>515</v>
      </c>
      <c r="N138" s="964">
        <f t="shared" si="14"/>
        <v>100</v>
      </c>
    </row>
    <row r="139" spans="1:14" ht="15">
      <c r="A139" s="171">
        <v>625003</v>
      </c>
      <c r="B139" s="9"/>
      <c r="C139" s="13">
        <v>111</v>
      </c>
      <c r="D139" s="512" t="s">
        <v>166</v>
      </c>
      <c r="E139" s="328" t="s">
        <v>80</v>
      </c>
      <c r="F139" s="211">
        <v>16</v>
      </c>
      <c r="G139" s="211">
        <v>16</v>
      </c>
      <c r="H139" s="48">
        <v>35</v>
      </c>
      <c r="I139" s="8">
        <v>35</v>
      </c>
      <c r="J139" s="172">
        <v>35</v>
      </c>
      <c r="K139" s="171">
        <v>35</v>
      </c>
      <c r="L139" s="8">
        <v>35</v>
      </c>
      <c r="M139" s="985">
        <v>35</v>
      </c>
      <c r="N139" s="967">
        <f t="shared" si="14"/>
        <v>100</v>
      </c>
    </row>
    <row r="140" spans="1:14" ht="15">
      <c r="A140" s="171">
        <v>625004</v>
      </c>
      <c r="B140" s="13"/>
      <c r="C140" s="13">
        <v>111</v>
      </c>
      <c r="D140" s="512" t="s">
        <v>166</v>
      </c>
      <c r="E140" s="328" t="s">
        <v>81</v>
      </c>
      <c r="F140" s="172">
        <v>57</v>
      </c>
      <c r="G140" s="172">
        <v>57</v>
      </c>
      <c r="H140" s="48">
        <v>115</v>
      </c>
      <c r="I140" s="8">
        <v>115</v>
      </c>
      <c r="J140" s="172">
        <v>115</v>
      </c>
      <c r="K140" s="171">
        <v>115</v>
      </c>
      <c r="L140" s="8">
        <v>115</v>
      </c>
      <c r="M140" s="985">
        <v>115</v>
      </c>
      <c r="N140" s="965">
        <f t="shared" si="14"/>
        <v>100</v>
      </c>
    </row>
    <row r="141" spans="1:14" ht="15">
      <c r="A141" s="169">
        <v>625005</v>
      </c>
      <c r="B141" s="7"/>
      <c r="C141" s="641">
        <v>111</v>
      </c>
      <c r="D141" s="512" t="s">
        <v>166</v>
      </c>
      <c r="E141" s="328" t="s">
        <v>82</v>
      </c>
      <c r="F141" s="183">
        <v>19</v>
      </c>
      <c r="G141" s="183">
        <v>19</v>
      </c>
      <c r="H141" s="48">
        <v>37</v>
      </c>
      <c r="I141" s="8">
        <v>37</v>
      </c>
      <c r="J141" s="172">
        <v>37</v>
      </c>
      <c r="K141" s="171">
        <v>37</v>
      </c>
      <c r="L141" s="8">
        <v>38</v>
      </c>
      <c r="M141" s="985">
        <v>38</v>
      </c>
      <c r="N141" s="964">
        <f t="shared" si="14"/>
        <v>100</v>
      </c>
    </row>
    <row r="142" spans="1:14" ht="15">
      <c r="A142" s="173">
        <v>625007</v>
      </c>
      <c r="B142" s="32"/>
      <c r="C142" s="204">
        <v>111</v>
      </c>
      <c r="D142" s="509" t="s">
        <v>166</v>
      </c>
      <c r="E142" s="544" t="s">
        <v>83</v>
      </c>
      <c r="F142" s="210">
        <v>90</v>
      </c>
      <c r="G142" s="210">
        <v>91</v>
      </c>
      <c r="H142" s="516">
        <v>233</v>
      </c>
      <c r="I142" s="23">
        <v>233</v>
      </c>
      <c r="J142" s="210">
        <v>233</v>
      </c>
      <c r="K142" s="179">
        <v>233</v>
      </c>
      <c r="L142" s="23">
        <v>233</v>
      </c>
      <c r="M142" s="990">
        <v>248.09</v>
      </c>
      <c r="N142" s="966">
        <f t="shared" si="14"/>
        <v>106.47639484978541</v>
      </c>
    </row>
    <row r="143" spans="1:14" ht="15">
      <c r="A143" s="164">
        <v>63</v>
      </c>
      <c r="B143" s="3"/>
      <c r="C143" s="135"/>
      <c r="D143" s="514"/>
      <c r="E143" s="532" t="s">
        <v>162</v>
      </c>
      <c r="F143" s="165">
        <f>SUM(F144:F148)</f>
        <v>306</v>
      </c>
      <c r="G143" s="165">
        <f aca="true" t="shared" si="16" ref="G143:M143">SUM(G144:G148)</f>
        <v>197</v>
      </c>
      <c r="H143" s="5">
        <f t="shared" si="16"/>
        <v>320</v>
      </c>
      <c r="I143" s="4">
        <f t="shared" si="16"/>
        <v>320</v>
      </c>
      <c r="J143" s="165">
        <f t="shared" si="16"/>
        <v>285</v>
      </c>
      <c r="K143" s="164">
        <f t="shared" si="16"/>
        <v>320</v>
      </c>
      <c r="L143" s="4">
        <f t="shared" si="16"/>
        <v>520</v>
      </c>
      <c r="M143" s="984">
        <f t="shared" si="16"/>
        <v>520</v>
      </c>
      <c r="N143" s="996">
        <f t="shared" si="14"/>
        <v>100</v>
      </c>
    </row>
    <row r="144" spans="1:14" ht="15">
      <c r="A144" s="180">
        <v>631001</v>
      </c>
      <c r="B144" s="22"/>
      <c r="C144" s="206">
        <v>111</v>
      </c>
      <c r="D144" s="510" t="s">
        <v>166</v>
      </c>
      <c r="E144" s="533" t="s">
        <v>337</v>
      </c>
      <c r="F144" s="216">
        <v>46</v>
      </c>
      <c r="G144" s="216">
        <v>34</v>
      </c>
      <c r="H144" s="52">
        <v>20</v>
      </c>
      <c r="I144" s="21">
        <v>20</v>
      </c>
      <c r="J144" s="181">
        <v>20</v>
      </c>
      <c r="K144" s="180">
        <v>20</v>
      </c>
      <c r="L144" s="21">
        <v>20</v>
      </c>
      <c r="M144" s="970">
        <v>20</v>
      </c>
      <c r="N144" s="971">
        <f t="shared" si="14"/>
        <v>100</v>
      </c>
    </row>
    <row r="145" spans="1:14" ht="15">
      <c r="A145" s="171">
        <v>633006</v>
      </c>
      <c r="B145" s="9">
        <v>1</v>
      </c>
      <c r="C145" s="322">
        <v>111</v>
      </c>
      <c r="D145" s="511" t="s">
        <v>166</v>
      </c>
      <c r="E145" s="328" t="s">
        <v>97</v>
      </c>
      <c r="F145" s="172">
        <v>100</v>
      </c>
      <c r="G145" s="172">
        <v>33</v>
      </c>
      <c r="H145" s="89">
        <v>120</v>
      </c>
      <c r="I145" s="6">
        <v>85</v>
      </c>
      <c r="J145" s="170">
        <v>50</v>
      </c>
      <c r="K145" s="169">
        <v>120</v>
      </c>
      <c r="L145" s="6">
        <v>340</v>
      </c>
      <c r="M145" s="988">
        <v>340</v>
      </c>
      <c r="N145" s="964">
        <f t="shared" si="14"/>
        <v>100</v>
      </c>
    </row>
    <row r="146" spans="1:14" ht="15">
      <c r="A146" s="171">
        <v>633006</v>
      </c>
      <c r="B146" s="9">
        <v>4</v>
      </c>
      <c r="C146" s="322">
        <v>111</v>
      </c>
      <c r="D146" s="511" t="s">
        <v>166</v>
      </c>
      <c r="E146" s="328" t="s">
        <v>100</v>
      </c>
      <c r="F146" s="183">
        <v>20</v>
      </c>
      <c r="G146" s="183">
        <v>30</v>
      </c>
      <c r="H146" s="48">
        <v>30</v>
      </c>
      <c r="I146" s="8">
        <v>65</v>
      </c>
      <c r="J146" s="172">
        <v>65</v>
      </c>
      <c r="K146" s="171">
        <v>30</v>
      </c>
      <c r="L146" s="8">
        <v>10</v>
      </c>
      <c r="M146" s="985">
        <v>10</v>
      </c>
      <c r="N146" s="967">
        <f t="shared" si="14"/>
        <v>100</v>
      </c>
    </row>
    <row r="147" spans="1:14" ht="15">
      <c r="A147" s="171">
        <v>633009</v>
      </c>
      <c r="B147" s="9">
        <v>1</v>
      </c>
      <c r="C147" s="13">
        <v>111</v>
      </c>
      <c r="D147" s="512" t="s">
        <v>166</v>
      </c>
      <c r="E147" s="470" t="s">
        <v>167</v>
      </c>
      <c r="F147" s="172">
        <v>40</v>
      </c>
      <c r="G147" s="172"/>
      <c r="H147" s="48">
        <v>50</v>
      </c>
      <c r="I147" s="8">
        <v>50</v>
      </c>
      <c r="J147" s="172">
        <v>50</v>
      </c>
      <c r="K147" s="171">
        <v>50</v>
      </c>
      <c r="L147" s="8">
        <v>50</v>
      </c>
      <c r="M147" s="985">
        <v>50</v>
      </c>
      <c r="N147" s="965">
        <f t="shared" si="14"/>
        <v>100</v>
      </c>
    </row>
    <row r="148" spans="1:14" ht="15">
      <c r="A148" s="173">
        <v>637013</v>
      </c>
      <c r="B148" s="32"/>
      <c r="C148" s="130">
        <v>111</v>
      </c>
      <c r="D148" s="513" t="s">
        <v>166</v>
      </c>
      <c r="E148" s="515" t="s">
        <v>168</v>
      </c>
      <c r="F148" s="170">
        <v>100</v>
      </c>
      <c r="G148" s="170">
        <v>100</v>
      </c>
      <c r="H148" s="80">
        <v>100</v>
      </c>
      <c r="I148" s="10">
        <v>100</v>
      </c>
      <c r="J148" s="174">
        <v>100</v>
      </c>
      <c r="K148" s="173">
        <v>100</v>
      </c>
      <c r="L148" s="10">
        <v>100</v>
      </c>
      <c r="M148" s="986">
        <v>100</v>
      </c>
      <c r="N148" s="1000">
        <f t="shared" si="14"/>
        <v>100</v>
      </c>
    </row>
    <row r="149" spans="1:14" ht="15">
      <c r="A149" s="164">
        <v>642</v>
      </c>
      <c r="B149" s="3"/>
      <c r="C149" s="135"/>
      <c r="D149" s="514"/>
      <c r="E149" s="503" t="s">
        <v>169</v>
      </c>
      <c r="F149" s="165">
        <v>8</v>
      </c>
      <c r="G149" s="165">
        <v>8</v>
      </c>
      <c r="H149" s="5">
        <v>10</v>
      </c>
      <c r="I149" s="4">
        <v>10</v>
      </c>
      <c r="J149" s="165">
        <v>8</v>
      </c>
      <c r="K149" s="164">
        <f>K150</f>
        <v>10</v>
      </c>
      <c r="L149" s="4">
        <f>L150</f>
        <v>10</v>
      </c>
      <c r="M149" s="984">
        <f>M150</f>
        <v>10</v>
      </c>
      <c r="N149" s="999">
        <f t="shared" si="14"/>
        <v>100</v>
      </c>
    </row>
    <row r="150" spans="1:14" ht="15">
      <c r="A150" s="202">
        <v>642006</v>
      </c>
      <c r="B150" s="99"/>
      <c r="C150" s="644">
        <v>111</v>
      </c>
      <c r="D150" s="540" t="s">
        <v>170</v>
      </c>
      <c r="E150" s="506" t="s">
        <v>171</v>
      </c>
      <c r="F150" s="167">
        <v>8</v>
      </c>
      <c r="G150" s="167">
        <v>8</v>
      </c>
      <c r="H150" s="77">
        <v>10</v>
      </c>
      <c r="I150" s="36">
        <v>10</v>
      </c>
      <c r="J150" s="183">
        <v>8</v>
      </c>
      <c r="K150" s="166">
        <v>10</v>
      </c>
      <c r="L150" s="78">
        <v>10</v>
      </c>
      <c r="M150" s="987">
        <v>10</v>
      </c>
      <c r="N150" s="964">
        <f t="shared" si="14"/>
        <v>100</v>
      </c>
    </row>
    <row r="151" spans="1:14" ht="15.75" thickBot="1">
      <c r="A151" s="198"/>
      <c r="B151" s="92"/>
      <c r="C151" s="92"/>
      <c r="D151" s="589"/>
      <c r="E151" s="536"/>
      <c r="F151" s="320"/>
      <c r="G151" s="320"/>
      <c r="H151" s="101"/>
      <c r="I151" s="93"/>
      <c r="J151" s="226"/>
      <c r="K151" s="198"/>
      <c r="L151" s="93"/>
      <c r="M151" s="548"/>
      <c r="N151" s="836"/>
    </row>
    <row r="152" spans="1:14" ht="15.75" thickBot="1">
      <c r="A152" s="69" t="s">
        <v>172</v>
      </c>
      <c r="B152" s="17"/>
      <c r="C152" s="17"/>
      <c r="D152" s="64"/>
      <c r="E152" s="57" t="s">
        <v>173</v>
      </c>
      <c r="F152" s="18">
        <v>2370</v>
      </c>
      <c r="G152" s="18">
        <v>4324</v>
      </c>
      <c r="H152" s="70">
        <v>2500</v>
      </c>
      <c r="I152" s="68">
        <v>2500</v>
      </c>
      <c r="J152" s="18">
        <v>2000</v>
      </c>
      <c r="K152" s="69"/>
      <c r="L152" s="68">
        <v>3965</v>
      </c>
      <c r="M152" s="1008">
        <v>3959.3</v>
      </c>
      <c r="N152" s="995">
        <f>(100/L152)*M152</f>
        <v>99.85624211853721</v>
      </c>
    </row>
    <row r="153" spans="1:14" ht="15">
      <c r="A153" s="200">
        <v>637</v>
      </c>
      <c r="B153" s="72"/>
      <c r="C153" s="72">
        <v>111</v>
      </c>
      <c r="D153" s="704" t="s">
        <v>174</v>
      </c>
      <c r="E153" s="554" t="s">
        <v>175</v>
      </c>
      <c r="F153" s="218">
        <v>2370</v>
      </c>
      <c r="G153" s="218">
        <v>4324</v>
      </c>
      <c r="H153" s="73">
        <v>2500</v>
      </c>
      <c r="I153" s="71">
        <v>2500</v>
      </c>
      <c r="J153" s="218">
        <v>2000</v>
      </c>
      <c r="K153" s="200"/>
      <c r="L153" s="71">
        <v>3965</v>
      </c>
      <c r="M153" s="983">
        <v>3959.3</v>
      </c>
      <c r="N153" s="1001">
        <f aca="true" t="shared" si="17" ref="N153:N160">(100/L153)*M153</f>
        <v>99.85624211853721</v>
      </c>
    </row>
    <row r="154" spans="1:14" ht="15.75" thickBot="1">
      <c r="A154" s="258"/>
      <c r="B154" s="103"/>
      <c r="C154" s="103"/>
      <c r="D154" s="549"/>
      <c r="E154" s="555"/>
      <c r="F154" s="320"/>
      <c r="G154" s="320"/>
      <c r="H154" s="101"/>
      <c r="I154" s="36"/>
      <c r="J154" s="185"/>
      <c r="K154" s="182"/>
      <c r="L154" s="12"/>
      <c r="M154" s="185"/>
      <c r="N154" s="811"/>
    </row>
    <row r="155" spans="1:14" ht="15.75" thickBot="1">
      <c r="A155" s="1" t="s">
        <v>176</v>
      </c>
      <c r="B155" s="2"/>
      <c r="C155" s="2"/>
      <c r="D155" s="325"/>
      <c r="E155" s="556" t="s">
        <v>177</v>
      </c>
      <c r="F155" s="227">
        <f aca="true" t="shared" si="18" ref="F155:M155">F156</f>
        <v>9629</v>
      </c>
      <c r="G155" s="227">
        <f t="shared" si="18"/>
        <v>7762</v>
      </c>
      <c r="H155" s="69">
        <f t="shared" si="18"/>
        <v>8800</v>
      </c>
      <c r="I155" s="70">
        <f t="shared" si="18"/>
        <v>9700</v>
      </c>
      <c r="J155" s="58">
        <f t="shared" si="18"/>
        <v>8000</v>
      </c>
      <c r="K155" s="69">
        <f>K156</f>
        <v>8100</v>
      </c>
      <c r="L155" s="68">
        <f t="shared" si="18"/>
        <v>8100</v>
      </c>
      <c r="M155" s="1008">
        <f t="shared" si="18"/>
        <v>5355.200000000001</v>
      </c>
      <c r="N155" s="995">
        <f t="shared" si="17"/>
        <v>66.11358024691359</v>
      </c>
    </row>
    <row r="156" spans="1:14" ht="15">
      <c r="A156" s="256">
        <v>65</v>
      </c>
      <c r="B156" s="95"/>
      <c r="C156" s="95"/>
      <c r="D156" s="550"/>
      <c r="E156" s="539" t="s">
        <v>178</v>
      </c>
      <c r="F156" s="219">
        <f>F157+F158+F159+F160</f>
        <v>9629</v>
      </c>
      <c r="G156" s="219">
        <f>G157+G158+G159+G160</f>
        <v>7762</v>
      </c>
      <c r="H156" s="261">
        <f aca="true" t="shared" si="19" ref="H156:M156">SUM(H157:H160)</f>
        <v>8800</v>
      </c>
      <c r="I156" s="106">
        <f t="shared" si="19"/>
        <v>9700</v>
      </c>
      <c r="J156" s="219">
        <f t="shared" si="19"/>
        <v>8000</v>
      </c>
      <c r="K156" s="261">
        <f t="shared" si="19"/>
        <v>8100</v>
      </c>
      <c r="L156" s="98">
        <f t="shared" si="19"/>
        <v>8100</v>
      </c>
      <c r="M156" s="1009">
        <f t="shared" si="19"/>
        <v>5355.200000000001</v>
      </c>
      <c r="N156" s="996">
        <f t="shared" si="17"/>
        <v>66.11358024691359</v>
      </c>
    </row>
    <row r="157" spans="1:14" ht="15">
      <c r="A157" s="180">
        <v>651002</v>
      </c>
      <c r="B157" s="22"/>
      <c r="C157" s="22">
        <v>41</v>
      </c>
      <c r="D157" s="192" t="s">
        <v>73</v>
      </c>
      <c r="E157" s="533" t="s">
        <v>179</v>
      </c>
      <c r="F157" s="220">
        <v>3881</v>
      </c>
      <c r="G157" s="220">
        <v>3030</v>
      </c>
      <c r="H157" s="552">
        <v>3500</v>
      </c>
      <c r="I157" s="107">
        <v>3500</v>
      </c>
      <c r="J157" s="220">
        <v>2500</v>
      </c>
      <c r="K157" s="1046">
        <v>2400</v>
      </c>
      <c r="L157" s="107">
        <v>2400</v>
      </c>
      <c r="M157" s="1011">
        <v>1146.41</v>
      </c>
      <c r="N157" s="971">
        <f t="shared" si="17"/>
        <v>47.76708333333333</v>
      </c>
    </row>
    <row r="158" spans="1:14" ht="15">
      <c r="A158" s="765">
        <v>651002</v>
      </c>
      <c r="B158" s="270">
        <v>40</v>
      </c>
      <c r="C158" s="766">
        <v>41</v>
      </c>
      <c r="D158" s="767" t="s">
        <v>73</v>
      </c>
      <c r="E158" s="768" t="s">
        <v>416</v>
      </c>
      <c r="F158" s="584">
        <v>588</v>
      </c>
      <c r="G158" s="584">
        <v>596</v>
      </c>
      <c r="H158" s="717">
        <v>1000</v>
      </c>
      <c r="I158" s="279">
        <v>1000</v>
      </c>
      <c r="J158" s="584">
        <v>1000</v>
      </c>
      <c r="K158" s="713">
        <v>1000</v>
      </c>
      <c r="L158" s="279">
        <v>1000</v>
      </c>
      <c r="M158" s="1012">
        <v>757.95</v>
      </c>
      <c r="N158" s="965">
        <f t="shared" si="17"/>
        <v>75.795</v>
      </c>
    </row>
    <row r="159" spans="1:14" ht="15">
      <c r="A159" s="182">
        <v>651003</v>
      </c>
      <c r="B159" s="7">
        <v>50</v>
      </c>
      <c r="C159" s="9">
        <v>41</v>
      </c>
      <c r="D159" s="111" t="s">
        <v>73</v>
      </c>
      <c r="E159" s="328" t="s">
        <v>180</v>
      </c>
      <c r="F159" s="246">
        <v>3649</v>
      </c>
      <c r="G159" s="246">
        <v>3467</v>
      </c>
      <c r="H159" s="524">
        <v>4200</v>
      </c>
      <c r="I159" s="54">
        <v>4200</v>
      </c>
      <c r="J159" s="176">
        <v>3500</v>
      </c>
      <c r="K159" s="175">
        <v>3700</v>
      </c>
      <c r="L159" s="54">
        <v>3700</v>
      </c>
      <c r="M159" s="991">
        <v>3166.42</v>
      </c>
      <c r="N159" s="965">
        <f t="shared" si="17"/>
        <v>85.57891891891893</v>
      </c>
    </row>
    <row r="160" spans="1:14" ht="15">
      <c r="A160" s="179">
        <v>653001</v>
      </c>
      <c r="B160" s="32"/>
      <c r="C160" s="32">
        <v>41</v>
      </c>
      <c r="D160" s="666" t="s">
        <v>73</v>
      </c>
      <c r="E160" s="544" t="s">
        <v>181</v>
      </c>
      <c r="F160" s="559">
        <v>1511</v>
      </c>
      <c r="G160" s="559">
        <v>669</v>
      </c>
      <c r="H160" s="531">
        <v>100</v>
      </c>
      <c r="I160" s="86">
        <v>1000</v>
      </c>
      <c r="J160" s="221">
        <v>1000</v>
      </c>
      <c r="K160" s="197">
        <v>1000</v>
      </c>
      <c r="L160" s="86">
        <v>1000</v>
      </c>
      <c r="M160" s="1013">
        <v>284.42</v>
      </c>
      <c r="N160" s="964">
        <f t="shared" si="17"/>
        <v>28.442000000000004</v>
      </c>
    </row>
    <row r="161" spans="1:14" ht="15.75" thickBot="1">
      <c r="A161" s="182"/>
      <c r="B161" s="15"/>
      <c r="C161" s="206"/>
      <c r="D161" s="127"/>
      <c r="E161" s="557"/>
      <c r="F161" s="320"/>
      <c r="G161" s="320"/>
      <c r="H161" s="36"/>
      <c r="I161" s="12"/>
      <c r="J161" s="183"/>
      <c r="K161" s="182"/>
      <c r="L161" s="12"/>
      <c r="M161" s="185"/>
      <c r="N161" s="836"/>
    </row>
    <row r="162" spans="1:14" ht="15.75" thickBot="1">
      <c r="A162" s="16" t="s">
        <v>182</v>
      </c>
      <c r="B162" s="17"/>
      <c r="C162" s="638"/>
      <c r="D162" s="551"/>
      <c r="E162" s="558" t="s">
        <v>183</v>
      </c>
      <c r="F162" s="29">
        <f>SUM(F163+F168)</f>
        <v>434</v>
      </c>
      <c r="G162" s="29"/>
      <c r="H162" s="725"/>
      <c r="I162" s="726"/>
      <c r="J162" s="18"/>
      <c r="K162" s="1047"/>
      <c r="L162" s="1048"/>
      <c r="M162" s="843"/>
      <c r="N162" s="840"/>
    </row>
    <row r="163" spans="1:14" ht="15">
      <c r="A163" s="194">
        <v>62</v>
      </c>
      <c r="B163" s="72"/>
      <c r="C163" s="639"/>
      <c r="D163" s="538"/>
      <c r="E163" s="539" t="s">
        <v>75</v>
      </c>
      <c r="F163" s="218">
        <v>125</v>
      </c>
      <c r="G163" s="218"/>
      <c r="H163" s="73"/>
      <c r="I163" s="71"/>
      <c r="J163" s="218"/>
      <c r="K163" s="200"/>
      <c r="L163" s="71"/>
      <c r="M163" s="208"/>
      <c r="N163" s="981"/>
    </row>
    <row r="164" spans="1:14" ht="15">
      <c r="A164" s="180">
        <v>623000</v>
      </c>
      <c r="B164" s="22"/>
      <c r="C164" s="631">
        <v>111</v>
      </c>
      <c r="D164" s="521" t="s">
        <v>184</v>
      </c>
      <c r="E164" s="504" t="s">
        <v>77</v>
      </c>
      <c r="F164" s="216">
        <v>39</v>
      </c>
      <c r="G164" s="216"/>
      <c r="H164" s="52"/>
      <c r="I164" s="21"/>
      <c r="J164" s="181"/>
      <c r="K164" s="180"/>
      <c r="L164" s="21"/>
      <c r="M164" s="223"/>
      <c r="N164" s="846"/>
    </row>
    <row r="165" spans="1:14" ht="15">
      <c r="A165" s="171">
        <v>625002</v>
      </c>
      <c r="B165" s="9"/>
      <c r="C165" s="13">
        <v>111</v>
      </c>
      <c r="D165" s="512" t="s">
        <v>184</v>
      </c>
      <c r="E165" s="470" t="s">
        <v>79</v>
      </c>
      <c r="F165" s="211">
        <v>54</v>
      </c>
      <c r="G165" s="211"/>
      <c r="H165" s="48"/>
      <c r="I165" s="8"/>
      <c r="J165" s="172"/>
      <c r="K165" s="171"/>
      <c r="L165" s="48"/>
      <c r="M165" s="209"/>
      <c r="N165" s="824"/>
    </row>
    <row r="166" spans="1:14" ht="15">
      <c r="A166" s="171">
        <v>625003</v>
      </c>
      <c r="B166" s="9"/>
      <c r="C166" s="13">
        <v>111</v>
      </c>
      <c r="D166" s="512" t="s">
        <v>184</v>
      </c>
      <c r="E166" s="470" t="s">
        <v>80</v>
      </c>
      <c r="F166" s="211">
        <v>3</v>
      </c>
      <c r="G166" s="211"/>
      <c r="H166" s="48"/>
      <c r="I166" s="8"/>
      <c r="J166" s="172"/>
      <c r="K166" s="171"/>
      <c r="L166" s="48"/>
      <c r="M166" s="209"/>
      <c r="N166" s="824"/>
    </row>
    <row r="167" spans="1:14" ht="15">
      <c r="A167" s="171">
        <v>625004</v>
      </c>
      <c r="B167" s="13"/>
      <c r="C167" s="13">
        <v>111</v>
      </c>
      <c r="D167" s="512" t="s">
        <v>184</v>
      </c>
      <c r="E167" s="470" t="s">
        <v>81</v>
      </c>
      <c r="F167" s="823">
        <v>12</v>
      </c>
      <c r="G167" s="823"/>
      <c r="H167" s="516"/>
      <c r="I167" s="8"/>
      <c r="J167" s="172"/>
      <c r="K167" s="171"/>
      <c r="L167" s="48"/>
      <c r="M167" s="209"/>
      <c r="N167" s="823"/>
    </row>
    <row r="168" spans="1:14" ht="15">
      <c r="A168" s="164">
        <v>63</v>
      </c>
      <c r="B168" s="3"/>
      <c r="C168" s="135"/>
      <c r="D168" s="514"/>
      <c r="E168" s="503" t="s">
        <v>162</v>
      </c>
      <c r="F168" s="178">
        <v>309</v>
      </c>
      <c r="G168" s="178"/>
      <c r="H168" s="73"/>
      <c r="I168" s="4"/>
      <c r="J168" s="165"/>
      <c r="K168" s="164"/>
      <c r="L168" s="5"/>
      <c r="M168" s="168"/>
      <c r="N168" s="845"/>
    </row>
    <row r="169" spans="1:14" ht="15">
      <c r="A169" s="173">
        <v>637027</v>
      </c>
      <c r="B169" s="11"/>
      <c r="C169" s="204">
        <v>111</v>
      </c>
      <c r="D169" s="509" t="s">
        <v>184</v>
      </c>
      <c r="E169" s="505" t="s">
        <v>185</v>
      </c>
      <c r="F169" s="167">
        <v>309</v>
      </c>
      <c r="G169" s="167"/>
      <c r="H169" s="80"/>
      <c r="I169" s="10"/>
      <c r="J169" s="174"/>
      <c r="K169" s="173"/>
      <c r="L169" s="80"/>
      <c r="M169" s="214"/>
      <c r="N169" s="846"/>
    </row>
    <row r="170" spans="1:14" ht="15.75" thickBot="1">
      <c r="A170" s="255"/>
      <c r="B170" s="27"/>
      <c r="C170" s="643"/>
      <c r="D170" s="537"/>
      <c r="E170" s="562"/>
      <c r="F170" s="320"/>
      <c r="G170" s="320"/>
      <c r="H170" s="121"/>
      <c r="I170" s="20"/>
      <c r="J170" s="178"/>
      <c r="K170" s="177"/>
      <c r="L170" s="121"/>
      <c r="M170" s="229"/>
      <c r="N170" s="857"/>
    </row>
    <row r="171" spans="1:14" ht="15.75" thickBot="1">
      <c r="A171" s="16" t="s">
        <v>186</v>
      </c>
      <c r="B171" s="17"/>
      <c r="C171" s="638"/>
      <c r="D171" s="508"/>
      <c r="E171" s="501" t="s">
        <v>340</v>
      </c>
      <c r="F171" s="58">
        <f>F172+F174+F181+F189+F187+F185</f>
        <v>4159</v>
      </c>
      <c r="G171" s="58">
        <f>G172+G174+G181+G189+G187+G185</f>
        <v>3892</v>
      </c>
      <c r="H171" s="70">
        <f>H172+H174+H181+H185+H189+H192+H187</f>
        <v>9666</v>
      </c>
      <c r="I171" s="70">
        <f>I172+I174+I181+I185+I187+I189+I192</f>
        <v>11167</v>
      </c>
      <c r="J171" s="18">
        <f>J172+J174+J181+J185+J187+J189+J192</f>
        <v>3859</v>
      </c>
      <c r="K171" s="69">
        <f>K172+K174+K181+K185+K187+K189+K192</f>
        <v>4766</v>
      </c>
      <c r="L171" s="70">
        <f>L172+L174+L181+L185+L187+L189+L192</f>
        <v>7766</v>
      </c>
      <c r="M171" s="1008">
        <f>M172+M174+M181+M185+M187+M189+M192</f>
        <v>3695.26</v>
      </c>
      <c r="N171" s="995">
        <f aca="true" t="shared" si="20" ref="N171:N176">(100/L171)*M171</f>
        <v>47.582539273757405</v>
      </c>
    </row>
    <row r="172" spans="1:14" ht="15">
      <c r="A172" s="256">
        <v>632</v>
      </c>
      <c r="B172" s="95"/>
      <c r="C172" s="140"/>
      <c r="D172" s="538"/>
      <c r="E172" s="563" t="s">
        <v>85</v>
      </c>
      <c r="F172" s="222">
        <v>140</v>
      </c>
      <c r="G172" s="222">
        <v>14</v>
      </c>
      <c r="H172" s="132">
        <v>1000</v>
      </c>
      <c r="I172" s="109"/>
      <c r="J172" s="222"/>
      <c r="K172" s="1044">
        <f>K173</f>
        <v>1000</v>
      </c>
      <c r="L172" s="132">
        <f>L173</f>
        <v>1000</v>
      </c>
      <c r="M172" s="1014">
        <f>M173</f>
        <v>0</v>
      </c>
      <c r="N172" s="996">
        <f t="shared" si="20"/>
        <v>0</v>
      </c>
    </row>
    <row r="173" spans="1:14" ht="15">
      <c r="A173" s="173">
        <v>632001</v>
      </c>
      <c r="B173" s="49">
        <v>3</v>
      </c>
      <c r="C173" s="114">
        <v>41</v>
      </c>
      <c r="D173" s="509" t="s">
        <v>187</v>
      </c>
      <c r="E173" s="506" t="s">
        <v>188</v>
      </c>
      <c r="F173" s="216">
        <v>140</v>
      </c>
      <c r="G173" s="216">
        <v>140</v>
      </c>
      <c r="H173" s="110">
        <v>1000</v>
      </c>
      <c r="I173" s="90">
        <v>1000</v>
      </c>
      <c r="J173" s="216">
        <v>100</v>
      </c>
      <c r="K173" s="202">
        <v>1000</v>
      </c>
      <c r="L173" s="77">
        <v>1000</v>
      </c>
      <c r="M173" s="1005">
        <v>0</v>
      </c>
      <c r="N173" s="998">
        <f t="shared" si="20"/>
        <v>0</v>
      </c>
    </row>
    <row r="174" spans="1:14" ht="15">
      <c r="A174" s="193">
        <v>633</v>
      </c>
      <c r="B174" s="102"/>
      <c r="C174" s="640"/>
      <c r="D174" s="514"/>
      <c r="E174" s="503" t="s">
        <v>162</v>
      </c>
      <c r="F174" s="168">
        <v>3304</v>
      </c>
      <c r="G174" s="168">
        <v>3165</v>
      </c>
      <c r="H174" s="5">
        <v>1500</v>
      </c>
      <c r="I174" s="4">
        <v>4151</v>
      </c>
      <c r="J174" s="165">
        <f>SUM(J175:J180)</f>
        <v>3173</v>
      </c>
      <c r="K174" s="164">
        <f>SUM(K175:K180)</f>
        <v>1500</v>
      </c>
      <c r="L174" s="5">
        <f>SUM(L175:L180)</f>
        <v>4553</v>
      </c>
      <c r="M174" s="984">
        <f>SUM(M175:M180)</f>
        <v>3187.8100000000004</v>
      </c>
      <c r="N174" s="997">
        <f t="shared" si="20"/>
        <v>70.01559411377114</v>
      </c>
    </row>
    <row r="175" spans="1:14" ht="15">
      <c r="A175" s="180">
        <v>633006</v>
      </c>
      <c r="B175" s="22"/>
      <c r="C175" s="631">
        <v>41</v>
      </c>
      <c r="D175" s="521" t="s">
        <v>187</v>
      </c>
      <c r="E175" s="517" t="s">
        <v>92</v>
      </c>
      <c r="F175" s="560">
        <v>2485</v>
      </c>
      <c r="G175" s="729"/>
      <c r="H175" s="180">
        <v>1000</v>
      </c>
      <c r="I175" s="21">
        <v>1178</v>
      </c>
      <c r="J175" s="181">
        <v>200</v>
      </c>
      <c r="K175" s="180">
        <v>1000</v>
      </c>
      <c r="L175" s="52">
        <v>1000</v>
      </c>
      <c r="M175" s="970">
        <v>135.43</v>
      </c>
      <c r="N175" s="971">
        <f t="shared" si="20"/>
        <v>13.543000000000001</v>
      </c>
    </row>
    <row r="176" spans="1:14" ht="15">
      <c r="A176" s="182">
        <v>633006</v>
      </c>
      <c r="B176" s="7">
        <v>19</v>
      </c>
      <c r="C176" s="641">
        <v>111</v>
      </c>
      <c r="D176" s="522" t="s">
        <v>591</v>
      </c>
      <c r="E176" s="504" t="s">
        <v>592</v>
      </c>
      <c r="F176" s="228"/>
      <c r="G176" s="228"/>
      <c r="H176" s="89"/>
      <c r="I176" s="6"/>
      <c r="J176" s="170"/>
      <c r="K176" s="169"/>
      <c r="L176" s="89">
        <v>552</v>
      </c>
      <c r="M176" s="988">
        <v>552</v>
      </c>
      <c r="N176" s="964">
        <f t="shared" si="20"/>
        <v>100</v>
      </c>
    </row>
    <row r="177" spans="1:14" ht="15">
      <c r="A177" s="182">
        <v>633004</v>
      </c>
      <c r="B177" s="7"/>
      <c r="C177" s="206">
        <v>41</v>
      </c>
      <c r="D177" s="510" t="s">
        <v>187</v>
      </c>
      <c r="E177" s="41" t="s">
        <v>478</v>
      </c>
      <c r="F177" s="822">
        <v>710</v>
      </c>
      <c r="G177" s="822"/>
      <c r="H177" s="89"/>
      <c r="I177" s="6"/>
      <c r="J177" s="183"/>
      <c r="K177" s="169"/>
      <c r="L177" s="89"/>
      <c r="M177" s="985"/>
      <c r="N177" s="824"/>
    </row>
    <row r="178" spans="1:14" ht="15">
      <c r="A178" s="171">
        <v>633016</v>
      </c>
      <c r="B178" s="9"/>
      <c r="C178" s="13">
        <v>41</v>
      </c>
      <c r="D178" s="512" t="s">
        <v>187</v>
      </c>
      <c r="E178" s="470" t="s">
        <v>189</v>
      </c>
      <c r="F178" s="172">
        <v>108</v>
      </c>
      <c r="G178" s="172">
        <v>180</v>
      </c>
      <c r="H178" s="48">
        <v>500</v>
      </c>
      <c r="I178" s="8">
        <v>20</v>
      </c>
      <c r="J178" s="172">
        <v>20</v>
      </c>
      <c r="K178" s="171">
        <v>500</v>
      </c>
      <c r="L178" s="8">
        <v>500</v>
      </c>
      <c r="M178" s="985">
        <v>0</v>
      </c>
      <c r="N178" s="967">
        <f>(100/L178)*M178</f>
        <v>0</v>
      </c>
    </row>
    <row r="179" spans="1:14" ht="15">
      <c r="A179" s="169">
        <v>633010</v>
      </c>
      <c r="B179" s="51"/>
      <c r="C179" s="84">
        <v>111</v>
      </c>
      <c r="D179" s="522" t="s">
        <v>187</v>
      </c>
      <c r="E179" s="470" t="s">
        <v>561</v>
      </c>
      <c r="F179" s="172"/>
      <c r="G179" s="172"/>
      <c r="H179" s="48"/>
      <c r="I179" s="89">
        <v>2823</v>
      </c>
      <c r="J179" s="170">
        <v>2823</v>
      </c>
      <c r="K179" s="169"/>
      <c r="L179" s="6">
        <v>2448</v>
      </c>
      <c r="M179" s="988">
        <v>2447.88</v>
      </c>
      <c r="N179" s="967">
        <f>(100/L179)*M179</f>
        <v>99.99509803921569</v>
      </c>
    </row>
    <row r="180" spans="1:14" ht="15">
      <c r="A180" s="173">
        <v>633010</v>
      </c>
      <c r="B180" s="49"/>
      <c r="C180" s="114">
        <v>41</v>
      </c>
      <c r="D180" s="509" t="s">
        <v>187</v>
      </c>
      <c r="E180" s="505" t="s">
        <v>396</v>
      </c>
      <c r="F180" s="174"/>
      <c r="G180" s="174">
        <v>2985</v>
      </c>
      <c r="H180" s="80"/>
      <c r="I180" s="10">
        <v>130</v>
      </c>
      <c r="J180" s="174">
        <v>130</v>
      </c>
      <c r="K180" s="173"/>
      <c r="L180" s="10">
        <v>53</v>
      </c>
      <c r="M180" s="986">
        <v>52.5</v>
      </c>
      <c r="N180" s="967">
        <f>(100/L180)*M180</f>
        <v>99.05660377358491</v>
      </c>
    </row>
    <row r="181" spans="1:14" ht="15">
      <c r="A181" s="194">
        <v>634</v>
      </c>
      <c r="B181" s="102"/>
      <c r="C181" s="640"/>
      <c r="D181" s="509"/>
      <c r="E181" s="532" t="s">
        <v>113</v>
      </c>
      <c r="F181" s="165">
        <f>F182+F183+F184</f>
        <v>505</v>
      </c>
      <c r="G181" s="165">
        <f aca="true" t="shared" si="21" ref="G181:M181">G182+G183+G184</f>
        <v>620</v>
      </c>
      <c r="H181" s="5">
        <f t="shared" si="21"/>
        <v>966</v>
      </c>
      <c r="I181" s="5">
        <f t="shared" si="21"/>
        <v>966</v>
      </c>
      <c r="J181" s="165">
        <f t="shared" si="21"/>
        <v>516</v>
      </c>
      <c r="K181" s="164">
        <f t="shared" si="21"/>
        <v>966</v>
      </c>
      <c r="L181" s="4">
        <f t="shared" si="21"/>
        <v>966</v>
      </c>
      <c r="M181" s="984">
        <f t="shared" si="21"/>
        <v>507.45</v>
      </c>
      <c r="N181" s="997">
        <f aca="true" t="shared" si="22" ref="N181:N186">(100/L181)*M181</f>
        <v>52.53105590062112</v>
      </c>
    </row>
    <row r="182" spans="1:14" ht="15">
      <c r="A182" s="180">
        <v>634001</v>
      </c>
      <c r="B182" s="22">
        <v>1</v>
      </c>
      <c r="C182" s="631">
        <v>41</v>
      </c>
      <c r="D182" s="521" t="s">
        <v>187</v>
      </c>
      <c r="E182" s="517" t="s">
        <v>191</v>
      </c>
      <c r="F182" s="729">
        <v>291</v>
      </c>
      <c r="G182" s="729">
        <v>397</v>
      </c>
      <c r="H182" s="52">
        <v>350</v>
      </c>
      <c r="I182" s="21">
        <v>350</v>
      </c>
      <c r="J182" s="181">
        <v>200</v>
      </c>
      <c r="K182" s="180">
        <v>350</v>
      </c>
      <c r="L182" s="21">
        <v>350</v>
      </c>
      <c r="M182" s="970">
        <v>71.71</v>
      </c>
      <c r="N182" s="998">
        <f t="shared" si="22"/>
        <v>20.488571428571426</v>
      </c>
    </row>
    <row r="183" spans="1:14" ht="15">
      <c r="A183" s="171">
        <v>634002</v>
      </c>
      <c r="B183" s="9"/>
      <c r="C183" s="13">
        <v>41</v>
      </c>
      <c r="D183" s="512" t="s">
        <v>187</v>
      </c>
      <c r="E183" s="470" t="s">
        <v>192</v>
      </c>
      <c r="F183" s="211">
        <v>91</v>
      </c>
      <c r="G183" s="211">
        <v>100</v>
      </c>
      <c r="H183" s="530">
        <v>500</v>
      </c>
      <c r="I183" s="25">
        <v>500</v>
      </c>
      <c r="J183" s="212">
        <v>200</v>
      </c>
      <c r="K183" s="713">
        <v>500</v>
      </c>
      <c r="L183" s="279">
        <v>500</v>
      </c>
      <c r="M183" s="994">
        <v>435.74</v>
      </c>
      <c r="N183" s="965">
        <f t="shared" si="22"/>
        <v>87.14800000000001</v>
      </c>
    </row>
    <row r="184" spans="1:14" ht="15">
      <c r="A184" s="173">
        <v>634003</v>
      </c>
      <c r="B184" s="11">
        <v>1</v>
      </c>
      <c r="C184" s="204">
        <v>41</v>
      </c>
      <c r="D184" s="509" t="s">
        <v>187</v>
      </c>
      <c r="E184" s="505" t="s">
        <v>120</v>
      </c>
      <c r="F184" s="210">
        <v>123</v>
      </c>
      <c r="G184" s="210">
        <v>123</v>
      </c>
      <c r="H184" s="80">
        <v>116</v>
      </c>
      <c r="I184" s="10">
        <v>116</v>
      </c>
      <c r="J184" s="174">
        <v>116</v>
      </c>
      <c r="K184" s="173">
        <v>116</v>
      </c>
      <c r="L184" s="279">
        <v>116</v>
      </c>
      <c r="M184" s="990">
        <v>0</v>
      </c>
      <c r="N184" s="964">
        <f t="shared" si="22"/>
        <v>0</v>
      </c>
    </row>
    <row r="185" spans="1:14" ht="0.75" customHeight="1" hidden="1">
      <c r="A185" s="193">
        <v>635</v>
      </c>
      <c r="B185" s="3"/>
      <c r="C185" s="135"/>
      <c r="D185" s="514"/>
      <c r="E185" s="503" t="s">
        <v>124</v>
      </c>
      <c r="F185" s="218"/>
      <c r="G185" s="218"/>
      <c r="H185" s="5">
        <v>5900</v>
      </c>
      <c r="I185" s="4">
        <v>5900</v>
      </c>
      <c r="J185" s="165">
        <v>20</v>
      </c>
      <c r="K185" s="164">
        <f>K186</f>
        <v>1000</v>
      </c>
      <c r="L185" s="4">
        <f>L186</f>
        <v>947</v>
      </c>
      <c r="M185" s="984">
        <f>M186</f>
        <v>0</v>
      </c>
      <c r="N185" s="997">
        <f t="shared" si="22"/>
        <v>0</v>
      </c>
    </row>
    <row r="186" spans="1:14" ht="15" hidden="1">
      <c r="A186" s="166">
        <v>635006</v>
      </c>
      <c r="B186" s="75">
        <v>1</v>
      </c>
      <c r="C186" s="112">
        <v>41</v>
      </c>
      <c r="D186" s="514" t="s">
        <v>187</v>
      </c>
      <c r="E186" s="506" t="s">
        <v>193</v>
      </c>
      <c r="F186" s="167"/>
      <c r="G186" s="167"/>
      <c r="H186" s="568">
        <v>5900</v>
      </c>
      <c r="I186" s="113">
        <v>5900</v>
      </c>
      <c r="J186" s="167">
        <v>20</v>
      </c>
      <c r="K186" s="166">
        <v>1000</v>
      </c>
      <c r="L186" s="78">
        <v>947</v>
      </c>
      <c r="M186" s="987">
        <v>0</v>
      </c>
      <c r="N186" s="998">
        <f t="shared" si="22"/>
        <v>0</v>
      </c>
    </row>
    <row r="187" spans="1:14" ht="0.75" customHeight="1" hidden="1">
      <c r="A187" s="193">
        <v>636</v>
      </c>
      <c r="B187" s="3"/>
      <c r="C187" s="135"/>
      <c r="D187" s="514"/>
      <c r="E187" s="503" t="s">
        <v>194</v>
      </c>
      <c r="F187" s="165"/>
      <c r="G187" s="165"/>
      <c r="H187" s="163"/>
      <c r="I187" s="87"/>
      <c r="J187" s="165"/>
      <c r="K187" s="164"/>
      <c r="L187" s="4"/>
      <c r="M187" s="984"/>
      <c r="N187" s="845"/>
    </row>
    <row r="188" spans="1:14" ht="1.5" customHeight="1" hidden="1">
      <c r="A188" s="173">
        <v>636001</v>
      </c>
      <c r="B188" s="49"/>
      <c r="C188" s="114"/>
      <c r="D188" s="509" t="s">
        <v>86</v>
      </c>
      <c r="E188" s="505" t="s">
        <v>195</v>
      </c>
      <c r="F188" s="167"/>
      <c r="G188" s="167"/>
      <c r="H188" s="50"/>
      <c r="I188" s="78"/>
      <c r="J188" s="174"/>
      <c r="K188" s="166"/>
      <c r="L188" s="78"/>
      <c r="M188" s="987"/>
      <c r="N188" s="846"/>
    </row>
    <row r="189" spans="1:14" ht="15.75" customHeight="1">
      <c r="A189" s="194">
        <v>637</v>
      </c>
      <c r="B189" s="102"/>
      <c r="C189" s="640"/>
      <c r="D189" s="509"/>
      <c r="E189" s="502" t="s">
        <v>134</v>
      </c>
      <c r="F189" s="218">
        <f>F190+F191</f>
        <v>210</v>
      </c>
      <c r="G189" s="218">
        <f>G190+G191</f>
        <v>93</v>
      </c>
      <c r="H189" s="73">
        <f>H190+H191</f>
        <v>150</v>
      </c>
      <c r="I189" s="73"/>
      <c r="J189" s="218"/>
      <c r="K189" s="200">
        <f>K190+K191</f>
        <v>150</v>
      </c>
      <c r="L189" s="71">
        <f>L190+L191</f>
        <v>150</v>
      </c>
      <c r="M189" s="983">
        <f>M190+M191</f>
        <v>0</v>
      </c>
      <c r="N189" s="997">
        <f>(100/L189)*M189</f>
        <v>0</v>
      </c>
    </row>
    <row r="190" spans="1:14" ht="19.5" customHeight="1">
      <c r="A190" s="180">
        <v>637002</v>
      </c>
      <c r="B190" s="22"/>
      <c r="C190" s="631">
        <v>41</v>
      </c>
      <c r="D190" s="521" t="s">
        <v>187</v>
      </c>
      <c r="E190" s="517" t="s">
        <v>196</v>
      </c>
      <c r="F190" s="181">
        <v>210</v>
      </c>
      <c r="G190" s="181">
        <v>93</v>
      </c>
      <c r="H190" s="52">
        <v>150</v>
      </c>
      <c r="I190" s="52"/>
      <c r="J190" s="181"/>
      <c r="K190" s="180">
        <v>150</v>
      </c>
      <c r="L190" s="21">
        <v>150</v>
      </c>
      <c r="M190" s="970">
        <v>0</v>
      </c>
      <c r="N190" s="998">
        <f>(100/L190)*M190</f>
        <v>0</v>
      </c>
    </row>
    <row r="191" spans="1:14" ht="20.25" customHeight="1" hidden="1">
      <c r="A191" s="197">
        <v>637004</v>
      </c>
      <c r="B191" s="116">
        <v>4</v>
      </c>
      <c r="C191" s="651">
        <v>41</v>
      </c>
      <c r="D191" s="565" t="s">
        <v>187</v>
      </c>
      <c r="E191" s="567" t="s">
        <v>196</v>
      </c>
      <c r="F191" s="221"/>
      <c r="G191" s="221"/>
      <c r="H191" s="531"/>
      <c r="I191" s="86"/>
      <c r="J191" s="221"/>
      <c r="K191" s="197"/>
      <c r="L191" s="86"/>
      <c r="M191" s="1013">
        <v>0</v>
      </c>
      <c r="N191" s="964" t="e">
        <f>(100/L191)*M191</f>
        <v>#DIV/0!</v>
      </c>
    </row>
    <row r="192" spans="1:14" ht="17.25" customHeight="1">
      <c r="A192" s="164">
        <v>642</v>
      </c>
      <c r="B192" s="3"/>
      <c r="C192" s="135"/>
      <c r="D192" s="514" t="s">
        <v>187</v>
      </c>
      <c r="E192" s="503" t="s">
        <v>171</v>
      </c>
      <c r="F192" s="165">
        <v>3</v>
      </c>
      <c r="G192" s="165"/>
      <c r="H192" s="5">
        <v>150</v>
      </c>
      <c r="I192" s="4">
        <v>150</v>
      </c>
      <c r="J192" s="165">
        <v>150</v>
      </c>
      <c r="K192" s="164">
        <v>150</v>
      </c>
      <c r="L192" s="4">
        <v>150</v>
      </c>
      <c r="M192" s="984">
        <v>0</v>
      </c>
      <c r="N192" s="997">
        <f>(100/L192)*M192</f>
        <v>0</v>
      </c>
    </row>
    <row r="193" spans="1:14" ht="17.25" customHeight="1">
      <c r="A193" s="182">
        <v>642006</v>
      </c>
      <c r="B193" s="75"/>
      <c r="C193" s="112">
        <v>41</v>
      </c>
      <c r="D193" s="514" t="s">
        <v>187</v>
      </c>
      <c r="E193" s="506" t="s">
        <v>355</v>
      </c>
      <c r="F193" s="216">
        <v>3.3</v>
      </c>
      <c r="G193" s="216"/>
      <c r="H193" s="110">
        <v>150</v>
      </c>
      <c r="I193" s="36">
        <v>150</v>
      </c>
      <c r="J193" s="167">
        <v>150</v>
      </c>
      <c r="K193" s="182">
        <v>150</v>
      </c>
      <c r="L193" s="78">
        <v>150</v>
      </c>
      <c r="M193" s="987">
        <v>0</v>
      </c>
      <c r="N193" s="972">
        <f>(100/L193)*M193</f>
        <v>0</v>
      </c>
    </row>
    <row r="194" spans="1:23" ht="15.75" thickBot="1">
      <c r="A194" s="198"/>
      <c r="B194" s="27"/>
      <c r="C194" s="643"/>
      <c r="D194" s="537"/>
      <c r="E194" s="562"/>
      <c r="F194" s="320"/>
      <c r="G194" s="320"/>
      <c r="H194" s="101"/>
      <c r="I194" s="93"/>
      <c r="J194" s="226"/>
      <c r="K194" s="198"/>
      <c r="L194" s="26"/>
      <c r="M194" s="1016"/>
      <c r="N194" s="836"/>
      <c r="W194" s="979"/>
    </row>
    <row r="195" spans="1:14" ht="15.75" thickBot="1">
      <c r="A195" s="186" t="s">
        <v>341</v>
      </c>
      <c r="B195" s="94"/>
      <c r="C195" s="55"/>
      <c r="D195" s="508"/>
      <c r="E195" s="501" t="s">
        <v>197</v>
      </c>
      <c r="F195" s="18"/>
      <c r="G195" s="18"/>
      <c r="H195" s="70">
        <f aca="true" t="shared" si="23" ref="H195:L196">H196</f>
        <v>1000</v>
      </c>
      <c r="I195" s="70">
        <f t="shared" si="23"/>
        <v>1000</v>
      </c>
      <c r="J195" s="58">
        <f t="shared" si="23"/>
        <v>1000</v>
      </c>
      <c r="K195" s="69">
        <f t="shared" si="23"/>
        <v>1000</v>
      </c>
      <c r="L195" s="68">
        <f t="shared" si="23"/>
        <v>2400</v>
      </c>
      <c r="M195" s="1008">
        <v>2400</v>
      </c>
      <c r="N195" s="995">
        <f>(100/L195)*M195</f>
        <v>100</v>
      </c>
    </row>
    <row r="196" spans="1:14" ht="15">
      <c r="A196" s="194">
        <v>63</v>
      </c>
      <c r="B196" s="72"/>
      <c r="C196" s="639"/>
      <c r="D196" s="509"/>
      <c r="E196" s="502" t="s">
        <v>162</v>
      </c>
      <c r="F196" s="218"/>
      <c r="G196" s="218"/>
      <c r="H196" s="73">
        <f t="shared" si="23"/>
        <v>1000</v>
      </c>
      <c r="I196" s="73">
        <f t="shared" si="23"/>
        <v>1000</v>
      </c>
      <c r="J196" s="208">
        <f t="shared" si="23"/>
        <v>1000</v>
      </c>
      <c r="K196" s="200">
        <f t="shared" si="23"/>
        <v>1000</v>
      </c>
      <c r="L196" s="71">
        <f t="shared" si="23"/>
        <v>2400</v>
      </c>
      <c r="M196" s="983">
        <v>2400</v>
      </c>
      <c r="N196" s="996">
        <f>(100/L196)*M196</f>
        <v>100</v>
      </c>
    </row>
    <row r="197" spans="1:14" ht="15">
      <c r="A197" s="166">
        <v>637004</v>
      </c>
      <c r="B197" s="75">
        <v>4</v>
      </c>
      <c r="C197" s="112">
        <v>41</v>
      </c>
      <c r="D197" s="514" t="s">
        <v>198</v>
      </c>
      <c r="E197" s="506" t="s">
        <v>199</v>
      </c>
      <c r="F197" s="174"/>
      <c r="G197" s="174"/>
      <c r="H197" s="77">
        <v>1000</v>
      </c>
      <c r="I197" s="77">
        <v>1000</v>
      </c>
      <c r="J197" s="225">
        <v>1000</v>
      </c>
      <c r="K197" s="166">
        <v>1000</v>
      </c>
      <c r="L197" s="78">
        <v>2400</v>
      </c>
      <c r="M197" s="987">
        <v>2400</v>
      </c>
      <c r="N197" s="998">
        <f>(100/L197)*M197</f>
        <v>100</v>
      </c>
    </row>
    <row r="198" spans="1:14" ht="15.75" thickBot="1">
      <c r="A198" s="199"/>
      <c r="B198" s="27"/>
      <c r="C198" s="643"/>
      <c r="D198" s="537"/>
      <c r="E198" s="562"/>
      <c r="F198" s="320"/>
      <c r="G198" s="320"/>
      <c r="H198" s="101"/>
      <c r="I198" s="28"/>
      <c r="J198" s="224"/>
      <c r="K198" s="198"/>
      <c r="L198" s="93"/>
      <c r="M198" s="224"/>
      <c r="N198" s="836"/>
    </row>
    <row r="199" spans="1:14" ht="15.75" thickBot="1">
      <c r="A199" s="69" t="s">
        <v>200</v>
      </c>
      <c r="B199" s="17"/>
      <c r="C199" s="638"/>
      <c r="D199" s="508"/>
      <c r="E199" s="501" t="s">
        <v>201</v>
      </c>
      <c r="F199" s="18">
        <f>F200+F204</f>
        <v>98592</v>
      </c>
      <c r="G199" s="18">
        <f>G200+G204</f>
        <v>19741</v>
      </c>
      <c r="H199" s="725">
        <v>108310</v>
      </c>
      <c r="I199" s="726">
        <v>50914</v>
      </c>
      <c r="J199" s="18">
        <f>J200+J204</f>
        <v>3200</v>
      </c>
      <c r="K199" s="69">
        <f>K200+K204</f>
        <v>122443</v>
      </c>
      <c r="L199" s="68">
        <f>L200+L204</f>
        <v>124658.98</v>
      </c>
      <c r="M199" s="1008">
        <f>M200+M204</f>
        <v>52854.7</v>
      </c>
      <c r="N199" s="995">
        <f aca="true" t="shared" si="24" ref="N199:N206">(100/L199)*M199</f>
        <v>42.39943243559349</v>
      </c>
    </row>
    <row r="200" spans="1:14" ht="15">
      <c r="A200" s="193">
        <v>633</v>
      </c>
      <c r="B200" s="95"/>
      <c r="C200" s="639"/>
      <c r="D200" s="514"/>
      <c r="E200" s="503" t="s">
        <v>162</v>
      </c>
      <c r="F200" s="165">
        <f>SUM(F202:F203)</f>
        <v>98336</v>
      </c>
      <c r="G200" s="165">
        <f>SUM(G202:G203)</f>
        <v>18202</v>
      </c>
      <c r="H200" s="261">
        <v>49654</v>
      </c>
      <c r="I200" s="98">
        <v>28873</v>
      </c>
      <c r="J200" s="215">
        <f>J202+J203</f>
        <v>1200</v>
      </c>
      <c r="K200" s="261">
        <f>K202+K203</f>
        <v>8300</v>
      </c>
      <c r="L200" s="98">
        <f>L201+L203+L202</f>
        <v>22820</v>
      </c>
      <c r="M200" s="1009">
        <f>M202+M203+M201</f>
        <v>22793.93</v>
      </c>
      <c r="N200" s="996">
        <f t="shared" si="24"/>
        <v>99.88575810692376</v>
      </c>
    </row>
    <row r="201" spans="1:14" ht="15">
      <c r="A201" s="180">
        <v>633006</v>
      </c>
      <c r="B201" s="7">
        <v>6</v>
      </c>
      <c r="C201" s="641">
        <v>41</v>
      </c>
      <c r="D201" s="521" t="s">
        <v>141</v>
      </c>
      <c r="E201" s="517" t="s">
        <v>609</v>
      </c>
      <c r="F201" s="181"/>
      <c r="G201" s="181"/>
      <c r="H201" s="89"/>
      <c r="I201" s="6"/>
      <c r="J201" s="170"/>
      <c r="K201" s="169"/>
      <c r="L201" s="6">
        <v>3100</v>
      </c>
      <c r="M201" s="988">
        <v>3098.55</v>
      </c>
      <c r="N201" s="971">
        <f t="shared" si="24"/>
        <v>99.95322580645161</v>
      </c>
    </row>
    <row r="202" spans="1:14" ht="15">
      <c r="A202" s="169">
        <v>633006</v>
      </c>
      <c r="B202" s="7">
        <v>7</v>
      </c>
      <c r="C202" s="641">
        <v>41</v>
      </c>
      <c r="D202" s="522" t="s">
        <v>141</v>
      </c>
      <c r="E202" s="504" t="s">
        <v>202</v>
      </c>
      <c r="F202" s="170">
        <v>98336</v>
      </c>
      <c r="G202" s="170">
        <v>18202</v>
      </c>
      <c r="H202" s="89">
        <v>49454</v>
      </c>
      <c r="I202" s="12">
        <v>27873</v>
      </c>
      <c r="J202" s="170">
        <v>200</v>
      </c>
      <c r="K202" s="182">
        <v>6800</v>
      </c>
      <c r="L202" s="12">
        <v>17720</v>
      </c>
      <c r="M202" s="989">
        <v>17702.18</v>
      </c>
      <c r="N202" s="964">
        <f t="shared" si="24"/>
        <v>99.89943566591423</v>
      </c>
    </row>
    <row r="203" spans="1:14" ht="15">
      <c r="A203" s="169">
        <v>633006</v>
      </c>
      <c r="B203" s="7">
        <v>8</v>
      </c>
      <c r="C203" s="641">
        <v>41</v>
      </c>
      <c r="D203" s="522" t="s">
        <v>141</v>
      </c>
      <c r="E203" s="504" t="s">
        <v>203</v>
      </c>
      <c r="F203" s="170"/>
      <c r="G203" s="170"/>
      <c r="H203" s="48">
        <v>200</v>
      </c>
      <c r="I203" s="8">
        <v>1000</v>
      </c>
      <c r="J203" s="172">
        <v>1000</v>
      </c>
      <c r="K203" s="171">
        <v>1500</v>
      </c>
      <c r="L203" s="8">
        <v>2000</v>
      </c>
      <c r="M203" s="985">
        <v>1993.2</v>
      </c>
      <c r="N203" s="966">
        <f t="shared" si="24"/>
        <v>99.66000000000001</v>
      </c>
    </row>
    <row r="204" spans="1:14" ht="15">
      <c r="A204" s="193">
        <v>635</v>
      </c>
      <c r="B204" s="74"/>
      <c r="C204" s="83"/>
      <c r="D204" s="514"/>
      <c r="E204" s="503" t="s">
        <v>124</v>
      </c>
      <c r="F204" s="165">
        <v>256</v>
      </c>
      <c r="G204" s="165">
        <v>1539</v>
      </c>
      <c r="H204" s="5">
        <v>58110</v>
      </c>
      <c r="I204" s="4">
        <v>22014</v>
      </c>
      <c r="J204" s="165">
        <v>2000</v>
      </c>
      <c r="K204" s="164">
        <f>K205+K207+K206</f>
        <v>114143</v>
      </c>
      <c r="L204" s="4">
        <f>L205+L207+L206</f>
        <v>101838.98</v>
      </c>
      <c r="M204" s="984">
        <f>M205+M207+M206</f>
        <v>30060.77</v>
      </c>
      <c r="N204" s="997">
        <f t="shared" si="24"/>
        <v>29.517940969165245</v>
      </c>
    </row>
    <row r="205" spans="1:14" ht="15">
      <c r="A205" s="180">
        <v>635006</v>
      </c>
      <c r="B205" s="47">
        <v>7</v>
      </c>
      <c r="C205" s="649">
        <v>41</v>
      </c>
      <c r="D205" s="521" t="s">
        <v>141</v>
      </c>
      <c r="E205" s="517" t="s">
        <v>470</v>
      </c>
      <c r="F205" s="181">
        <v>255</v>
      </c>
      <c r="G205" s="181">
        <v>1539</v>
      </c>
      <c r="H205" s="52">
        <v>50110</v>
      </c>
      <c r="I205" s="21">
        <v>22041</v>
      </c>
      <c r="J205" s="181">
        <v>2000</v>
      </c>
      <c r="K205" s="180">
        <v>109143</v>
      </c>
      <c r="L205" s="21">
        <v>96838.98</v>
      </c>
      <c r="M205" s="970">
        <v>30060.77</v>
      </c>
      <c r="N205" s="998">
        <f t="shared" si="24"/>
        <v>31.042014279786923</v>
      </c>
    </row>
    <row r="206" spans="1:14" ht="15">
      <c r="A206" s="182">
        <v>635006</v>
      </c>
      <c r="B206" s="35">
        <v>8</v>
      </c>
      <c r="C206" s="39">
        <v>41</v>
      </c>
      <c r="D206" s="510" t="s">
        <v>141</v>
      </c>
      <c r="E206" s="504" t="s">
        <v>473</v>
      </c>
      <c r="F206" s="183"/>
      <c r="G206" s="183"/>
      <c r="H206" s="89">
        <v>8000</v>
      </c>
      <c r="I206" s="12"/>
      <c r="J206" s="183"/>
      <c r="K206" s="169">
        <v>5000</v>
      </c>
      <c r="L206" s="6">
        <v>5000</v>
      </c>
      <c r="M206" s="988">
        <v>0</v>
      </c>
      <c r="N206" s="967">
        <f t="shared" si="24"/>
        <v>0</v>
      </c>
    </row>
    <row r="207" spans="1:14" ht="15" hidden="1">
      <c r="A207" s="171">
        <v>635006</v>
      </c>
      <c r="B207" s="9">
        <v>1</v>
      </c>
      <c r="C207" s="13">
        <v>41</v>
      </c>
      <c r="D207" s="512" t="s">
        <v>141</v>
      </c>
      <c r="E207" s="504" t="s">
        <v>362</v>
      </c>
      <c r="F207" s="172"/>
      <c r="G207" s="172"/>
      <c r="H207" s="89"/>
      <c r="I207" s="8"/>
      <c r="J207" s="172"/>
      <c r="K207" s="169"/>
      <c r="L207" s="6"/>
      <c r="M207" s="228"/>
      <c r="N207" s="823"/>
    </row>
    <row r="208" spans="1:14" ht="15.75" thickBot="1">
      <c r="A208" s="198"/>
      <c r="B208" s="92"/>
      <c r="C208" s="119"/>
      <c r="D208" s="542"/>
      <c r="E208" s="536"/>
      <c r="F208" s="320"/>
      <c r="G208" s="320"/>
      <c r="H208" s="101"/>
      <c r="I208" s="93"/>
      <c r="J208" s="226"/>
      <c r="K208" s="198"/>
      <c r="L208" s="93"/>
      <c r="M208" s="548"/>
      <c r="N208" s="836"/>
    </row>
    <row r="209" spans="1:14" ht="15.75" thickBot="1">
      <c r="A209" s="312" t="s">
        <v>204</v>
      </c>
      <c r="B209" s="675"/>
      <c r="C209" s="674"/>
      <c r="D209" s="508"/>
      <c r="E209" s="569" t="s">
        <v>205</v>
      </c>
      <c r="F209" s="18">
        <f>SUM(F210+F212+F224+F227)</f>
        <v>67353</v>
      </c>
      <c r="G209" s="18">
        <f>SUM(G210+G212+G224+G227)</f>
        <v>179227</v>
      </c>
      <c r="H209" s="313">
        <f>H212+H224+H227+H210</f>
        <v>80000</v>
      </c>
      <c r="I209" s="139">
        <f>SUM(I210+I212+I224+I227)</f>
        <v>80000</v>
      </c>
      <c r="J209" s="18">
        <f>J210+J212+J224+J227</f>
        <v>77360</v>
      </c>
      <c r="K209" s="1049">
        <f>K210+K212+K224+K227</f>
        <v>84300</v>
      </c>
      <c r="L209" s="68">
        <f>L210+L212+L224+L227</f>
        <v>88610</v>
      </c>
      <c r="M209" s="982">
        <f>M210+M212+M224+M227</f>
        <v>76663.70000000001</v>
      </c>
      <c r="N209" s="995">
        <f>(100/L209)*M209</f>
        <v>86.51811307978785</v>
      </c>
    </row>
    <row r="210" spans="1:14" ht="15">
      <c r="A210" s="194">
        <v>632</v>
      </c>
      <c r="B210" s="116"/>
      <c r="C210" s="651"/>
      <c r="D210" s="570"/>
      <c r="E210" s="563" t="s">
        <v>85</v>
      </c>
      <c r="F210" s="572">
        <v>437</v>
      </c>
      <c r="G210" s="572">
        <v>404</v>
      </c>
      <c r="H210" s="571">
        <v>500</v>
      </c>
      <c r="I210" s="207">
        <v>500</v>
      </c>
      <c r="J210" s="573">
        <v>410</v>
      </c>
      <c r="K210" s="1050">
        <f>K211</f>
        <v>500</v>
      </c>
      <c r="L210" s="1051">
        <f>L211</f>
        <v>500</v>
      </c>
      <c r="M210" s="1018">
        <v>0</v>
      </c>
      <c r="N210" s="1001">
        <f>(100/L210)*M210</f>
        <v>0</v>
      </c>
    </row>
    <row r="211" spans="1:14" ht="15">
      <c r="A211" s="173">
        <v>632001</v>
      </c>
      <c r="B211" s="117">
        <v>1</v>
      </c>
      <c r="C211" s="652">
        <v>41</v>
      </c>
      <c r="D211" s="565" t="s">
        <v>206</v>
      </c>
      <c r="E211" s="505" t="s">
        <v>87</v>
      </c>
      <c r="F211" s="221">
        <v>437</v>
      </c>
      <c r="G211" s="221">
        <v>404</v>
      </c>
      <c r="H211" s="531">
        <v>500</v>
      </c>
      <c r="I211" s="90">
        <v>500</v>
      </c>
      <c r="J211" s="174">
        <v>410</v>
      </c>
      <c r="K211" s="197">
        <v>500</v>
      </c>
      <c r="L211" s="78">
        <v>500</v>
      </c>
      <c r="M211" s="986">
        <v>0</v>
      </c>
      <c r="N211" s="998">
        <f>(100/L211)*M211</f>
        <v>0</v>
      </c>
    </row>
    <row r="212" spans="1:14" ht="15">
      <c r="A212" s="194">
        <v>633</v>
      </c>
      <c r="B212" s="102"/>
      <c r="C212" s="640"/>
      <c r="D212" s="509"/>
      <c r="E212" s="502" t="s">
        <v>92</v>
      </c>
      <c r="F212" s="218">
        <f>SUM(F214:F223)</f>
        <v>6041</v>
      </c>
      <c r="G212" s="218">
        <f>SUM(G214:G223)</f>
        <v>112677</v>
      </c>
      <c r="H212" s="73">
        <v>9000</v>
      </c>
      <c r="I212" s="4">
        <v>9670</v>
      </c>
      <c r="J212" s="218">
        <v>9120</v>
      </c>
      <c r="K212" s="200">
        <f>SUM(K214:K223)</f>
        <v>13300</v>
      </c>
      <c r="L212" s="71">
        <f>SUM(L213:L223)</f>
        <v>15655</v>
      </c>
      <c r="M212" s="983">
        <f>SUM(M213:M223)</f>
        <v>11320.85</v>
      </c>
      <c r="N212" s="997">
        <f>(100/L212)*M212</f>
        <v>72.3145959757266</v>
      </c>
    </row>
    <row r="213" spans="1:14" ht="15">
      <c r="A213" s="180">
        <v>633004</v>
      </c>
      <c r="B213" s="47"/>
      <c r="C213" s="649">
        <v>41</v>
      </c>
      <c r="D213" s="521" t="s">
        <v>206</v>
      </c>
      <c r="E213" s="517" t="s">
        <v>500</v>
      </c>
      <c r="F213" s="223"/>
      <c r="G213" s="223"/>
      <c r="H213" s="52"/>
      <c r="I213" s="52">
        <v>120</v>
      </c>
      <c r="J213" s="181">
        <v>120</v>
      </c>
      <c r="K213" s="180"/>
      <c r="L213" s="21"/>
      <c r="M213" s="970"/>
      <c r="N213" s="971"/>
    </row>
    <row r="214" spans="1:14" ht="15">
      <c r="A214" s="169">
        <v>633004</v>
      </c>
      <c r="B214" s="51">
        <v>2</v>
      </c>
      <c r="C214" s="84">
        <v>41</v>
      </c>
      <c r="D214" s="522" t="s">
        <v>206</v>
      </c>
      <c r="E214" s="504" t="s">
        <v>437</v>
      </c>
      <c r="F214" s="822">
        <v>18</v>
      </c>
      <c r="G214" s="822">
        <v>5385</v>
      </c>
      <c r="H214" s="89"/>
      <c r="I214" s="89"/>
      <c r="J214" s="170"/>
      <c r="K214" s="169"/>
      <c r="L214" s="6"/>
      <c r="M214" s="988"/>
      <c r="N214" s="811"/>
    </row>
    <row r="215" spans="1:14" ht="15">
      <c r="A215" s="730">
        <v>633004</v>
      </c>
      <c r="B215" s="33">
        <v>2</v>
      </c>
      <c r="C215" s="85">
        <v>111</v>
      </c>
      <c r="D215" s="512" t="s">
        <v>206</v>
      </c>
      <c r="E215" s="470" t="s">
        <v>438</v>
      </c>
      <c r="F215" s="731">
        <v>1776</v>
      </c>
      <c r="G215" s="731">
        <v>102315</v>
      </c>
      <c r="H215" s="89"/>
      <c r="I215" s="89"/>
      <c r="J215" s="170"/>
      <c r="K215" s="169"/>
      <c r="L215" s="6"/>
      <c r="M215" s="988"/>
      <c r="N215" s="824"/>
    </row>
    <row r="216" spans="1:14" ht="15">
      <c r="A216" s="169">
        <v>633004</v>
      </c>
      <c r="B216" s="51">
        <v>3</v>
      </c>
      <c r="C216" s="84">
        <v>41</v>
      </c>
      <c r="D216" s="522" t="s">
        <v>206</v>
      </c>
      <c r="E216" s="504" t="s">
        <v>207</v>
      </c>
      <c r="F216" s="170">
        <v>613</v>
      </c>
      <c r="G216" s="170">
        <v>1440</v>
      </c>
      <c r="H216" s="89">
        <v>1000</v>
      </c>
      <c r="I216" s="89">
        <v>1450</v>
      </c>
      <c r="J216" s="170">
        <v>1400</v>
      </c>
      <c r="K216" s="169">
        <v>800</v>
      </c>
      <c r="L216" s="6">
        <v>3570</v>
      </c>
      <c r="M216" s="988">
        <v>3556.76</v>
      </c>
      <c r="N216" s="967">
        <f aca="true" t="shared" si="25" ref="N216:N225">(100/L216)*M216</f>
        <v>99.62913165266107</v>
      </c>
    </row>
    <row r="217" spans="1:14" ht="15">
      <c r="A217" s="169">
        <v>633004</v>
      </c>
      <c r="B217" s="51">
        <v>4</v>
      </c>
      <c r="C217" s="84">
        <v>41</v>
      </c>
      <c r="D217" s="522" t="s">
        <v>206</v>
      </c>
      <c r="E217" s="504" t="s">
        <v>356</v>
      </c>
      <c r="F217" s="170"/>
      <c r="G217" s="170"/>
      <c r="H217" s="89">
        <v>500</v>
      </c>
      <c r="I217" s="89">
        <v>500</v>
      </c>
      <c r="J217" s="170">
        <v>500</v>
      </c>
      <c r="K217" s="169"/>
      <c r="L217" s="6"/>
      <c r="M217" s="988"/>
      <c r="N217" s="965"/>
    </row>
    <row r="218" spans="1:14" ht="15">
      <c r="A218" s="169">
        <v>633006</v>
      </c>
      <c r="B218" s="51">
        <v>7</v>
      </c>
      <c r="C218" s="84">
        <v>41</v>
      </c>
      <c r="D218" s="512" t="s">
        <v>206</v>
      </c>
      <c r="E218" s="504" t="s">
        <v>469</v>
      </c>
      <c r="F218" s="209"/>
      <c r="G218" s="209">
        <v>1299</v>
      </c>
      <c r="H218" s="89">
        <v>5000</v>
      </c>
      <c r="I218" s="89">
        <v>5100</v>
      </c>
      <c r="J218" s="172">
        <v>5100</v>
      </c>
      <c r="K218" s="169">
        <v>5000</v>
      </c>
      <c r="L218" s="6">
        <v>5000</v>
      </c>
      <c r="M218" s="988">
        <v>831.33</v>
      </c>
      <c r="N218" s="964">
        <f t="shared" si="25"/>
        <v>16.6266</v>
      </c>
    </row>
    <row r="219" spans="1:14" ht="15">
      <c r="A219" s="171">
        <v>633004</v>
      </c>
      <c r="B219" s="33">
        <v>5</v>
      </c>
      <c r="C219" s="85">
        <v>41</v>
      </c>
      <c r="D219" s="512" t="s">
        <v>206</v>
      </c>
      <c r="E219" s="470" t="s">
        <v>209</v>
      </c>
      <c r="F219" s="228">
        <v>943</v>
      </c>
      <c r="G219" s="228">
        <v>408</v>
      </c>
      <c r="H219" s="89">
        <v>500</v>
      </c>
      <c r="I219" s="89">
        <v>500</v>
      </c>
      <c r="J219" s="170">
        <v>500</v>
      </c>
      <c r="K219" s="169">
        <v>500</v>
      </c>
      <c r="L219" s="6">
        <v>500</v>
      </c>
      <c r="M219" s="988">
        <v>406.01</v>
      </c>
      <c r="N219" s="965">
        <f t="shared" si="25"/>
        <v>81.202</v>
      </c>
    </row>
    <row r="220" spans="1:14" ht="15">
      <c r="A220" s="182">
        <v>633006</v>
      </c>
      <c r="B220" s="33">
        <v>2</v>
      </c>
      <c r="C220" s="85">
        <v>111</v>
      </c>
      <c r="D220" s="512" t="s">
        <v>206</v>
      </c>
      <c r="E220" s="470" t="s">
        <v>615</v>
      </c>
      <c r="F220" s="228"/>
      <c r="G220" s="228"/>
      <c r="H220" s="89"/>
      <c r="I220" s="89"/>
      <c r="J220" s="170"/>
      <c r="K220" s="169"/>
      <c r="L220" s="6">
        <v>4300</v>
      </c>
      <c r="M220" s="988">
        <v>4257.72</v>
      </c>
      <c r="N220" s="965">
        <f t="shared" si="25"/>
        <v>99.01674418604652</v>
      </c>
    </row>
    <row r="221" spans="1:14" ht="15">
      <c r="A221" s="182">
        <v>633006</v>
      </c>
      <c r="B221" s="33">
        <v>2</v>
      </c>
      <c r="C221" s="85">
        <v>41</v>
      </c>
      <c r="D221" s="512" t="s">
        <v>206</v>
      </c>
      <c r="E221" s="470" t="s">
        <v>636</v>
      </c>
      <c r="F221" s="228"/>
      <c r="G221" s="228"/>
      <c r="H221" s="89"/>
      <c r="I221" s="89"/>
      <c r="J221" s="170"/>
      <c r="K221" s="169"/>
      <c r="L221" s="6">
        <v>285</v>
      </c>
      <c r="M221" s="988">
        <v>280.42</v>
      </c>
      <c r="N221" s="965">
        <f t="shared" si="25"/>
        <v>98.39298245614034</v>
      </c>
    </row>
    <row r="222" spans="1:14" ht="15">
      <c r="A222" s="182">
        <v>633006</v>
      </c>
      <c r="B222" s="33">
        <v>10</v>
      </c>
      <c r="C222" s="85">
        <v>41</v>
      </c>
      <c r="D222" s="512" t="s">
        <v>206</v>
      </c>
      <c r="E222" s="470" t="s">
        <v>474</v>
      </c>
      <c r="F222" s="228">
        <v>843</v>
      </c>
      <c r="G222" s="228">
        <v>276</v>
      </c>
      <c r="H222" s="89"/>
      <c r="I222" s="8"/>
      <c r="J222" s="172"/>
      <c r="K222" s="169">
        <v>5000</v>
      </c>
      <c r="L222" s="8"/>
      <c r="M222" s="985"/>
      <c r="N222" s="824"/>
    </row>
    <row r="223" spans="1:14" ht="15">
      <c r="A223" s="179">
        <v>633015</v>
      </c>
      <c r="B223" s="49"/>
      <c r="C223" s="114">
        <v>41</v>
      </c>
      <c r="D223" s="509" t="s">
        <v>130</v>
      </c>
      <c r="E223" s="505" t="s">
        <v>210</v>
      </c>
      <c r="F223" s="228">
        <v>1848</v>
      </c>
      <c r="G223" s="228">
        <v>1554</v>
      </c>
      <c r="H223" s="36">
        <v>2000</v>
      </c>
      <c r="I223" s="23">
        <v>2000</v>
      </c>
      <c r="J223" s="210">
        <v>1500</v>
      </c>
      <c r="K223" s="182">
        <v>2000</v>
      </c>
      <c r="L223" s="23">
        <v>2000</v>
      </c>
      <c r="M223" s="990">
        <v>1988.61</v>
      </c>
      <c r="N223" s="966">
        <f t="shared" si="25"/>
        <v>99.4305</v>
      </c>
    </row>
    <row r="224" spans="1:14" ht="15">
      <c r="A224" s="193">
        <v>635</v>
      </c>
      <c r="B224" s="74"/>
      <c r="C224" s="83"/>
      <c r="D224" s="514"/>
      <c r="E224" s="503" t="s">
        <v>124</v>
      </c>
      <c r="F224" s="165">
        <f>SUM(F225:F226)</f>
        <v>170</v>
      </c>
      <c r="G224" s="165">
        <f>SUM(G225:G226)</f>
        <v>2820</v>
      </c>
      <c r="H224" s="5">
        <f aca="true" t="shared" si="26" ref="H224:M224">H225+H226</f>
        <v>2500</v>
      </c>
      <c r="I224" s="4">
        <f t="shared" si="26"/>
        <v>2500</v>
      </c>
      <c r="J224" s="165">
        <f t="shared" si="26"/>
        <v>500</v>
      </c>
      <c r="K224" s="164">
        <f t="shared" si="26"/>
        <v>2500</v>
      </c>
      <c r="L224" s="4">
        <f t="shared" si="26"/>
        <v>8160</v>
      </c>
      <c r="M224" s="984">
        <f t="shared" si="26"/>
        <v>5797.37</v>
      </c>
      <c r="N224" s="997">
        <f t="shared" si="25"/>
        <v>71.04620098039216</v>
      </c>
    </row>
    <row r="225" spans="1:14" ht="15">
      <c r="A225" s="171">
        <v>635006</v>
      </c>
      <c r="B225" s="9">
        <v>6</v>
      </c>
      <c r="C225" s="13">
        <v>41</v>
      </c>
      <c r="D225" s="512" t="s">
        <v>130</v>
      </c>
      <c r="E225" s="470" t="s">
        <v>211</v>
      </c>
      <c r="F225" s="209">
        <v>170</v>
      </c>
      <c r="G225" s="209">
        <v>2820</v>
      </c>
      <c r="H225" s="48">
        <v>2500</v>
      </c>
      <c r="I225" s="48">
        <v>2500</v>
      </c>
      <c r="J225" s="172">
        <v>500</v>
      </c>
      <c r="K225" s="171">
        <v>2500</v>
      </c>
      <c r="L225" s="8">
        <v>8160</v>
      </c>
      <c r="M225" s="985">
        <v>5797.37</v>
      </c>
      <c r="N225" s="998">
        <f t="shared" si="25"/>
        <v>71.04620098039216</v>
      </c>
    </row>
    <row r="226" spans="1:14" ht="15">
      <c r="A226" s="173">
        <v>635006</v>
      </c>
      <c r="B226" s="11">
        <v>10</v>
      </c>
      <c r="C226" s="204"/>
      <c r="D226" s="509" t="s">
        <v>130</v>
      </c>
      <c r="E226" s="505" t="s">
        <v>212</v>
      </c>
      <c r="F226" s="209"/>
      <c r="G226" s="209"/>
      <c r="H226" s="48"/>
      <c r="I226" s="48"/>
      <c r="J226" s="172"/>
      <c r="K226" s="171"/>
      <c r="L226" s="8"/>
      <c r="M226" s="985"/>
      <c r="N226" s="823"/>
    </row>
    <row r="227" spans="1:14" ht="15">
      <c r="A227" s="164">
        <v>637</v>
      </c>
      <c r="B227" s="3"/>
      <c r="C227" s="135"/>
      <c r="D227" s="514"/>
      <c r="E227" s="503" t="s">
        <v>134</v>
      </c>
      <c r="F227" s="165">
        <f>SUM(F228:F228)</f>
        <v>60705</v>
      </c>
      <c r="G227" s="165">
        <f>SUM(G228:G228)</f>
        <v>63326</v>
      </c>
      <c r="H227" s="5">
        <f>H228</f>
        <v>68000</v>
      </c>
      <c r="I227" s="4">
        <f>I228</f>
        <v>67330</v>
      </c>
      <c r="J227" s="165">
        <f>J228</f>
        <v>67330</v>
      </c>
      <c r="K227" s="164">
        <v>68000</v>
      </c>
      <c r="L227" s="4">
        <v>64295</v>
      </c>
      <c r="M227" s="984">
        <f>M228</f>
        <v>59545.48</v>
      </c>
      <c r="N227" s="996">
        <f>(100/L227)*M227</f>
        <v>92.61292479975116</v>
      </c>
    </row>
    <row r="228" spans="1:14" ht="15">
      <c r="A228" s="169">
        <v>637004</v>
      </c>
      <c r="B228" s="7">
        <v>1</v>
      </c>
      <c r="C228" s="641">
        <v>41</v>
      </c>
      <c r="D228" s="522" t="s">
        <v>206</v>
      </c>
      <c r="E228" s="504" t="s">
        <v>213</v>
      </c>
      <c r="F228" s="167">
        <v>60705</v>
      </c>
      <c r="G228" s="167">
        <v>63326</v>
      </c>
      <c r="H228" s="89">
        <v>68000</v>
      </c>
      <c r="I228" s="89">
        <v>67330</v>
      </c>
      <c r="J228" s="170">
        <v>67330</v>
      </c>
      <c r="K228" s="169">
        <v>68000</v>
      </c>
      <c r="L228" s="78">
        <v>64295</v>
      </c>
      <c r="M228" s="988">
        <v>59545.48</v>
      </c>
      <c r="N228" s="972">
        <f>(100/L228)*M228</f>
        <v>92.61292479975116</v>
      </c>
    </row>
    <row r="229" spans="1:14" ht="15.75" thickBot="1">
      <c r="A229" s="198"/>
      <c r="B229" s="92"/>
      <c r="C229" s="646"/>
      <c r="D229" s="542"/>
      <c r="E229" s="536"/>
      <c r="F229" s="318"/>
      <c r="G229" s="318"/>
      <c r="H229" s="101"/>
      <c r="I229" s="93"/>
      <c r="J229" s="226"/>
      <c r="K229" s="198"/>
      <c r="L229" s="26"/>
      <c r="M229" s="548"/>
      <c r="N229" s="811"/>
    </row>
    <row r="230" spans="1:14" ht="14.25" customHeight="1" thickBot="1">
      <c r="A230" s="69" t="s">
        <v>214</v>
      </c>
      <c r="B230" s="17"/>
      <c r="C230" s="638"/>
      <c r="D230" s="508"/>
      <c r="E230" s="501" t="s">
        <v>215</v>
      </c>
      <c r="F230" s="18">
        <f>SUM(F231+F234+F237+F232)</f>
        <v>458</v>
      </c>
      <c r="G230" s="18">
        <f>SUM(G231+G234+G237+G232)</f>
        <v>4555</v>
      </c>
      <c r="H230" s="70">
        <f>H231+H232+H237</f>
        <v>4150</v>
      </c>
      <c r="I230" s="68">
        <f>I232+I237</f>
        <v>4150</v>
      </c>
      <c r="J230" s="18">
        <f>J231+J234+J237+J232</f>
        <v>2200</v>
      </c>
      <c r="K230" s="69">
        <f>K231+K234+K237+K232</f>
        <v>4500</v>
      </c>
      <c r="L230" s="68">
        <f>L231+L234+L237+L232</f>
        <v>4500</v>
      </c>
      <c r="M230" s="1008">
        <f>M231+M234+M237+M232</f>
        <v>354.82</v>
      </c>
      <c r="N230" s="995">
        <f>(100/L230)*M230</f>
        <v>7.884888888888889</v>
      </c>
    </row>
    <row r="231" spans="1:14" ht="15" hidden="1">
      <c r="A231" s="194">
        <v>62</v>
      </c>
      <c r="B231" s="72"/>
      <c r="C231" s="653"/>
      <c r="D231" s="574"/>
      <c r="E231" s="502" t="s">
        <v>75</v>
      </c>
      <c r="F231" s="218"/>
      <c r="G231" s="218"/>
      <c r="H231" s="73"/>
      <c r="I231" s="71"/>
      <c r="J231" s="218"/>
      <c r="K231" s="200"/>
      <c r="L231" s="71"/>
      <c r="M231" s="983"/>
      <c r="N231" s="981"/>
    </row>
    <row r="232" spans="1:14" ht="15" customHeight="1">
      <c r="A232" s="194">
        <v>633</v>
      </c>
      <c r="B232" s="3"/>
      <c r="C232" s="135"/>
      <c r="D232" s="514"/>
      <c r="E232" s="554" t="s">
        <v>92</v>
      </c>
      <c r="F232" s="165"/>
      <c r="G232" s="165">
        <v>2580</v>
      </c>
      <c r="H232" s="5">
        <v>3000</v>
      </c>
      <c r="I232" s="4">
        <v>2000</v>
      </c>
      <c r="J232" s="165">
        <v>50</v>
      </c>
      <c r="K232" s="164">
        <v>3000</v>
      </c>
      <c r="L232" s="4">
        <f>L233</f>
        <v>3000</v>
      </c>
      <c r="M232" s="984">
        <v>0</v>
      </c>
      <c r="N232" s="997">
        <f>(100/L232)*M232</f>
        <v>0</v>
      </c>
    </row>
    <row r="233" spans="1:14" ht="16.5" customHeight="1">
      <c r="A233" s="166">
        <v>633006</v>
      </c>
      <c r="B233" s="75">
        <v>7</v>
      </c>
      <c r="C233" s="112">
        <v>41</v>
      </c>
      <c r="D233" s="514" t="s">
        <v>198</v>
      </c>
      <c r="E233" s="529" t="s">
        <v>468</v>
      </c>
      <c r="F233" s="167"/>
      <c r="G233" s="167">
        <v>2580</v>
      </c>
      <c r="H233" s="77">
        <v>3000</v>
      </c>
      <c r="I233" s="78">
        <v>2000</v>
      </c>
      <c r="J233" s="174">
        <v>50</v>
      </c>
      <c r="K233" s="166">
        <v>3000</v>
      </c>
      <c r="L233" s="78">
        <v>3000</v>
      </c>
      <c r="M233" s="986">
        <v>0</v>
      </c>
      <c r="N233" s="972">
        <f>(100/L233)*M233</f>
        <v>0</v>
      </c>
    </row>
    <row r="234" spans="1:14" ht="1.5" customHeight="1" hidden="1" thickBot="1">
      <c r="A234" s="193">
        <v>635</v>
      </c>
      <c r="B234" s="3"/>
      <c r="C234" s="141"/>
      <c r="D234" s="540"/>
      <c r="E234" s="532" t="s">
        <v>124</v>
      </c>
      <c r="F234" s="165">
        <f>F235+F236</f>
        <v>0</v>
      </c>
      <c r="G234" s="165">
        <f aca="true" t="shared" si="27" ref="G234:M234">G235+G236</f>
        <v>0</v>
      </c>
      <c r="H234" s="5">
        <f t="shared" si="27"/>
        <v>0</v>
      </c>
      <c r="I234" s="4">
        <f t="shared" si="27"/>
        <v>0</v>
      </c>
      <c r="J234" s="165">
        <f t="shared" si="27"/>
        <v>0</v>
      </c>
      <c r="K234" s="164">
        <f t="shared" si="27"/>
        <v>0</v>
      </c>
      <c r="L234" s="4">
        <f t="shared" si="27"/>
        <v>0</v>
      </c>
      <c r="M234" s="984">
        <f t="shared" si="27"/>
        <v>0</v>
      </c>
      <c r="N234" s="857"/>
    </row>
    <row r="235" spans="1:14" ht="14.25" customHeight="1" hidden="1">
      <c r="A235" s="173">
        <v>635004</v>
      </c>
      <c r="B235" s="11"/>
      <c r="C235" s="204"/>
      <c r="D235" s="514" t="s">
        <v>198</v>
      </c>
      <c r="E235" s="533" t="s">
        <v>216</v>
      </c>
      <c r="F235" s="183">
        <v>0</v>
      </c>
      <c r="G235" s="183">
        <v>0</v>
      </c>
      <c r="H235" s="52">
        <v>0</v>
      </c>
      <c r="I235" s="21">
        <v>0</v>
      </c>
      <c r="J235" s="181">
        <v>0</v>
      </c>
      <c r="K235" s="180">
        <v>0</v>
      </c>
      <c r="L235" s="21">
        <v>0</v>
      </c>
      <c r="M235" s="970">
        <v>0</v>
      </c>
      <c r="N235" s="980"/>
    </row>
    <row r="236" spans="1:14" ht="15" customHeight="1" hidden="1">
      <c r="A236" s="173">
        <v>635006</v>
      </c>
      <c r="B236" s="11">
        <v>1</v>
      </c>
      <c r="C236" s="204"/>
      <c r="D236" s="509" t="s">
        <v>198</v>
      </c>
      <c r="E236" s="529" t="s">
        <v>129</v>
      </c>
      <c r="F236" s="210">
        <v>0</v>
      </c>
      <c r="G236" s="210">
        <v>0</v>
      </c>
      <c r="H236" s="80">
        <v>0</v>
      </c>
      <c r="I236" s="10">
        <v>0</v>
      </c>
      <c r="J236" s="174">
        <v>0</v>
      </c>
      <c r="K236" s="173">
        <v>0</v>
      </c>
      <c r="L236" s="10">
        <v>0</v>
      </c>
      <c r="M236" s="986">
        <v>0</v>
      </c>
      <c r="N236" s="811"/>
    </row>
    <row r="237" spans="1:14" ht="15">
      <c r="A237" s="164">
        <v>637</v>
      </c>
      <c r="B237" s="3"/>
      <c r="C237" s="135"/>
      <c r="D237" s="514"/>
      <c r="E237" s="532" t="s">
        <v>134</v>
      </c>
      <c r="F237" s="165">
        <f>SUM(F238:F239)</f>
        <v>458</v>
      </c>
      <c r="G237" s="165">
        <f>SUM(G238:G239)</f>
        <v>1975</v>
      </c>
      <c r="H237" s="5">
        <f aca="true" t="shared" si="28" ref="H237:M237">H238+H239</f>
        <v>1150</v>
      </c>
      <c r="I237" s="4">
        <f t="shared" si="28"/>
        <v>2150</v>
      </c>
      <c r="J237" s="165">
        <f t="shared" si="28"/>
        <v>2150</v>
      </c>
      <c r="K237" s="164">
        <f t="shared" si="28"/>
        <v>1500</v>
      </c>
      <c r="L237" s="4">
        <f t="shared" si="28"/>
        <v>1500</v>
      </c>
      <c r="M237" s="984">
        <f t="shared" si="28"/>
        <v>354.82</v>
      </c>
      <c r="N237" s="997">
        <f>(100/L237)*M237</f>
        <v>23.654666666666667</v>
      </c>
    </row>
    <row r="238" spans="1:14" ht="15">
      <c r="A238" s="169">
        <v>637004</v>
      </c>
      <c r="B238" s="7">
        <v>3</v>
      </c>
      <c r="C238" s="641">
        <v>41</v>
      </c>
      <c r="D238" s="522" t="s">
        <v>198</v>
      </c>
      <c r="E238" s="534" t="s">
        <v>217</v>
      </c>
      <c r="F238" s="170">
        <v>353</v>
      </c>
      <c r="G238" s="170">
        <v>1841</v>
      </c>
      <c r="H238" s="89">
        <v>1000</v>
      </c>
      <c r="I238" s="6">
        <v>2000</v>
      </c>
      <c r="J238" s="170">
        <v>2000</v>
      </c>
      <c r="K238" s="169">
        <v>1500</v>
      </c>
      <c r="L238" s="6">
        <v>1500</v>
      </c>
      <c r="M238" s="988">
        <v>354.82</v>
      </c>
      <c r="N238" s="998">
        <f>(100/L238)*M238</f>
        <v>23.654666666666667</v>
      </c>
    </row>
    <row r="239" spans="1:14" ht="15">
      <c r="A239" s="171">
        <v>637004</v>
      </c>
      <c r="B239" s="9">
        <v>9</v>
      </c>
      <c r="C239" s="13">
        <v>41</v>
      </c>
      <c r="D239" s="512" t="s">
        <v>198</v>
      </c>
      <c r="E239" s="328" t="s">
        <v>218</v>
      </c>
      <c r="F239" s="172">
        <v>105</v>
      </c>
      <c r="G239" s="172">
        <v>134</v>
      </c>
      <c r="H239" s="48">
        <v>150</v>
      </c>
      <c r="I239" s="8">
        <v>150</v>
      </c>
      <c r="J239" s="172">
        <v>150</v>
      </c>
      <c r="K239" s="171"/>
      <c r="L239" s="8"/>
      <c r="M239" s="985"/>
      <c r="N239" s="967"/>
    </row>
    <row r="240" spans="1:14" ht="15.75" thickBot="1">
      <c r="A240" s="199"/>
      <c r="B240" s="34"/>
      <c r="C240" s="128"/>
      <c r="D240" s="537"/>
      <c r="E240" s="575"/>
      <c r="F240" s="320"/>
      <c r="G240" s="320"/>
      <c r="H240" s="36"/>
      <c r="I240" s="12"/>
      <c r="J240" s="183"/>
      <c r="K240" s="182"/>
      <c r="L240" s="12"/>
      <c r="M240" s="989"/>
      <c r="N240" s="836"/>
    </row>
    <row r="241" spans="1:14" ht="15.75" thickBot="1">
      <c r="A241" s="16" t="s">
        <v>220</v>
      </c>
      <c r="B241" s="94"/>
      <c r="C241" s="55"/>
      <c r="D241" s="508"/>
      <c r="E241" s="57" t="s">
        <v>221</v>
      </c>
      <c r="F241" s="18">
        <f>SUM(F242+F243+F246)</f>
        <v>4368</v>
      </c>
      <c r="G241" s="18">
        <f>SUM(G242+G243+G246)</f>
        <v>5059</v>
      </c>
      <c r="H241" s="70">
        <f aca="true" t="shared" si="29" ref="H241:M241">H242+H243+H246</f>
        <v>5900</v>
      </c>
      <c r="I241" s="68">
        <f t="shared" si="29"/>
        <v>7460</v>
      </c>
      <c r="J241" s="18">
        <f t="shared" si="29"/>
        <v>8700</v>
      </c>
      <c r="K241" s="69">
        <f t="shared" si="29"/>
        <v>4700</v>
      </c>
      <c r="L241" s="68">
        <f t="shared" si="29"/>
        <v>4700</v>
      </c>
      <c r="M241" s="1008">
        <f t="shared" si="29"/>
        <v>3926.87</v>
      </c>
      <c r="N241" s="995">
        <f>(100/L241)*M241</f>
        <v>83.55042553191488</v>
      </c>
    </row>
    <row r="242" spans="1:14" ht="15" hidden="1">
      <c r="A242" s="256">
        <v>62</v>
      </c>
      <c r="B242" s="96"/>
      <c r="C242" s="96"/>
      <c r="D242" s="97" t="s">
        <v>198</v>
      </c>
      <c r="E242" s="561" t="s">
        <v>75</v>
      </c>
      <c r="F242" s="98">
        <v>0</v>
      </c>
      <c r="G242" s="98">
        <v>0</v>
      </c>
      <c r="H242" s="98">
        <v>0</v>
      </c>
      <c r="I242" s="98">
        <v>0</v>
      </c>
      <c r="J242" s="215">
        <v>0</v>
      </c>
      <c r="K242" s="261">
        <v>0</v>
      </c>
      <c r="L242" s="98">
        <v>0</v>
      </c>
      <c r="M242" s="1009">
        <v>0</v>
      </c>
      <c r="N242" s="146"/>
    </row>
    <row r="243" spans="1:14" ht="15">
      <c r="A243" s="194">
        <v>632</v>
      </c>
      <c r="B243" s="102"/>
      <c r="C243" s="640"/>
      <c r="D243" s="514"/>
      <c r="E243" s="502" t="s">
        <v>85</v>
      </c>
      <c r="F243" s="165">
        <f>SUM(F244:F245)</f>
        <v>4368</v>
      </c>
      <c r="G243" s="165">
        <f>SUM(G244:G245)</f>
        <v>5059</v>
      </c>
      <c r="H243" s="73">
        <v>5900</v>
      </c>
      <c r="I243" s="71">
        <v>4660</v>
      </c>
      <c r="J243" s="218">
        <v>5900</v>
      </c>
      <c r="K243" s="164">
        <f>SUM(K244:K245)</f>
        <v>4700</v>
      </c>
      <c r="L243" s="71">
        <f>L244+L245</f>
        <v>4700</v>
      </c>
      <c r="M243" s="983">
        <f>M244+M245</f>
        <v>3926.87</v>
      </c>
      <c r="N243" s="996">
        <f>(100/L243)*M243</f>
        <v>83.55042553191488</v>
      </c>
    </row>
    <row r="244" spans="1:14" ht="15">
      <c r="A244" s="180">
        <v>632001</v>
      </c>
      <c r="B244" s="47">
        <v>1</v>
      </c>
      <c r="C244" s="649">
        <v>41</v>
      </c>
      <c r="D244" s="521" t="s">
        <v>198</v>
      </c>
      <c r="E244" s="517" t="s">
        <v>87</v>
      </c>
      <c r="F244" s="216">
        <v>413</v>
      </c>
      <c r="G244" s="216">
        <v>1086</v>
      </c>
      <c r="H244" s="110">
        <v>1000</v>
      </c>
      <c r="I244" s="90">
        <v>1160</v>
      </c>
      <c r="J244" s="216">
        <v>1160</v>
      </c>
      <c r="K244" s="202">
        <v>1200</v>
      </c>
      <c r="L244" s="90">
        <v>1200</v>
      </c>
      <c r="M244" s="1005">
        <v>648</v>
      </c>
      <c r="N244" s="971">
        <f>(100/L244)*M244</f>
        <v>54</v>
      </c>
    </row>
    <row r="245" spans="1:14" ht="15">
      <c r="A245" s="179">
        <v>632002</v>
      </c>
      <c r="B245" s="79"/>
      <c r="C245" s="655">
        <v>41</v>
      </c>
      <c r="D245" s="513" t="s">
        <v>198</v>
      </c>
      <c r="E245" s="515" t="s">
        <v>29</v>
      </c>
      <c r="F245" s="210">
        <v>3955</v>
      </c>
      <c r="G245" s="210">
        <v>3973</v>
      </c>
      <c r="H245" s="516">
        <v>3500</v>
      </c>
      <c r="I245" s="23">
        <v>3500</v>
      </c>
      <c r="J245" s="210">
        <v>3500</v>
      </c>
      <c r="K245" s="179">
        <v>3500</v>
      </c>
      <c r="L245" s="23">
        <v>3500</v>
      </c>
      <c r="M245" s="990">
        <v>3278.87</v>
      </c>
      <c r="N245" s="966">
        <f>(100/L245)*M245</f>
        <v>93.68199999999999</v>
      </c>
    </row>
    <row r="246" spans="1:14" ht="15">
      <c r="A246" s="193">
        <v>635</v>
      </c>
      <c r="B246" s="74"/>
      <c r="C246" s="83"/>
      <c r="D246" s="514"/>
      <c r="E246" s="503" t="s">
        <v>124</v>
      </c>
      <c r="F246" s="218"/>
      <c r="G246" s="218"/>
      <c r="H246" s="73"/>
      <c r="I246" s="71">
        <v>2800</v>
      </c>
      <c r="J246" s="178">
        <v>2800</v>
      </c>
      <c r="K246" s="164"/>
      <c r="L246" s="71"/>
      <c r="M246" s="983"/>
      <c r="N246" s="997"/>
    </row>
    <row r="247" spans="1:14" ht="15">
      <c r="A247" s="202">
        <v>635002</v>
      </c>
      <c r="B247" s="1021"/>
      <c r="C247" s="1022">
        <v>41</v>
      </c>
      <c r="D247" s="540" t="s">
        <v>198</v>
      </c>
      <c r="E247" s="1003" t="s">
        <v>501</v>
      </c>
      <c r="F247" s="183"/>
      <c r="G247" s="183"/>
      <c r="H247" s="36"/>
      <c r="I247" s="1023">
        <v>2800</v>
      </c>
      <c r="J247" s="167">
        <v>2800</v>
      </c>
      <c r="K247" s="182"/>
      <c r="L247" s="12"/>
      <c r="M247" s="989"/>
      <c r="N247" s="972"/>
    </row>
    <row r="248" spans="1:14" ht="15.75" thickBot="1">
      <c r="A248" s="198"/>
      <c r="B248" s="92"/>
      <c r="C248" s="646"/>
      <c r="D248" s="542"/>
      <c r="E248" s="545"/>
      <c r="F248" s="320"/>
      <c r="G248" s="320"/>
      <c r="H248" s="101"/>
      <c r="I248" s="727"/>
      <c r="J248" s="226"/>
      <c r="K248" s="198"/>
      <c r="L248" s="93"/>
      <c r="M248" s="548"/>
      <c r="N248" s="836"/>
    </row>
    <row r="249" spans="1:14" ht="15.75" thickBot="1">
      <c r="A249" s="69" t="s">
        <v>222</v>
      </c>
      <c r="B249" s="17"/>
      <c r="C249" s="638"/>
      <c r="D249" s="508"/>
      <c r="E249" s="57" t="s">
        <v>223</v>
      </c>
      <c r="F249" s="18">
        <f>SUM(F250+F258+F260+F264+F262)</f>
        <v>20833</v>
      </c>
      <c r="G249" s="18">
        <f>SUM(G250+G258+G260+G264+G262)</f>
        <v>127150</v>
      </c>
      <c r="H249" s="70">
        <f aca="true" t="shared" si="30" ref="H249:M249">H250+H258+H260+H262+H264</f>
        <v>141695</v>
      </c>
      <c r="I249" s="68">
        <f t="shared" si="30"/>
        <v>101695</v>
      </c>
      <c r="J249" s="18">
        <f t="shared" si="30"/>
        <v>77164</v>
      </c>
      <c r="K249" s="69">
        <f t="shared" si="30"/>
        <v>31695</v>
      </c>
      <c r="L249" s="68">
        <f t="shared" si="30"/>
        <v>31695</v>
      </c>
      <c r="M249" s="1008">
        <f t="shared" si="30"/>
        <v>23819.21</v>
      </c>
      <c r="N249" s="995">
        <f>(100/L249)*M249</f>
        <v>75.15131724246727</v>
      </c>
    </row>
    <row r="250" spans="1:14" ht="15" hidden="1">
      <c r="A250" s="261">
        <v>62</v>
      </c>
      <c r="B250" s="95"/>
      <c r="C250" s="140"/>
      <c r="D250" s="538"/>
      <c r="E250" s="539" t="s">
        <v>75</v>
      </c>
      <c r="F250" s="215">
        <v>329</v>
      </c>
      <c r="G250" s="215">
        <v>38</v>
      </c>
      <c r="H250" s="106">
        <v>14</v>
      </c>
      <c r="I250" s="106">
        <f>SUM(I251:I257)</f>
        <v>14</v>
      </c>
      <c r="J250" s="215">
        <f>SUM(J251:J257)</f>
        <v>14</v>
      </c>
      <c r="K250" s="261">
        <f>SUM(K251:K257)</f>
        <v>14</v>
      </c>
      <c r="L250" s="98">
        <f>SUM(L251:L257)</f>
        <v>118</v>
      </c>
      <c r="M250" s="1009">
        <f>SUM(M251:M257)</f>
        <v>112.32</v>
      </c>
      <c r="N250" s="1001">
        <f>(100/L250)*M250</f>
        <v>95.18644067796609</v>
      </c>
    </row>
    <row r="251" spans="1:14" ht="17.25" customHeight="1">
      <c r="A251" s="171">
        <v>623000</v>
      </c>
      <c r="B251" s="9"/>
      <c r="C251" s="13">
        <v>41</v>
      </c>
      <c r="D251" s="512" t="s">
        <v>224</v>
      </c>
      <c r="E251" s="328" t="s">
        <v>77</v>
      </c>
      <c r="F251" s="172"/>
      <c r="G251" s="172"/>
      <c r="H251" s="48"/>
      <c r="I251" s="8"/>
      <c r="J251" s="172"/>
      <c r="K251" s="171"/>
      <c r="L251" s="8">
        <v>30</v>
      </c>
      <c r="M251" s="985">
        <v>30</v>
      </c>
      <c r="N251" s="965">
        <f>(100/L251)*M251</f>
        <v>100</v>
      </c>
    </row>
    <row r="252" spans="1:14" ht="15">
      <c r="A252" s="171">
        <v>625002</v>
      </c>
      <c r="B252" s="9"/>
      <c r="C252" s="13">
        <v>41</v>
      </c>
      <c r="D252" s="512" t="s">
        <v>224</v>
      </c>
      <c r="E252" s="328" t="s">
        <v>79</v>
      </c>
      <c r="F252" s="172">
        <v>235</v>
      </c>
      <c r="G252" s="172">
        <v>20</v>
      </c>
      <c r="H252" s="48"/>
      <c r="I252" s="8"/>
      <c r="J252" s="172"/>
      <c r="K252" s="171"/>
      <c r="L252" s="8">
        <v>45</v>
      </c>
      <c r="M252" s="985">
        <v>42</v>
      </c>
      <c r="N252" s="965">
        <f>(100/L252)*M252</f>
        <v>93.33333333333334</v>
      </c>
    </row>
    <row r="253" spans="1:14" ht="1.5" customHeight="1" hidden="1">
      <c r="A253" s="171">
        <v>625001</v>
      </c>
      <c r="B253" s="9"/>
      <c r="C253" s="13"/>
      <c r="D253" s="512" t="s">
        <v>224</v>
      </c>
      <c r="E253" s="328" t="s">
        <v>78</v>
      </c>
      <c r="F253" s="172"/>
      <c r="G253" s="172"/>
      <c r="H253" s="48"/>
      <c r="I253" s="8"/>
      <c r="J253" s="172"/>
      <c r="K253" s="171"/>
      <c r="L253" s="8"/>
      <c r="M253" s="985"/>
      <c r="N253" s="811"/>
    </row>
    <row r="254" spans="1:14" ht="15" hidden="1">
      <c r="A254" s="171">
        <v>625002</v>
      </c>
      <c r="B254" s="9"/>
      <c r="C254" s="13">
        <v>41</v>
      </c>
      <c r="D254" s="512" t="s">
        <v>224</v>
      </c>
      <c r="E254" s="328" t="s">
        <v>79</v>
      </c>
      <c r="F254" s="172"/>
      <c r="G254" s="731"/>
      <c r="H254" s="48"/>
      <c r="I254" s="8"/>
      <c r="J254" s="172"/>
      <c r="K254" s="171"/>
      <c r="L254" s="8"/>
      <c r="M254" s="985"/>
      <c r="N254" s="965"/>
    </row>
    <row r="255" spans="1:14" ht="15">
      <c r="A255" s="169">
        <v>625003</v>
      </c>
      <c r="B255" s="7"/>
      <c r="C255" s="641">
        <v>41</v>
      </c>
      <c r="D255" s="512" t="s">
        <v>224</v>
      </c>
      <c r="E255" s="504" t="s">
        <v>80</v>
      </c>
      <c r="F255" s="172">
        <v>14</v>
      </c>
      <c r="G255" s="172">
        <v>12</v>
      </c>
      <c r="H255" s="48">
        <v>14</v>
      </c>
      <c r="I255" s="8">
        <v>14</v>
      </c>
      <c r="J255" s="172">
        <v>14</v>
      </c>
      <c r="K255" s="171">
        <v>14</v>
      </c>
      <c r="L255" s="8">
        <v>18</v>
      </c>
      <c r="M255" s="985">
        <v>17.08</v>
      </c>
      <c r="N255" s="965">
        <f>(100/L255)*M255</f>
        <v>94.88888888888887</v>
      </c>
    </row>
    <row r="256" spans="1:14" ht="15">
      <c r="A256" s="182">
        <v>625004</v>
      </c>
      <c r="B256" s="15"/>
      <c r="C256" s="206">
        <v>41</v>
      </c>
      <c r="D256" s="511" t="s">
        <v>224</v>
      </c>
      <c r="E256" s="328" t="s">
        <v>81</v>
      </c>
      <c r="F256" s="211"/>
      <c r="G256" s="211"/>
      <c r="H256" s="53"/>
      <c r="I256" s="24"/>
      <c r="J256" s="211"/>
      <c r="K256" s="201"/>
      <c r="L256" s="24">
        <v>10</v>
      </c>
      <c r="M256" s="993">
        <v>9</v>
      </c>
      <c r="N256" s="965">
        <f>(100/L256)*M256</f>
        <v>90</v>
      </c>
    </row>
    <row r="257" spans="1:14" ht="15">
      <c r="A257" s="201">
        <v>625007</v>
      </c>
      <c r="B257" s="91"/>
      <c r="C257" s="322">
        <v>41</v>
      </c>
      <c r="D257" s="511" t="s">
        <v>224</v>
      </c>
      <c r="E257" s="471" t="s">
        <v>83</v>
      </c>
      <c r="F257" s="211">
        <v>79</v>
      </c>
      <c r="G257" s="211">
        <v>6</v>
      </c>
      <c r="H257" s="53"/>
      <c r="I257" s="24"/>
      <c r="J257" s="211"/>
      <c r="K257" s="201"/>
      <c r="L257" s="24">
        <v>15</v>
      </c>
      <c r="M257" s="993">
        <v>14.24</v>
      </c>
      <c r="N257" s="965">
        <f>(100/L257)*M257</f>
        <v>94.93333333333334</v>
      </c>
    </row>
    <row r="258" spans="1:14" ht="15">
      <c r="A258" s="164">
        <v>632</v>
      </c>
      <c r="B258" s="3"/>
      <c r="C258" s="135"/>
      <c r="D258" s="514"/>
      <c r="E258" s="503" t="s">
        <v>225</v>
      </c>
      <c r="F258" s="165">
        <v>18292</v>
      </c>
      <c r="G258" s="165">
        <v>19106</v>
      </c>
      <c r="H258" s="5">
        <v>20000</v>
      </c>
      <c r="I258" s="5">
        <v>20000</v>
      </c>
      <c r="J258" s="165">
        <v>20000</v>
      </c>
      <c r="K258" s="164">
        <f>K259</f>
        <v>20000</v>
      </c>
      <c r="L258" s="4">
        <f>L259</f>
        <v>20000</v>
      </c>
      <c r="M258" s="984">
        <f>M259</f>
        <v>17170.18</v>
      </c>
      <c r="N258" s="999">
        <f aca="true" t="shared" si="31" ref="N258:N265">(100/L258)*M258</f>
        <v>85.85090000000001</v>
      </c>
    </row>
    <row r="259" spans="1:14" ht="15">
      <c r="A259" s="173">
        <v>632001</v>
      </c>
      <c r="B259" s="11">
        <v>1</v>
      </c>
      <c r="C259" s="204">
        <v>41</v>
      </c>
      <c r="D259" s="509" t="s">
        <v>224</v>
      </c>
      <c r="E259" s="505" t="s">
        <v>87</v>
      </c>
      <c r="F259" s="174">
        <v>18292</v>
      </c>
      <c r="G259" s="174">
        <v>19106</v>
      </c>
      <c r="H259" s="80">
        <v>20000</v>
      </c>
      <c r="I259" s="80">
        <v>20000</v>
      </c>
      <c r="J259" s="174">
        <v>20000</v>
      </c>
      <c r="K259" s="173">
        <v>20000</v>
      </c>
      <c r="L259" s="10">
        <v>20000</v>
      </c>
      <c r="M259" s="986">
        <v>17170.18</v>
      </c>
      <c r="N259" s="972">
        <f t="shared" si="31"/>
        <v>85.85090000000001</v>
      </c>
    </row>
    <row r="260" spans="1:14" ht="15">
      <c r="A260" s="200">
        <v>633</v>
      </c>
      <c r="B260" s="72"/>
      <c r="C260" s="639"/>
      <c r="D260" s="509"/>
      <c r="E260" s="502" t="s">
        <v>92</v>
      </c>
      <c r="F260" s="218">
        <v>520</v>
      </c>
      <c r="G260" s="218">
        <v>50951</v>
      </c>
      <c r="H260" s="73">
        <v>20000</v>
      </c>
      <c r="I260" s="73">
        <v>20000</v>
      </c>
      <c r="J260" s="218">
        <v>1500</v>
      </c>
      <c r="K260" s="200">
        <f>K261</f>
        <v>5000</v>
      </c>
      <c r="L260" s="4">
        <f>L261</f>
        <v>4636</v>
      </c>
      <c r="M260" s="983">
        <f>M261</f>
        <v>305.11</v>
      </c>
      <c r="N260" s="996">
        <f t="shared" si="31"/>
        <v>6.581320103537533</v>
      </c>
    </row>
    <row r="261" spans="1:14" ht="15">
      <c r="A261" s="173">
        <v>633006</v>
      </c>
      <c r="B261" s="11">
        <v>7</v>
      </c>
      <c r="C261" s="204">
        <v>41</v>
      </c>
      <c r="D261" s="509" t="s">
        <v>224</v>
      </c>
      <c r="E261" s="505" t="s">
        <v>472</v>
      </c>
      <c r="F261" s="174">
        <v>520</v>
      </c>
      <c r="G261" s="174">
        <v>50951</v>
      </c>
      <c r="H261" s="80">
        <v>20000</v>
      </c>
      <c r="I261" s="80">
        <v>20000</v>
      </c>
      <c r="J261" s="174">
        <v>1500</v>
      </c>
      <c r="K261" s="1052">
        <v>5000</v>
      </c>
      <c r="L261" s="1053">
        <v>4636</v>
      </c>
      <c r="M261" s="1024">
        <v>305.11</v>
      </c>
      <c r="N261" s="972">
        <f t="shared" si="31"/>
        <v>6.581320103537533</v>
      </c>
    </row>
    <row r="262" spans="1:14" ht="15">
      <c r="A262" s="193">
        <v>635</v>
      </c>
      <c r="B262" s="3"/>
      <c r="C262" s="135"/>
      <c r="D262" s="514"/>
      <c r="E262" s="503" t="s">
        <v>124</v>
      </c>
      <c r="F262" s="165"/>
      <c r="G262" s="165">
        <v>55375</v>
      </c>
      <c r="H262" s="73">
        <v>100000</v>
      </c>
      <c r="I262" s="73">
        <v>60000</v>
      </c>
      <c r="J262" s="218">
        <v>54000</v>
      </c>
      <c r="K262" s="164">
        <f>K263</f>
        <v>5000</v>
      </c>
      <c r="L262" s="71">
        <f>L263</f>
        <v>4900</v>
      </c>
      <c r="M262" s="983">
        <f>M263</f>
        <v>4196.6</v>
      </c>
      <c r="N262" s="996">
        <f t="shared" si="31"/>
        <v>85.64489795918368</v>
      </c>
    </row>
    <row r="263" spans="1:14" ht="15">
      <c r="A263" s="173">
        <v>635006</v>
      </c>
      <c r="B263" s="11"/>
      <c r="C263" s="204">
        <v>41</v>
      </c>
      <c r="D263" s="509" t="s">
        <v>224</v>
      </c>
      <c r="E263" s="505" t="s">
        <v>471</v>
      </c>
      <c r="F263" s="174"/>
      <c r="G263" s="174">
        <v>55375</v>
      </c>
      <c r="H263" s="80">
        <v>100000</v>
      </c>
      <c r="I263" s="80">
        <v>60000</v>
      </c>
      <c r="J263" s="174">
        <v>54000</v>
      </c>
      <c r="K263" s="173">
        <v>5000</v>
      </c>
      <c r="L263" s="10">
        <v>4900</v>
      </c>
      <c r="M263" s="986">
        <v>4196.6</v>
      </c>
      <c r="N263" s="972">
        <f t="shared" si="31"/>
        <v>85.64489795918368</v>
      </c>
    </row>
    <row r="264" spans="1:14" ht="15">
      <c r="A264" s="194">
        <v>637</v>
      </c>
      <c r="B264" s="72"/>
      <c r="C264" s="639"/>
      <c r="D264" s="509"/>
      <c r="E264" s="502" t="s">
        <v>134</v>
      </c>
      <c r="F264" s="218">
        <v>1692</v>
      </c>
      <c r="G264" s="218">
        <v>1680</v>
      </c>
      <c r="H264" s="73">
        <f aca="true" t="shared" si="32" ref="H264:M264">H265</f>
        <v>1681</v>
      </c>
      <c r="I264" s="71">
        <f t="shared" si="32"/>
        <v>1681</v>
      </c>
      <c r="J264" s="218">
        <f t="shared" si="32"/>
        <v>1650</v>
      </c>
      <c r="K264" s="200">
        <f t="shared" si="32"/>
        <v>1681</v>
      </c>
      <c r="L264" s="71">
        <f t="shared" si="32"/>
        <v>2041</v>
      </c>
      <c r="M264" s="984">
        <f t="shared" si="32"/>
        <v>2035</v>
      </c>
      <c r="N264" s="996">
        <f t="shared" si="31"/>
        <v>99.70602645761882</v>
      </c>
    </row>
    <row r="265" spans="1:14" ht="15">
      <c r="A265" s="173">
        <v>637027</v>
      </c>
      <c r="B265" s="11"/>
      <c r="C265" s="204">
        <v>41</v>
      </c>
      <c r="D265" s="509" t="s">
        <v>224</v>
      </c>
      <c r="E265" s="505" t="s">
        <v>156</v>
      </c>
      <c r="F265" s="174">
        <v>1692</v>
      </c>
      <c r="G265" s="174">
        <v>1680</v>
      </c>
      <c r="H265" s="80">
        <v>1681</v>
      </c>
      <c r="I265" s="80">
        <v>1681</v>
      </c>
      <c r="J265" s="174">
        <v>1650</v>
      </c>
      <c r="K265" s="173">
        <v>1681</v>
      </c>
      <c r="L265" s="10">
        <v>2041</v>
      </c>
      <c r="M265" s="986">
        <v>2035</v>
      </c>
      <c r="N265" s="972">
        <f t="shared" si="31"/>
        <v>99.70602645761882</v>
      </c>
    </row>
    <row r="266" spans="1:14" ht="15.75" thickBot="1">
      <c r="A266" s="258"/>
      <c r="B266" s="104"/>
      <c r="C266" s="647"/>
      <c r="D266" s="542"/>
      <c r="E266" s="579"/>
      <c r="F266" s="320"/>
      <c r="G266" s="320"/>
      <c r="H266" s="473"/>
      <c r="I266" s="121"/>
      <c r="J266" s="178"/>
      <c r="K266" s="177"/>
      <c r="L266" s="133"/>
      <c r="M266" s="229"/>
      <c r="N266" s="844"/>
    </row>
    <row r="267" spans="1:14" ht="15.75" thickBot="1">
      <c r="A267" s="69" t="s">
        <v>226</v>
      </c>
      <c r="B267" s="94"/>
      <c r="C267" s="55"/>
      <c r="D267" s="508"/>
      <c r="E267" s="501" t="s">
        <v>227</v>
      </c>
      <c r="F267" s="18">
        <f>F276+F280+F285+F288+F268</f>
        <v>16212</v>
      </c>
      <c r="G267" s="18">
        <f>G276+G280+G285+G288+G268</f>
        <v>15962</v>
      </c>
      <c r="H267" s="70">
        <f aca="true" t="shared" si="33" ref="H267:M267">H268+H276+H280+H285+H288</f>
        <v>22315</v>
      </c>
      <c r="I267" s="70">
        <f t="shared" si="33"/>
        <v>22315</v>
      </c>
      <c r="J267" s="18">
        <f t="shared" si="33"/>
        <v>18005</v>
      </c>
      <c r="K267" s="69">
        <f t="shared" si="33"/>
        <v>22595</v>
      </c>
      <c r="L267" s="68">
        <f t="shared" si="33"/>
        <v>22595</v>
      </c>
      <c r="M267" s="1008">
        <f t="shared" si="33"/>
        <v>19832.15</v>
      </c>
      <c r="N267" s="995">
        <f>(100/L267)*M267</f>
        <v>87.77229475547688</v>
      </c>
    </row>
    <row r="268" spans="1:14" ht="15">
      <c r="A268" s="918">
        <v>62</v>
      </c>
      <c r="B268" s="919"/>
      <c r="C268" s="656"/>
      <c r="D268" s="578"/>
      <c r="E268" s="563" t="s">
        <v>75</v>
      </c>
      <c r="F268" s="215">
        <f>SUM(F269:F275)</f>
        <v>400</v>
      </c>
      <c r="G268" s="215">
        <f aca="true" t="shared" si="34" ref="G268:M268">SUM(G269:G275)</f>
        <v>19</v>
      </c>
      <c r="H268" s="122">
        <f t="shared" si="34"/>
        <v>15</v>
      </c>
      <c r="I268" s="122">
        <f t="shared" si="34"/>
        <v>15</v>
      </c>
      <c r="J268" s="580">
        <f t="shared" si="34"/>
        <v>15</v>
      </c>
      <c r="K268" s="1054">
        <f t="shared" si="34"/>
        <v>15</v>
      </c>
      <c r="L268" s="1056">
        <f t="shared" si="34"/>
        <v>15</v>
      </c>
      <c r="M268" s="1025">
        <f t="shared" si="34"/>
        <v>8.64</v>
      </c>
      <c r="N268" s="1001">
        <f>(100/L268)*M268</f>
        <v>57.60000000000001</v>
      </c>
    </row>
    <row r="269" spans="1:14" ht="15">
      <c r="A269" s="169">
        <v>621000</v>
      </c>
      <c r="B269" s="7"/>
      <c r="C269" s="641">
        <v>41</v>
      </c>
      <c r="D269" s="522" t="s">
        <v>228</v>
      </c>
      <c r="E269" s="504" t="s">
        <v>76</v>
      </c>
      <c r="F269" s="170">
        <v>63</v>
      </c>
      <c r="G269" s="170"/>
      <c r="H269" s="52"/>
      <c r="I269" s="21"/>
      <c r="J269" s="181"/>
      <c r="K269" s="180"/>
      <c r="L269" s="21"/>
      <c r="M269" s="970"/>
      <c r="N269" s="729"/>
    </row>
    <row r="270" spans="1:14" ht="15">
      <c r="A270" s="171">
        <v>625001</v>
      </c>
      <c r="B270" s="9"/>
      <c r="C270" s="641">
        <v>41</v>
      </c>
      <c r="D270" s="522" t="s">
        <v>228</v>
      </c>
      <c r="E270" s="470" t="s">
        <v>78</v>
      </c>
      <c r="F270" s="172">
        <v>9</v>
      </c>
      <c r="G270" s="172"/>
      <c r="H270" s="48"/>
      <c r="I270" s="8"/>
      <c r="J270" s="172"/>
      <c r="K270" s="171"/>
      <c r="L270" s="8"/>
      <c r="M270" s="985"/>
      <c r="N270" s="811"/>
    </row>
    <row r="271" spans="1:14" ht="15">
      <c r="A271" s="171">
        <v>625002</v>
      </c>
      <c r="B271" s="9"/>
      <c r="C271" s="641">
        <v>41</v>
      </c>
      <c r="D271" s="522" t="s">
        <v>228</v>
      </c>
      <c r="E271" s="470" t="s">
        <v>79</v>
      </c>
      <c r="F271" s="172">
        <v>214</v>
      </c>
      <c r="G271" s="172">
        <v>7</v>
      </c>
      <c r="H271" s="48"/>
      <c r="I271" s="8"/>
      <c r="J271" s="172"/>
      <c r="K271" s="171"/>
      <c r="L271" s="8"/>
      <c r="M271" s="985"/>
      <c r="N271" s="824"/>
    </row>
    <row r="272" spans="1:14" ht="15">
      <c r="A272" s="169">
        <v>625003</v>
      </c>
      <c r="B272" s="51"/>
      <c r="C272" s="84">
        <v>41</v>
      </c>
      <c r="D272" s="522" t="s">
        <v>228</v>
      </c>
      <c r="E272" s="504" t="s">
        <v>80</v>
      </c>
      <c r="F272" s="170">
        <v>17</v>
      </c>
      <c r="G272" s="170">
        <v>12</v>
      </c>
      <c r="H272" s="48">
        <v>15</v>
      </c>
      <c r="I272" s="8">
        <v>15</v>
      </c>
      <c r="J272" s="172">
        <v>15</v>
      </c>
      <c r="K272" s="171">
        <v>15</v>
      </c>
      <c r="L272" s="8">
        <v>15</v>
      </c>
      <c r="M272" s="985">
        <v>8.64</v>
      </c>
      <c r="N272" s="967">
        <f>(100/L272)*M272</f>
        <v>57.60000000000001</v>
      </c>
    </row>
    <row r="273" spans="1:14" ht="15">
      <c r="A273" s="171">
        <v>625004</v>
      </c>
      <c r="B273" s="33"/>
      <c r="C273" s="84">
        <v>41</v>
      </c>
      <c r="D273" s="522" t="s">
        <v>228</v>
      </c>
      <c r="E273" s="470" t="s">
        <v>81</v>
      </c>
      <c r="F273" s="172">
        <v>19</v>
      </c>
      <c r="G273" s="172"/>
      <c r="H273" s="48"/>
      <c r="I273" s="8"/>
      <c r="J273" s="172"/>
      <c r="K273" s="171"/>
      <c r="L273" s="8"/>
      <c r="M273" s="985"/>
      <c r="N273" s="731"/>
    </row>
    <row r="274" spans="1:14" ht="15">
      <c r="A274" s="182">
        <v>625005</v>
      </c>
      <c r="B274" s="35"/>
      <c r="C274" s="39">
        <v>41</v>
      </c>
      <c r="D274" s="522" t="s">
        <v>228</v>
      </c>
      <c r="E274" s="41" t="s">
        <v>82</v>
      </c>
      <c r="F274" s="183">
        <v>7</v>
      </c>
      <c r="G274" s="183"/>
      <c r="H274" s="48"/>
      <c r="I274" s="8"/>
      <c r="J274" s="172"/>
      <c r="K274" s="171"/>
      <c r="L274" s="8"/>
      <c r="M274" s="985"/>
      <c r="N274" s="811"/>
    </row>
    <row r="275" spans="1:14" ht="15">
      <c r="A275" s="201">
        <v>625007</v>
      </c>
      <c r="B275" s="81"/>
      <c r="C275" s="657">
        <v>41</v>
      </c>
      <c r="D275" s="513" t="s">
        <v>228</v>
      </c>
      <c r="E275" s="515" t="s">
        <v>83</v>
      </c>
      <c r="F275" s="210">
        <v>71</v>
      </c>
      <c r="G275" s="210"/>
      <c r="H275" s="48"/>
      <c r="I275" s="8"/>
      <c r="J275" s="210"/>
      <c r="K275" s="171"/>
      <c r="L275" s="8"/>
      <c r="M275" s="985"/>
      <c r="N275" s="823"/>
    </row>
    <row r="276" spans="1:14" ht="15">
      <c r="A276" s="164">
        <v>632</v>
      </c>
      <c r="B276" s="3"/>
      <c r="C276" s="135"/>
      <c r="D276" s="514"/>
      <c r="E276" s="532" t="s">
        <v>225</v>
      </c>
      <c r="F276" s="165">
        <f>SUM(F277:F279)</f>
        <v>7274</v>
      </c>
      <c r="G276" s="165">
        <f>SUM(G277:G279)</f>
        <v>6228</v>
      </c>
      <c r="H276" s="5">
        <f aca="true" t="shared" si="35" ref="H276:M276">H277+H278+H279</f>
        <v>7850</v>
      </c>
      <c r="I276" s="4">
        <f t="shared" si="35"/>
        <v>7370</v>
      </c>
      <c r="J276" s="165">
        <f t="shared" si="35"/>
        <v>7370</v>
      </c>
      <c r="K276" s="164">
        <f t="shared" si="35"/>
        <v>7850</v>
      </c>
      <c r="L276" s="4">
        <f t="shared" si="35"/>
        <v>8110</v>
      </c>
      <c r="M276" s="984">
        <f t="shared" si="35"/>
        <v>7225.6</v>
      </c>
      <c r="N276" s="999">
        <f>(100/L276)*M276</f>
        <v>89.09494451294698</v>
      </c>
    </row>
    <row r="277" spans="1:14" ht="15">
      <c r="A277" s="180">
        <v>632001</v>
      </c>
      <c r="B277" s="22">
        <v>1</v>
      </c>
      <c r="C277" s="641">
        <v>41</v>
      </c>
      <c r="D277" s="522" t="s">
        <v>228</v>
      </c>
      <c r="E277" s="533" t="s">
        <v>229</v>
      </c>
      <c r="F277" s="183">
        <v>715</v>
      </c>
      <c r="G277" s="183">
        <v>656</v>
      </c>
      <c r="H277" s="52">
        <v>850</v>
      </c>
      <c r="I277" s="21">
        <v>850</v>
      </c>
      <c r="J277" s="181">
        <v>850</v>
      </c>
      <c r="K277" s="180">
        <v>850</v>
      </c>
      <c r="L277" s="21">
        <v>850</v>
      </c>
      <c r="M277" s="970">
        <v>660.48</v>
      </c>
      <c r="N277" s="971">
        <f>(100/L277)*M277</f>
        <v>77.7035294117647</v>
      </c>
    </row>
    <row r="278" spans="1:14" ht="15">
      <c r="A278" s="169">
        <v>632001</v>
      </c>
      <c r="B278" s="7">
        <v>2</v>
      </c>
      <c r="C278" s="641">
        <v>41</v>
      </c>
      <c r="D278" s="522" t="s">
        <v>228</v>
      </c>
      <c r="E278" s="557" t="s">
        <v>230</v>
      </c>
      <c r="F278" s="172">
        <v>4491</v>
      </c>
      <c r="G278" s="172">
        <v>3178</v>
      </c>
      <c r="H278" s="53">
        <v>5000</v>
      </c>
      <c r="I278" s="24">
        <v>4520</v>
      </c>
      <c r="J278" s="211">
        <v>4520</v>
      </c>
      <c r="K278" s="201">
        <v>5000</v>
      </c>
      <c r="L278" s="24">
        <v>5000</v>
      </c>
      <c r="M278" s="993">
        <v>4312.3</v>
      </c>
      <c r="N278" s="964">
        <f>(100/L278)*M278</f>
        <v>86.24600000000001</v>
      </c>
    </row>
    <row r="279" spans="1:14" ht="15">
      <c r="A279" s="182">
        <v>632002</v>
      </c>
      <c r="B279" s="35"/>
      <c r="C279" s="39">
        <v>41</v>
      </c>
      <c r="D279" s="522" t="s">
        <v>228</v>
      </c>
      <c r="E279" s="544" t="s">
        <v>29</v>
      </c>
      <c r="F279" s="211">
        <v>2068</v>
      </c>
      <c r="G279" s="211">
        <v>2394</v>
      </c>
      <c r="H279" s="516">
        <v>2000</v>
      </c>
      <c r="I279" s="23">
        <v>2000</v>
      </c>
      <c r="J279" s="210">
        <v>2000</v>
      </c>
      <c r="K279" s="179">
        <v>2000</v>
      </c>
      <c r="L279" s="23">
        <v>2260</v>
      </c>
      <c r="M279" s="990">
        <v>2252.82</v>
      </c>
      <c r="N279" s="966">
        <f>(100/L279)*M279</f>
        <v>99.68230088495575</v>
      </c>
    </row>
    <row r="280" spans="1:14" ht="15">
      <c r="A280" s="193">
        <v>633</v>
      </c>
      <c r="B280" s="75"/>
      <c r="C280" s="112"/>
      <c r="D280" s="514"/>
      <c r="E280" s="532" t="s">
        <v>92</v>
      </c>
      <c r="F280" s="165">
        <f>SUM(F281:F284)</f>
        <v>16</v>
      </c>
      <c r="G280" s="165">
        <f>SUM(G281:G284)</f>
        <v>406</v>
      </c>
      <c r="H280" s="583">
        <v>500</v>
      </c>
      <c r="I280" s="123">
        <v>500</v>
      </c>
      <c r="J280" s="231">
        <v>250</v>
      </c>
      <c r="K280" s="1055">
        <f>K281+K284+K282+K283</f>
        <v>500</v>
      </c>
      <c r="L280" s="123">
        <v>500</v>
      </c>
      <c r="M280" s="1026">
        <f>M281+M284+M282+M283</f>
        <v>3.99</v>
      </c>
      <c r="N280" s="999">
        <f>(100/L280)*M280</f>
        <v>0.798</v>
      </c>
    </row>
    <row r="281" spans="1:14" ht="15">
      <c r="A281" s="180">
        <v>633004</v>
      </c>
      <c r="B281" s="22">
        <v>2</v>
      </c>
      <c r="C281" s="641">
        <v>41</v>
      </c>
      <c r="D281" s="522" t="s">
        <v>228</v>
      </c>
      <c r="E281" s="533" t="s">
        <v>562</v>
      </c>
      <c r="F281" s="181"/>
      <c r="G281" s="181"/>
      <c r="H281" s="52"/>
      <c r="I281" s="21">
        <v>250</v>
      </c>
      <c r="J281" s="181">
        <v>250</v>
      </c>
      <c r="K281" s="180"/>
      <c r="L281" s="21"/>
      <c r="M281" s="970"/>
      <c r="N281" s="729"/>
    </row>
    <row r="282" spans="1:14" ht="1.5" customHeight="1" hidden="1">
      <c r="A282" s="713">
        <v>633006</v>
      </c>
      <c r="B282" s="714"/>
      <c r="C282" s="714">
        <v>41</v>
      </c>
      <c r="D282" s="581" t="s">
        <v>228</v>
      </c>
      <c r="E282" s="715" t="s">
        <v>445</v>
      </c>
      <c r="F282" s="271"/>
      <c r="G282" s="271"/>
      <c r="H282" s="713"/>
      <c r="I282" s="279"/>
      <c r="J282" s="584"/>
      <c r="K282" s="733"/>
      <c r="L282" s="276"/>
      <c r="M282" s="1012"/>
      <c r="N282" s="853"/>
    </row>
    <row r="283" spans="1:14" ht="15">
      <c r="A283" s="269">
        <v>633004</v>
      </c>
      <c r="B283" s="270"/>
      <c r="C283" s="658">
        <v>41</v>
      </c>
      <c r="D283" s="581" t="s">
        <v>228</v>
      </c>
      <c r="E283" s="582" t="s">
        <v>378</v>
      </c>
      <c r="F283" s="716"/>
      <c r="G283" s="716">
        <v>217</v>
      </c>
      <c r="H283" s="717"/>
      <c r="I283" s="279"/>
      <c r="J283" s="584"/>
      <c r="K283" s="713"/>
      <c r="L283" s="279"/>
      <c r="M283" s="1027"/>
      <c r="N283" s="856"/>
    </row>
    <row r="284" spans="1:14" ht="15">
      <c r="A284" s="179">
        <v>633006</v>
      </c>
      <c r="B284" s="11">
        <v>7</v>
      </c>
      <c r="C284" s="206">
        <v>41</v>
      </c>
      <c r="D284" s="522" t="s">
        <v>228</v>
      </c>
      <c r="E284" s="529" t="s">
        <v>92</v>
      </c>
      <c r="F284" s="210">
        <v>16</v>
      </c>
      <c r="G284" s="210">
        <v>189</v>
      </c>
      <c r="H284" s="713">
        <v>500</v>
      </c>
      <c r="I284" s="279">
        <v>250</v>
      </c>
      <c r="J284" s="210"/>
      <c r="K284" s="179">
        <v>500</v>
      </c>
      <c r="L284" s="23">
        <v>500</v>
      </c>
      <c r="M284" s="990">
        <v>3.99</v>
      </c>
      <c r="N284" s="966">
        <f>(100/L284)*M284</f>
        <v>0.798</v>
      </c>
    </row>
    <row r="285" spans="1:14" ht="15">
      <c r="A285" s="164">
        <v>635</v>
      </c>
      <c r="B285" s="75"/>
      <c r="C285" s="112"/>
      <c r="D285" s="514"/>
      <c r="E285" s="532" t="s">
        <v>231</v>
      </c>
      <c r="F285" s="218">
        <f>SUM(F286:F286)</f>
        <v>88</v>
      </c>
      <c r="G285" s="218">
        <f>SUM(G286:G286)</f>
        <v>481</v>
      </c>
      <c r="H285" s="5">
        <f>H286</f>
        <v>5000</v>
      </c>
      <c r="I285" s="4">
        <f>I286</f>
        <v>5000</v>
      </c>
      <c r="J285" s="165">
        <f>J286</f>
        <v>700</v>
      </c>
      <c r="K285" s="164">
        <f>K286</f>
        <v>5000</v>
      </c>
      <c r="L285" s="4">
        <v>175</v>
      </c>
      <c r="M285" s="984">
        <v>170.69</v>
      </c>
      <c r="N285" s="996">
        <f>(100/L285)*M285</f>
        <v>97.53714285714285</v>
      </c>
    </row>
    <row r="286" spans="1:14" ht="15">
      <c r="A286" s="263">
        <v>635006</v>
      </c>
      <c r="B286" s="22">
        <v>1</v>
      </c>
      <c r="C286" s="631">
        <v>41</v>
      </c>
      <c r="D286" s="521" t="s">
        <v>228</v>
      </c>
      <c r="E286" s="533" t="s">
        <v>232</v>
      </c>
      <c r="F286" s="181">
        <v>88</v>
      </c>
      <c r="G286" s="181">
        <v>481</v>
      </c>
      <c r="H286" s="52">
        <v>5000</v>
      </c>
      <c r="I286" s="21">
        <v>5000</v>
      </c>
      <c r="J286" s="181">
        <v>700</v>
      </c>
      <c r="K286" s="180">
        <v>5000</v>
      </c>
      <c r="L286" s="21"/>
      <c r="M286" s="970"/>
      <c r="N286" s="971"/>
    </row>
    <row r="287" spans="1:14" ht="15">
      <c r="A287" s="269">
        <v>635004</v>
      </c>
      <c r="B287" s="15">
        <v>4</v>
      </c>
      <c r="C287" s="206">
        <v>46</v>
      </c>
      <c r="D287" s="510" t="s">
        <v>228</v>
      </c>
      <c r="E287" s="41"/>
      <c r="F287" s="183"/>
      <c r="G287" s="183"/>
      <c r="H287" s="36"/>
      <c r="I287" s="12"/>
      <c r="J287" s="183"/>
      <c r="K287" s="182"/>
      <c r="L287" s="12">
        <v>175</v>
      </c>
      <c r="M287" s="989">
        <v>170.69</v>
      </c>
      <c r="N287" s="971">
        <f>(100/L287)*M287</f>
        <v>97.53714285714285</v>
      </c>
    </row>
    <row r="288" spans="1:14" ht="15">
      <c r="A288" s="164">
        <v>637</v>
      </c>
      <c r="B288" s="3"/>
      <c r="C288" s="135"/>
      <c r="D288" s="514"/>
      <c r="E288" s="503" t="s">
        <v>134</v>
      </c>
      <c r="F288" s="165">
        <f>SUM(F289:F295)</f>
        <v>8434</v>
      </c>
      <c r="G288" s="165">
        <f>SUM(G289:G295)</f>
        <v>8828</v>
      </c>
      <c r="H288" s="5">
        <f>H290+H293+H295+H292+H289+H294</f>
        <v>8950</v>
      </c>
      <c r="I288" s="4">
        <f>I289+I293+I295+I292+I290+I294</f>
        <v>9430</v>
      </c>
      <c r="J288" s="165">
        <f>SUM(J289:J295)</f>
        <v>9670</v>
      </c>
      <c r="K288" s="164">
        <f>SUM(K289:K295)</f>
        <v>9230</v>
      </c>
      <c r="L288" s="4">
        <f>SUM(L289:L295)</f>
        <v>13795</v>
      </c>
      <c r="M288" s="984">
        <f>SUM(M289:M295)</f>
        <v>12423.23</v>
      </c>
      <c r="N288" s="999">
        <f>(100/L288)*M288</f>
        <v>90.05603479521565</v>
      </c>
    </row>
    <row r="289" spans="1:14" ht="15">
      <c r="A289" s="180">
        <v>637004</v>
      </c>
      <c r="B289" s="22"/>
      <c r="C289" s="641">
        <v>41</v>
      </c>
      <c r="D289" s="522" t="s">
        <v>228</v>
      </c>
      <c r="E289" s="517" t="s">
        <v>233</v>
      </c>
      <c r="F289" s="170">
        <v>460</v>
      </c>
      <c r="G289" s="170">
        <v>1014</v>
      </c>
      <c r="H289" s="52">
        <v>1200</v>
      </c>
      <c r="I289" s="21">
        <v>1200</v>
      </c>
      <c r="J289" s="216">
        <v>1440</v>
      </c>
      <c r="K289" s="180">
        <v>1200</v>
      </c>
      <c r="L289" s="21">
        <v>1700</v>
      </c>
      <c r="M289" s="1005">
        <v>656.23</v>
      </c>
      <c r="N289" s="998">
        <f aca="true" t="shared" si="36" ref="N289:N295">(100/L289)*M289</f>
        <v>38.60176470588235</v>
      </c>
    </row>
    <row r="290" spans="1:14" ht="15">
      <c r="A290" s="169">
        <v>637004</v>
      </c>
      <c r="B290" s="15">
        <v>5</v>
      </c>
      <c r="C290" s="206">
        <v>41</v>
      </c>
      <c r="D290" s="510" t="s">
        <v>228</v>
      </c>
      <c r="E290" s="471" t="s">
        <v>190</v>
      </c>
      <c r="F290" s="183">
        <v>484</v>
      </c>
      <c r="G290" s="183">
        <v>125</v>
      </c>
      <c r="H290" s="48">
        <v>350</v>
      </c>
      <c r="I290" s="8">
        <v>830</v>
      </c>
      <c r="J290" s="172">
        <v>830</v>
      </c>
      <c r="K290" s="171">
        <v>630</v>
      </c>
      <c r="L290" s="8">
        <v>920</v>
      </c>
      <c r="M290" s="985">
        <v>731.12</v>
      </c>
      <c r="N290" s="967">
        <f t="shared" si="36"/>
        <v>79.4695652173913</v>
      </c>
    </row>
    <row r="291" spans="1:14" ht="15">
      <c r="A291" s="169">
        <v>637004</v>
      </c>
      <c r="B291" s="15">
        <v>6</v>
      </c>
      <c r="C291" s="206">
        <v>41</v>
      </c>
      <c r="D291" s="510" t="s">
        <v>228</v>
      </c>
      <c r="E291" s="471" t="s">
        <v>637</v>
      </c>
      <c r="F291" s="183"/>
      <c r="G291" s="183"/>
      <c r="H291" s="36"/>
      <c r="I291" s="36"/>
      <c r="J291" s="172"/>
      <c r="K291" s="182"/>
      <c r="L291" s="12">
        <v>4990</v>
      </c>
      <c r="M291" s="985">
        <v>4990</v>
      </c>
      <c r="N291" s="967">
        <f t="shared" si="36"/>
        <v>100</v>
      </c>
    </row>
    <row r="292" spans="1:14" ht="15">
      <c r="A292" s="169">
        <v>637015</v>
      </c>
      <c r="B292" s="9"/>
      <c r="C292" s="13">
        <v>41</v>
      </c>
      <c r="D292" s="512" t="s">
        <v>228</v>
      </c>
      <c r="E292" s="470" t="s">
        <v>234</v>
      </c>
      <c r="F292" s="172"/>
      <c r="G292" s="172">
        <v>163</v>
      </c>
      <c r="H292" s="36">
        <v>200</v>
      </c>
      <c r="I292" s="36">
        <v>200</v>
      </c>
      <c r="J292" s="172">
        <v>200</v>
      </c>
      <c r="K292" s="182">
        <v>200</v>
      </c>
      <c r="L292" s="12">
        <v>200</v>
      </c>
      <c r="M292" s="985">
        <v>162.52</v>
      </c>
      <c r="N292" s="967">
        <f t="shared" si="36"/>
        <v>81.26</v>
      </c>
    </row>
    <row r="293" spans="1:14" ht="15">
      <c r="A293" s="171">
        <v>637012</v>
      </c>
      <c r="B293" s="9">
        <v>50</v>
      </c>
      <c r="C293" s="641">
        <v>41</v>
      </c>
      <c r="D293" s="522" t="s">
        <v>228</v>
      </c>
      <c r="E293" s="471" t="s">
        <v>235</v>
      </c>
      <c r="F293" s="172">
        <v>5292</v>
      </c>
      <c r="G293" s="172">
        <v>5559</v>
      </c>
      <c r="H293" s="48">
        <v>6000</v>
      </c>
      <c r="I293" s="8">
        <v>6000</v>
      </c>
      <c r="J293" s="172">
        <v>6000</v>
      </c>
      <c r="K293" s="171">
        <v>6000</v>
      </c>
      <c r="L293" s="8">
        <v>4785</v>
      </c>
      <c r="M293" s="985">
        <v>4773.36</v>
      </c>
      <c r="N293" s="967">
        <f t="shared" si="36"/>
        <v>99.75673981191223</v>
      </c>
    </row>
    <row r="294" spans="1:14" ht="15">
      <c r="A294" s="169">
        <v>637012</v>
      </c>
      <c r="B294" s="7">
        <v>1</v>
      </c>
      <c r="C294" s="641">
        <v>46</v>
      </c>
      <c r="D294" s="522" t="s">
        <v>228</v>
      </c>
      <c r="E294" s="471" t="s">
        <v>236</v>
      </c>
      <c r="F294" s="172">
        <v>38</v>
      </c>
      <c r="G294" s="172">
        <v>335</v>
      </c>
      <c r="H294" s="89">
        <v>100</v>
      </c>
      <c r="I294" s="89">
        <v>100</v>
      </c>
      <c r="J294" s="228">
        <v>100</v>
      </c>
      <c r="K294" s="169">
        <v>100</v>
      </c>
      <c r="L294" s="6">
        <v>100</v>
      </c>
      <c r="M294" s="988">
        <v>30</v>
      </c>
      <c r="N294" s="967">
        <f t="shared" si="36"/>
        <v>30</v>
      </c>
    </row>
    <row r="295" spans="1:14" ht="15">
      <c r="A295" s="179">
        <v>637027</v>
      </c>
      <c r="B295" s="32"/>
      <c r="C295" s="130">
        <v>41</v>
      </c>
      <c r="D295" s="513" t="s">
        <v>228</v>
      </c>
      <c r="E295" s="515" t="s">
        <v>156</v>
      </c>
      <c r="F295" s="210">
        <v>2160</v>
      </c>
      <c r="G295" s="210">
        <v>1632</v>
      </c>
      <c r="H295" s="516">
        <v>1100</v>
      </c>
      <c r="I295" s="516">
        <v>1100</v>
      </c>
      <c r="J295" s="634">
        <v>1100</v>
      </c>
      <c r="K295" s="179">
        <v>1100</v>
      </c>
      <c r="L295" s="23">
        <v>1100</v>
      </c>
      <c r="M295" s="990">
        <v>1080</v>
      </c>
      <c r="N295" s="966">
        <f t="shared" si="36"/>
        <v>98.18181818181819</v>
      </c>
    </row>
    <row r="296" spans="1:14" ht="15.75" thickBot="1">
      <c r="A296" s="262"/>
      <c r="B296" s="15"/>
      <c r="C296" s="15"/>
      <c r="D296" s="667"/>
      <c r="E296" s="41"/>
      <c r="F296" s="321"/>
      <c r="G296" s="321"/>
      <c r="H296" s="28"/>
      <c r="I296" s="36"/>
      <c r="J296" s="185"/>
      <c r="K296" s="182"/>
      <c r="L296" s="12"/>
      <c r="M296" s="989"/>
      <c r="N296" s="811"/>
    </row>
    <row r="297" spans="1:14" ht="15.75" thickBot="1">
      <c r="A297" s="16" t="s">
        <v>237</v>
      </c>
      <c r="B297" s="94"/>
      <c r="C297" s="17"/>
      <c r="D297" s="315"/>
      <c r="E297" s="501" t="s">
        <v>238</v>
      </c>
      <c r="F297" s="18">
        <f>F298+F300+F302</f>
        <v>10000</v>
      </c>
      <c r="G297" s="18">
        <f>G298+G300+G302</f>
        <v>65358</v>
      </c>
      <c r="H297" s="725">
        <f>H298+H302</f>
        <v>60000</v>
      </c>
      <c r="I297" s="726">
        <f>I298+I302+I300</f>
        <v>60000</v>
      </c>
      <c r="J297" s="18">
        <f>J298+J302+J300</f>
        <v>50515</v>
      </c>
      <c r="K297" s="69">
        <f>K298+K302+K300+K305</f>
        <v>40100</v>
      </c>
      <c r="L297" s="68">
        <f>L298+L302+L300+L305</f>
        <v>99300</v>
      </c>
      <c r="M297" s="1008">
        <f>M298+M302+M304+M300</f>
        <v>95210.39</v>
      </c>
      <c r="N297" s="995">
        <f>(100/L297)*M297</f>
        <v>95.88156092648539</v>
      </c>
    </row>
    <row r="298" spans="1:14" ht="15">
      <c r="A298" s="194">
        <v>642</v>
      </c>
      <c r="B298" s="102"/>
      <c r="C298" s="72"/>
      <c r="D298" s="585"/>
      <c r="E298" s="539" t="s">
        <v>171</v>
      </c>
      <c r="F298" s="218">
        <f>F299</f>
        <v>10000</v>
      </c>
      <c r="G298" s="218">
        <f>G299</f>
        <v>10000</v>
      </c>
      <c r="H298" s="73">
        <f aca="true" t="shared" si="37" ref="H298:M298">SUM(H299:H299)</f>
        <v>10000</v>
      </c>
      <c r="I298" s="98">
        <f t="shared" si="37"/>
        <v>10000</v>
      </c>
      <c r="J298" s="208">
        <f t="shared" si="37"/>
        <v>10000</v>
      </c>
      <c r="K298" s="261">
        <f t="shared" si="37"/>
        <v>10000</v>
      </c>
      <c r="L298" s="71">
        <f t="shared" si="37"/>
        <v>10000</v>
      </c>
      <c r="M298" s="983">
        <f t="shared" si="37"/>
        <v>10000</v>
      </c>
      <c r="N298" s="996">
        <f>(100/L298)*M298</f>
        <v>100</v>
      </c>
    </row>
    <row r="299" spans="1:14" ht="15">
      <c r="A299" s="166">
        <v>642002</v>
      </c>
      <c r="B299" s="76">
        <v>1</v>
      </c>
      <c r="C299" s="75">
        <v>41</v>
      </c>
      <c r="D299" s="588" t="s">
        <v>239</v>
      </c>
      <c r="E299" s="541" t="s">
        <v>240</v>
      </c>
      <c r="F299" s="167">
        <v>10000</v>
      </c>
      <c r="G299" s="167">
        <v>10000</v>
      </c>
      <c r="H299" s="77">
        <v>10000</v>
      </c>
      <c r="I299" s="78">
        <v>10000</v>
      </c>
      <c r="J299" s="225">
        <v>10000</v>
      </c>
      <c r="K299" s="166">
        <v>10000</v>
      </c>
      <c r="L299" s="78">
        <v>10000</v>
      </c>
      <c r="M299" s="987">
        <v>10000</v>
      </c>
      <c r="N299" s="972">
        <f>(100/L299)*M299</f>
        <v>100</v>
      </c>
    </row>
    <row r="300" spans="1:14" ht="15">
      <c r="A300" s="200">
        <v>633</v>
      </c>
      <c r="B300" s="72"/>
      <c r="C300" s="102"/>
      <c r="D300" s="585"/>
      <c r="E300" s="554" t="s">
        <v>92</v>
      </c>
      <c r="F300" s="218"/>
      <c r="G300" s="218">
        <v>5579</v>
      </c>
      <c r="H300" s="73"/>
      <c r="I300" s="71">
        <v>1000</v>
      </c>
      <c r="J300" s="218">
        <v>515</v>
      </c>
      <c r="K300" s="200">
        <v>5000</v>
      </c>
      <c r="L300" s="71">
        <v>4100</v>
      </c>
      <c r="M300" s="983">
        <v>573.49</v>
      </c>
      <c r="N300" s="996">
        <f>(100/L300)*M300</f>
        <v>13.987560975609757</v>
      </c>
    </row>
    <row r="301" spans="1:14" ht="15">
      <c r="A301" s="274">
        <v>633006</v>
      </c>
      <c r="B301" s="330"/>
      <c r="C301" s="330"/>
      <c r="D301" s="587" t="s">
        <v>241</v>
      </c>
      <c r="E301" s="592" t="s">
        <v>408</v>
      </c>
      <c r="F301" s="273">
        <v>301</v>
      </c>
      <c r="G301" s="273">
        <v>5579</v>
      </c>
      <c r="H301" s="590">
        <v>2000</v>
      </c>
      <c r="I301" s="275">
        <v>1000</v>
      </c>
      <c r="J301" s="594">
        <v>515</v>
      </c>
      <c r="K301" s="1057">
        <v>500</v>
      </c>
      <c r="L301" s="1222"/>
      <c r="M301" s="1028">
        <v>27.49</v>
      </c>
      <c r="N301" s="1061"/>
    </row>
    <row r="302" spans="1:14" ht="15">
      <c r="A302" s="200">
        <v>635</v>
      </c>
      <c r="B302" s="102"/>
      <c r="C302" s="102"/>
      <c r="D302" s="585"/>
      <c r="E302" s="554" t="s">
        <v>242</v>
      </c>
      <c r="F302" s="218"/>
      <c r="G302" s="218">
        <v>49779</v>
      </c>
      <c r="H302" s="73">
        <f aca="true" t="shared" si="38" ref="H302:M302">H303</f>
        <v>50000</v>
      </c>
      <c r="I302" s="71">
        <f t="shared" si="38"/>
        <v>49000</v>
      </c>
      <c r="J302" s="218">
        <f t="shared" si="38"/>
        <v>40000</v>
      </c>
      <c r="K302" s="200">
        <f t="shared" si="38"/>
        <v>25000</v>
      </c>
      <c r="L302" s="71">
        <f t="shared" si="38"/>
        <v>84200</v>
      </c>
      <c r="M302" s="983">
        <f t="shared" si="38"/>
        <v>84186.9</v>
      </c>
      <c r="N302" s="997">
        <f>(100/L302)*M302</f>
        <v>99.98444180522566</v>
      </c>
    </row>
    <row r="303" spans="1:14" ht="15">
      <c r="A303" s="166">
        <v>635006</v>
      </c>
      <c r="B303" s="76">
        <v>1</v>
      </c>
      <c r="C303" s="76">
        <v>41</v>
      </c>
      <c r="D303" s="588" t="s">
        <v>241</v>
      </c>
      <c r="E303" s="541" t="s">
        <v>475</v>
      </c>
      <c r="F303" s="167"/>
      <c r="G303" s="167">
        <v>49779</v>
      </c>
      <c r="H303" s="77">
        <v>50000</v>
      </c>
      <c r="I303" s="78">
        <v>49000</v>
      </c>
      <c r="J303" s="167">
        <v>40000</v>
      </c>
      <c r="K303" s="166">
        <v>25000</v>
      </c>
      <c r="L303" s="78">
        <v>84200</v>
      </c>
      <c r="M303" s="987">
        <v>84186.9</v>
      </c>
      <c r="N303" s="972">
        <f>(100/L303)*M303</f>
        <v>99.98444180522566</v>
      </c>
    </row>
    <row r="304" spans="1:14" ht="15">
      <c r="A304" s="164">
        <v>637</v>
      </c>
      <c r="B304" s="3"/>
      <c r="C304" s="135"/>
      <c r="D304" s="514"/>
      <c r="E304" s="503" t="s">
        <v>134</v>
      </c>
      <c r="F304" s="165"/>
      <c r="G304" s="165"/>
      <c r="H304" s="5"/>
      <c r="I304" s="4"/>
      <c r="J304" s="165"/>
      <c r="K304" s="164">
        <v>100</v>
      </c>
      <c r="L304" s="4">
        <v>1000</v>
      </c>
      <c r="M304" s="984">
        <v>450</v>
      </c>
      <c r="N304" s="996">
        <f>(100/L304)*M304</f>
        <v>45</v>
      </c>
    </row>
    <row r="305" spans="1:14" ht="15">
      <c r="A305" s="202">
        <v>637004</v>
      </c>
      <c r="B305" s="1021">
        <v>5</v>
      </c>
      <c r="C305" s="1021">
        <v>41</v>
      </c>
      <c r="D305" s="1186" t="s">
        <v>239</v>
      </c>
      <c r="E305" s="543" t="s">
        <v>190</v>
      </c>
      <c r="F305" s="216"/>
      <c r="G305" s="216"/>
      <c r="H305" s="110"/>
      <c r="I305" s="90"/>
      <c r="J305" s="216"/>
      <c r="K305" s="202">
        <v>100</v>
      </c>
      <c r="L305" s="90">
        <v>1000</v>
      </c>
      <c r="M305" s="1005">
        <v>450</v>
      </c>
      <c r="N305" s="972">
        <f>(100/L305)*M305</f>
        <v>45</v>
      </c>
    </row>
    <row r="306" spans="1:14" ht="15.75" thickBot="1">
      <c r="A306" s="258"/>
      <c r="B306" s="104"/>
      <c r="C306" s="104"/>
      <c r="D306" s="589"/>
      <c r="E306" s="555"/>
      <c r="F306" s="320"/>
      <c r="G306" s="320"/>
      <c r="H306" s="473"/>
      <c r="I306" s="133"/>
      <c r="J306" s="233"/>
      <c r="K306" s="265"/>
      <c r="L306" s="133"/>
      <c r="M306" s="1029"/>
      <c r="N306" s="857"/>
    </row>
    <row r="307" spans="1:14" ht="15.75" thickBot="1">
      <c r="A307" s="69" t="s">
        <v>243</v>
      </c>
      <c r="B307" s="94"/>
      <c r="C307" s="94"/>
      <c r="D307" s="315"/>
      <c r="E307" s="57" t="s">
        <v>244</v>
      </c>
      <c r="F307" s="18">
        <f>SUM(F308+F317+F321+F329+F331)</f>
        <v>69293</v>
      </c>
      <c r="G307" s="18">
        <f>SUM(G308+G317+G321+G329+G331)</f>
        <v>46473</v>
      </c>
      <c r="H307" s="70">
        <f>H308+H317+H321+H329+H331</f>
        <v>65631</v>
      </c>
      <c r="I307" s="68">
        <f>I308+I317+I321+I329+I331</f>
        <v>66131</v>
      </c>
      <c r="J307" s="18">
        <f>L308+L317+L321+L329+L331</f>
        <v>67631</v>
      </c>
      <c r="K307" s="69">
        <f>K308+K317+K321+K329+K331</f>
        <v>65331</v>
      </c>
      <c r="L307" s="68">
        <f>L308+L317+L321+L329+L331</f>
        <v>67631</v>
      </c>
      <c r="M307" s="1008">
        <f>M308+M317+M321+M329+M331</f>
        <v>42923</v>
      </c>
      <c r="N307" s="995">
        <f>(100/L307)*M307</f>
        <v>63.46645768952107</v>
      </c>
    </row>
    <row r="308" spans="1:14" ht="15">
      <c r="A308" s="193">
        <v>62</v>
      </c>
      <c r="B308" s="3"/>
      <c r="C308" s="639"/>
      <c r="D308" s="509"/>
      <c r="E308" s="554" t="s">
        <v>75</v>
      </c>
      <c r="F308" s="241">
        <f>SUM(F309:F316)</f>
        <v>1937</v>
      </c>
      <c r="G308" s="241">
        <f aca="true" t="shared" si="39" ref="G308:M308">SUM(G309:G316)</f>
        <v>825</v>
      </c>
      <c r="H308" s="596">
        <f t="shared" si="39"/>
        <v>1281</v>
      </c>
      <c r="I308" s="126">
        <f t="shared" si="39"/>
        <v>1281</v>
      </c>
      <c r="J308" s="235">
        <f t="shared" si="39"/>
        <v>1281</v>
      </c>
      <c r="K308" s="1058">
        <f t="shared" si="39"/>
        <v>1281</v>
      </c>
      <c r="L308" s="1060">
        <f t="shared" si="39"/>
        <v>1691</v>
      </c>
      <c r="M308" s="1030">
        <f t="shared" si="39"/>
        <v>1601.8000000000002</v>
      </c>
      <c r="N308" s="996">
        <f>(100/L308)*M308</f>
        <v>94.7250147841514</v>
      </c>
    </row>
    <row r="309" spans="1:14" ht="15">
      <c r="A309" s="169">
        <v>621000</v>
      </c>
      <c r="B309" s="7"/>
      <c r="C309" s="22">
        <v>41</v>
      </c>
      <c r="D309" s="586" t="s">
        <v>245</v>
      </c>
      <c r="E309" s="534" t="s">
        <v>246</v>
      </c>
      <c r="F309" s="220">
        <v>312</v>
      </c>
      <c r="G309" s="220"/>
      <c r="H309" s="180"/>
      <c r="I309" s="21"/>
      <c r="J309" s="181"/>
      <c r="K309" s="180"/>
      <c r="L309" s="21"/>
      <c r="M309" s="970"/>
      <c r="N309" s="729"/>
    </row>
    <row r="310" spans="1:14" ht="15">
      <c r="A310" s="169">
        <v>623000</v>
      </c>
      <c r="B310" s="7"/>
      <c r="C310" s="7">
        <v>41</v>
      </c>
      <c r="D310" s="156" t="s">
        <v>245</v>
      </c>
      <c r="E310" s="534" t="s">
        <v>77</v>
      </c>
      <c r="F310" s="474">
        <v>278</v>
      </c>
      <c r="G310" s="474">
        <v>251</v>
      </c>
      <c r="H310" s="36">
        <v>360</v>
      </c>
      <c r="I310" s="12">
        <v>360</v>
      </c>
      <c r="J310" s="183">
        <v>360</v>
      </c>
      <c r="K310" s="182">
        <v>360</v>
      </c>
      <c r="L310" s="12">
        <v>460</v>
      </c>
      <c r="M310" s="989">
        <v>452.29</v>
      </c>
      <c r="N310" s="967">
        <f aca="true" t="shared" si="40" ref="N310:N325">(100/L310)*M310</f>
        <v>98.32391304347826</v>
      </c>
    </row>
    <row r="311" spans="1:14" ht="15">
      <c r="A311" s="171">
        <v>625001</v>
      </c>
      <c r="B311" s="9"/>
      <c r="C311" s="322">
        <v>41</v>
      </c>
      <c r="D311" s="511" t="s">
        <v>245</v>
      </c>
      <c r="E311" s="328" t="s">
        <v>78</v>
      </c>
      <c r="F311" s="176">
        <v>6</v>
      </c>
      <c r="G311" s="176">
        <v>23</v>
      </c>
      <c r="H311" s="53">
        <v>51</v>
      </c>
      <c r="I311" s="24">
        <v>51</v>
      </c>
      <c r="J311" s="211">
        <v>51</v>
      </c>
      <c r="K311" s="201">
        <v>51</v>
      </c>
      <c r="L311" s="24">
        <v>51</v>
      </c>
      <c r="M311" s="993">
        <v>36.12</v>
      </c>
      <c r="N311" s="967">
        <f t="shared" si="40"/>
        <v>70.8235294117647</v>
      </c>
    </row>
    <row r="312" spans="1:14" ht="15">
      <c r="A312" s="171">
        <v>625002</v>
      </c>
      <c r="B312" s="9"/>
      <c r="C312" s="13">
        <v>41</v>
      </c>
      <c r="D312" s="512" t="s">
        <v>245</v>
      </c>
      <c r="E312" s="328" t="s">
        <v>79</v>
      </c>
      <c r="F312" s="176">
        <v>830</v>
      </c>
      <c r="G312" s="176">
        <v>352</v>
      </c>
      <c r="H312" s="48">
        <v>510</v>
      </c>
      <c r="I312" s="8">
        <v>510</v>
      </c>
      <c r="J312" s="172">
        <v>510</v>
      </c>
      <c r="K312" s="171">
        <v>510</v>
      </c>
      <c r="L312" s="8">
        <v>640</v>
      </c>
      <c r="M312" s="985">
        <v>633.2</v>
      </c>
      <c r="N312" s="967">
        <f t="shared" si="40"/>
        <v>98.9375</v>
      </c>
    </row>
    <row r="313" spans="1:14" ht="15">
      <c r="A313" s="171">
        <v>625003</v>
      </c>
      <c r="B313" s="9"/>
      <c r="C313" s="85">
        <v>41</v>
      </c>
      <c r="D313" s="512" t="s">
        <v>245</v>
      </c>
      <c r="E313" s="328" t="s">
        <v>80</v>
      </c>
      <c r="F313" s="474">
        <v>47</v>
      </c>
      <c r="G313" s="474">
        <v>20</v>
      </c>
      <c r="H313" s="48">
        <v>30</v>
      </c>
      <c r="I313" s="8">
        <v>30</v>
      </c>
      <c r="J313" s="172">
        <v>30</v>
      </c>
      <c r="K313" s="171">
        <v>30</v>
      </c>
      <c r="L313" s="8">
        <v>130</v>
      </c>
      <c r="M313" s="985">
        <v>102.96</v>
      </c>
      <c r="N313" s="967">
        <f t="shared" si="40"/>
        <v>79.2</v>
      </c>
    </row>
    <row r="314" spans="1:14" ht="15">
      <c r="A314" s="171">
        <v>625004</v>
      </c>
      <c r="B314" s="9"/>
      <c r="C314" s="85">
        <v>41</v>
      </c>
      <c r="D314" s="512" t="s">
        <v>245</v>
      </c>
      <c r="E314" s="328" t="s">
        <v>81</v>
      </c>
      <c r="F314" s="172">
        <v>178</v>
      </c>
      <c r="G314" s="172">
        <v>75</v>
      </c>
      <c r="H314" s="48">
        <v>110</v>
      </c>
      <c r="I314" s="8">
        <v>110</v>
      </c>
      <c r="J314" s="172">
        <v>110</v>
      </c>
      <c r="K314" s="171">
        <v>110</v>
      </c>
      <c r="L314" s="8">
        <v>150</v>
      </c>
      <c r="M314" s="985">
        <v>134.68</v>
      </c>
      <c r="N314" s="965">
        <f t="shared" si="40"/>
        <v>89.78666666666666</v>
      </c>
    </row>
    <row r="315" spans="1:14" ht="15">
      <c r="A315" s="182">
        <v>625005</v>
      </c>
      <c r="B315" s="9"/>
      <c r="C315" s="13">
        <v>41</v>
      </c>
      <c r="D315" s="512" t="s">
        <v>245</v>
      </c>
      <c r="E315" s="557" t="s">
        <v>82</v>
      </c>
      <c r="F315" s="183">
        <v>4</v>
      </c>
      <c r="G315" s="183">
        <v>15</v>
      </c>
      <c r="H315" s="48">
        <v>40</v>
      </c>
      <c r="I315" s="8">
        <v>40</v>
      </c>
      <c r="J315" s="172">
        <v>40</v>
      </c>
      <c r="K315" s="171">
        <v>40</v>
      </c>
      <c r="L315" s="8">
        <v>40</v>
      </c>
      <c r="M315" s="985">
        <v>26.8</v>
      </c>
      <c r="N315" s="964">
        <f t="shared" si="40"/>
        <v>67</v>
      </c>
    </row>
    <row r="316" spans="1:14" ht="15">
      <c r="A316" s="179">
        <v>625007</v>
      </c>
      <c r="B316" s="11"/>
      <c r="C316" s="204">
        <v>41</v>
      </c>
      <c r="D316" s="509" t="s">
        <v>245</v>
      </c>
      <c r="E316" s="544" t="s">
        <v>83</v>
      </c>
      <c r="F316" s="559">
        <v>282</v>
      </c>
      <c r="G316" s="559">
        <v>89</v>
      </c>
      <c r="H316" s="36">
        <v>180</v>
      </c>
      <c r="I316" s="12">
        <v>180</v>
      </c>
      <c r="J316" s="183">
        <v>180</v>
      </c>
      <c r="K316" s="182">
        <v>180</v>
      </c>
      <c r="L316" s="12">
        <v>220</v>
      </c>
      <c r="M316" s="989">
        <v>215.75</v>
      </c>
      <c r="N316" s="966">
        <f t="shared" si="40"/>
        <v>98.06818181818181</v>
      </c>
    </row>
    <row r="317" spans="1:14" ht="15">
      <c r="A317" s="193">
        <v>632</v>
      </c>
      <c r="B317" s="3"/>
      <c r="C317" s="135"/>
      <c r="D317" s="514"/>
      <c r="E317" s="532" t="s">
        <v>85</v>
      </c>
      <c r="F317" s="165">
        <f>SUM(F318:F320)</f>
        <v>25363</v>
      </c>
      <c r="G317" s="165">
        <f aca="true" t="shared" si="41" ref="G317:M317">SUM(G318:G320)</f>
        <v>20908</v>
      </c>
      <c r="H317" s="5">
        <f t="shared" si="41"/>
        <v>32000</v>
      </c>
      <c r="I317" s="4">
        <f t="shared" si="41"/>
        <v>31000</v>
      </c>
      <c r="J317" s="165">
        <f t="shared" si="41"/>
        <v>30000</v>
      </c>
      <c r="K317" s="164">
        <f t="shared" si="41"/>
        <v>32000</v>
      </c>
      <c r="L317" s="4">
        <f t="shared" si="41"/>
        <v>32000</v>
      </c>
      <c r="M317" s="984">
        <f t="shared" si="41"/>
        <v>19849.62</v>
      </c>
      <c r="N317" s="996">
        <f t="shared" si="40"/>
        <v>62.0300625</v>
      </c>
    </row>
    <row r="318" spans="1:14" ht="15">
      <c r="A318" s="169">
        <v>632001</v>
      </c>
      <c r="B318" s="7">
        <v>1</v>
      </c>
      <c r="C318" s="641">
        <v>41</v>
      </c>
      <c r="D318" s="522" t="s">
        <v>245</v>
      </c>
      <c r="E318" s="534" t="s">
        <v>87</v>
      </c>
      <c r="F318" s="170">
        <v>6732</v>
      </c>
      <c r="G318" s="170">
        <v>8697</v>
      </c>
      <c r="H318" s="89">
        <v>10000</v>
      </c>
      <c r="I318" s="6">
        <v>10000</v>
      </c>
      <c r="J318" s="170">
        <v>10000</v>
      </c>
      <c r="K318" s="180">
        <v>10000</v>
      </c>
      <c r="L318" s="21">
        <v>10000</v>
      </c>
      <c r="M318" s="988">
        <v>5958.3</v>
      </c>
      <c r="N318" s="998">
        <f t="shared" si="40"/>
        <v>59.583000000000006</v>
      </c>
    </row>
    <row r="319" spans="1:14" ht="15">
      <c r="A319" s="171">
        <v>632001</v>
      </c>
      <c r="B319" s="7">
        <v>2</v>
      </c>
      <c r="C319" s="206">
        <v>41</v>
      </c>
      <c r="D319" s="511" t="s">
        <v>245</v>
      </c>
      <c r="E319" s="328" t="s">
        <v>88</v>
      </c>
      <c r="F319" s="170">
        <v>15781</v>
      </c>
      <c r="G319" s="170">
        <v>10964</v>
      </c>
      <c r="H319" s="48">
        <v>20000</v>
      </c>
      <c r="I319" s="8">
        <v>19000</v>
      </c>
      <c r="J319" s="172">
        <v>19000</v>
      </c>
      <c r="K319" s="171">
        <v>20000</v>
      </c>
      <c r="L319" s="8">
        <v>20000</v>
      </c>
      <c r="M319" s="985">
        <v>13389.54</v>
      </c>
      <c r="N319" s="965">
        <f t="shared" si="40"/>
        <v>66.94770000000001</v>
      </c>
    </row>
    <row r="320" spans="1:14" ht="15">
      <c r="A320" s="171">
        <v>632002</v>
      </c>
      <c r="B320" s="9"/>
      <c r="C320" s="13">
        <v>41</v>
      </c>
      <c r="D320" s="512" t="s">
        <v>245</v>
      </c>
      <c r="E320" s="328" t="s">
        <v>29</v>
      </c>
      <c r="F320" s="172">
        <v>2850</v>
      </c>
      <c r="G320" s="172">
        <v>1247</v>
      </c>
      <c r="H320" s="48">
        <v>2000</v>
      </c>
      <c r="I320" s="8">
        <v>2000</v>
      </c>
      <c r="J320" s="172">
        <v>1000</v>
      </c>
      <c r="K320" s="171">
        <v>2000</v>
      </c>
      <c r="L320" s="8">
        <v>2000</v>
      </c>
      <c r="M320" s="985">
        <v>501.78</v>
      </c>
      <c r="N320" s="1000">
        <f t="shared" si="40"/>
        <v>25.089</v>
      </c>
    </row>
    <row r="321" spans="1:14" ht="15">
      <c r="A321" s="193">
        <v>633</v>
      </c>
      <c r="B321" s="3"/>
      <c r="C321" s="135"/>
      <c r="D321" s="514"/>
      <c r="E321" s="532" t="s">
        <v>92</v>
      </c>
      <c r="F321" s="165">
        <f>SUM(F322:F328)</f>
        <v>22975</v>
      </c>
      <c r="G321" s="165">
        <f>SUM(G322:G328)</f>
        <v>13889</v>
      </c>
      <c r="H321" s="5">
        <f>SUM(H323:H328)</f>
        <v>9700</v>
      </c>
      <c r="I321" s="4">
        <f>SUM(I323:I328)</f>
        <v>11490</v>
      </c>
      <c r="J321" s="165">
        <f>SUM(J323:J328)</f>
        <v>8990</v>
      </c>
      <c r="K321" s="164">
        <f>SUM(K323:K328)</f>
        <v>9700</v>
      </c>
      <c r="L321" s="4">
        <f>SUM(L322:L328)</f>
        <v>10070</v>
      </c>
      <c r="M321" s="984">
        <f>SUM(M322:M328)</f>
        <v>2785.82</v>
      </c>
      <c r="N321" s="996">
        <f t="shared" si="40"/>
        <v>27.664548162859983</v>
      </c>
    </row>
    <row r="322" spans="1:14" ht="15">
      <c r="A322" s="180">
        <v>633001</v>
      </c>
      <c r="B322" s="22"/>
      <c r="C322" s="631">
        <v>41</v>
      </c>
      <c r="D322" s="521" t="s">
        <v>245</v>
      </c>
      <c r="E322" s="533" t="s">
        <v>276</v>
      </c>
      <c r="F322" s="181">
        <v>2411</v>
      </c>
      <c r="G322" s="181"/>
      <c r="H322" s="52"/>
      <c r="I322" s="21"/>
      <c r="J322" s="181"/>
      <c r="K322" s="180"/>
      <c r="L322" s="21">
        <v>700</v>
      </c>
      <c r="M322" s="970">
        <v>694</v>
      </c>
      <c r="N322" s="971">
        <f t="shared" si="40"/>
        <v>99.14285714285714</v>
      </c>
    </row>
    <row r="323" spans="1:14" ht="15">
      <c r="A323" s="169">
        <v>633006</v>
      </c>
      <c r="B323" s="7"/>
      <c r="C323" s="641">
        <v>41</v>
      </c>
      <c r="D323" s="522" t="s">
        <v>245</v>
      </c>
      <c r="E323" s="534" t="s">
        <v>208</v>
      </c>
      <c r="F323" s="170">
        <v>11130</v>
      </c>
      <c r="G323" s="170">
        <v>6692</v>
      </c>
      <c r="H323" s="89">
        <v>1500</v>
      </c>
      <c r="I323" s="6">
        <v>3000</v>
      </c>
      <c r="J323" s="170">
        <v>3000</v>
      </c>
      <c r="K323" s="169">
        <v>1500</v>
      </c>
      <c r="L323" s="6">
        <v>1170</v>
      </c>
      <c r="M323" s="988">
        <v>552.2</v>
      </c>
      <c r="N323" s="967">
        <f t="shared" si="40"/>
        <v>47.1965811965812</v>
      </c>
    </row>
    <row r="324" spans="1:14" ht="15">
      <c r="A324" s="169">
        <v>633006</v>
      </c>
      <c r="B324" s="7">
        <v>3</v>
      </c>
      <c r="C324" s="641">
        <v>41</v>
      </c>
      <c r="D324" s="512" t="s">
        <v>245</v>
      </c>
      <c r="E324" s="470" t="s">
        <v>99</v>
      </c>
      <c r="F324" s="172">
        <v>221</v>
      </c>
      <c r="G324" s="172">
        <v>109</v>
      </c>
      <c r="H324" s="48">
        <v>200</v>
      </c>
      <c r="I324" s="8">
        <v>200</v>
      </c>
      <c r="J324" s="172">
        <v>200</v>
      </c>
      <c r="K324" s="171">
        <v>200</v>
      </c>
      <c r="L324" s="8">
        <v>200</v>
      </c>
      <c r="M324" s="985">
        <v>105.72</v>
      </c>
      <c r="N324" s="964">
        <f t="shared" si="40"/>
        <v>52.86</v>
      </c>
    </row>
    <row r="325" spans="1:14" ht="15">
      <c r="A325" s="169">
        <v>633006</v>
      </c>
      <c r="B325" s="7">
        <v>12</v>
      </c>
      <c r="C325" s="206">
        <v>41</v>
      </c>
      <c r="D325" s="510" t="s">
        <v>245</v>
      </c>
      <c r="E325" s="470" t="s">
        <v>247</v>
      </c>
      <c r="F325" s="170">
        <v>2017</v>
      </c>
      <c r="G325" s="170">
        <v>2228</v>
      </c>
      <c r="H325" s="89">
        <v>3000</v>
      </c>
      <c r="I325" s="6">
        <v>3000</v>
      </c>
      <c r="J325" s="170">
        <v>500</v>
      </c>
      <c r="K325" s="169">
        <v>3000</v>
      </c>
      <c r="L325" s="6">
        <v>3000</v>
      </c>
      <c r="M325" s="988">
        <v>0</v>
      </c>
      <c r="N325" s="967">
        <f t="shared" si="40"/>
        <v>0</v>
      </c>
    </row>
    <row r="326" spans="1:14" ht="15">
      <c r="A326" s="182">
        <v>633006</v>
      </c>
      <c r="B326" s="15">
        <v>30</v>
      </c>
      <c r="C326" s="206">
        <v>41</v>
      </c>
      <c r="D326" s="510" t="s">
        <v>245</v>
      </c>
      <c r="E326" s="328" t="s">
        <v>479</v>
      </c>
      <c r="F326" s="172">
        <v>1150</v>
      </c>
      <c r="G326" s="172">
        <v>475</v>
      </c>
      <c r="H326" s="48"/>
      <c r="I326" s="48"/>
      <c r="J326" s="172"/>
      <c r="K326" s="171"/>
      <c r="L326" s="8"/>
      <c r="M326" s="985"/>
      <c r="N326" s="824"/>
    </row>
    <row r="327" spans="1:14" ht="15">
      <c r="A327" s="182">
        <v>633015</v>
      </c>
      <c r="B327" s="15"/>
      <c r="C327" s="206">
        <v>41</v>
      </c>
      <c r="D327" s="510" t="s">
        <v>245</v>
      </c>
      <c r="E327" s="328" t="s">
        <v>387</v>
      </c>
      <c r="F327" s="172"/>
      <c r="G327" s="172"/>
      <c r="H327" s="48"/>
      <c r="I327" s="48">
        <v>290</v>
      </c>
      <c r="J327" s="172">
        <v>290</v>
      </c>
      <c r="K327" s="171"/>
      <c r="L327" s="8"/>
      <c r="M327" s="985"/>
      <c r="N327" s="824"/>
    </row>
    <row r="328" spans="1:14" ht="15">
      <c r="A328" s="179">
        <v>633016</v>
      </c>
      <c r="B328" s="32"/>
      <c r="C328" s="130">
        <v>41</v>
      </c>
      <c r="D328" s="513" t="s">
        <v>248</v>
      </c>
      <c r="E328" s="505" t="s">
        <v>249</v>
      </c>
      <c r="F328" s="174">
        <v>6046</v>
      </c>
      <c r="G328" s="174">
        <v>4385</v>
      </c>
      <c r="H328" s="80">
        <v>5000</v>
      </c>
      <c r="I328" s="80">
        <v>5000</v>
      </c>
      <c r="J328" s="174">
        <v>5000</v>
      </c>
      <c r="K328" s="173">
        <v>5000</v>
      </c>
      <c r="L328" s="10">
        <v>5000</v>
      </c>
      <c r="M328" s="986">
        <v>1433.9</v>
      </c>
      <c r="N328" s="966">
        <f>(100/L328)*M328</f>
        <v>28.678</v>
      </c>
    </row>
    <row r="329" spans="1:14" ht="15">
      <c r="A329" s="193">
        <v>635</v>
      </c>
      <c r="B329" s="3"/>
      <c r="C329" s="135"/>
      <c r="D329" s="514"/>
      <c r="E329" s="503" t="s">
        <v>124</v>
      </c>
      <c r="F329" s="165">
        <f>SUM(F330:F330)</f>
        <v>1200</v>
      </c>
      <c r="G329" s="165">
        <f>SUM(G330:G330)</f>
        <v>1663</v>
      </c>
      <c r="H329" s="5">
        <f aca="true" t="shared" si="42" ref="H329:M329">H330</f>
        <v>10000</v>
      </c>
      <c r="I329" s="4">
        <f t="shared" si="42"/>
        <v>5710</v>
      </c>
      <c r="J329" s="165">
        <f t="shared" si="42"/>
        <v>500</v>
      </c>
      <c r="K329" s="164">
        <f t="shared" si="42"/>
        <v>10000</v>
      </c>
      <c r="L329" s="4">
        <f t="shared" si="42"/>
        <v>5200</v>
      </c>
      <c r="M329" s="984">
        <f t="shared" si="42"/>
        <v>4594.98</v>
      </c>
      <c r="N329" s="996">
        <f>(100/L329)*M329</f>
        <v>88.365</v>
      </c>
    </row>
    <row r="330" spans="1:14" ht="15">
      <c r="A330" s="169">
        <v>635006</v>
      </c>
      <c r="B330" s="75">
        <v>1</v>
      </c>
      <c r="C330" s="112">
        <v>41</v>
      </c>
      <c r="D330" s="514" t="s">
        <v>245</v>
      </c>
      <c r="E330" s="506" t="s">
        <v>476</v>
      </c>
      <c r="F330" s="170">
        <v>1200</v>
      </c>
      <c r="G330" s="170">
        <v>1663</v>
      </c>
      <c r="H330" s="89">
        <v>10000</v>
      </c>
      <c r="I330" s="89">
        <v>5710</v>
      </c>
      <c r="J330" s="170">
        <v>500</v>
      </c>
      <c r="K330" s="169">
        <v>10000</v>
      </c>
      <c r="L330" s="6">
        <v>5200</v>
      </c>
      <c r="M330" s="988">
        <v>4594.98</v>
      </c>
      <c r="N330" s="972">
        <f>(100/L330)*M330</f>
        <v>88.365</v>
      </c>
    </row>
    <row r="331" spans="1:14" ht="15">
      <c r="A331" s="193">
        <v>637</v>
      </c>
      <c r="B331" s="72"/>
      <c r="C331" s="639"/>
      <c r="D331" s="509"/>
      <c r="E331" s="502" t="s">
        <v>134</v>
      </c>
      <c r="F331" s="165">
        <f>SUM(F332:F340)</f>
        <v>17818</v>
      </c>
      <c r="G331" s="165">
        <f>SUM(G332:G340)</f>
        <v>9188</v>
      </c>
      <c r="H331" s="5">
        <f aca="true" t="shared" si="43" ref="H331:M331">SUM(H333:H340)</f>
        <v>12650</v>
      </c>
      <c r="I331" s="4">
        <f t="shared" si="43"/>
        <v>16650</v>
      </c>
      <c r="J331" s="165">
        <f t="shared" si="43"/>
        <v>11050</v>
      </c>
      <c r="K331" s="164">
        <f t="shared" si="43"/>
        <v>12350</v>
      </c>
      <c r="L331" s="4">
        <f t="shared" si="43"/>
        <v>18670</v>
      </c>
      <c r="M331" s="984">
        <f t="shared" si="43"/>
        <v>14090.78</v>
      </c>
      <c r="N331" s="996">
        <f>(100/L331)*M331</f>
        <v>75.4728441349759</v>
      </c>
    </row>
    <row r="332" spans="1:14" ht="15">
      <c r="A332" s="180">
        <v>637005</v>
      </c>
      <c r="B332" s="22">
        <v>30</v>
      </c>
      <c r="C332" s="631">
        <v>41</v>
      </c>
      <c r="D332" s="521" t="s">
        <v>245</v>
      </c>
      <c r="E332" s="517" t="s">
        <v>251</v>
      </c>
      <c r="F332" s="181">
        <v>3817</v>
      </c>
      <c r="G332" s="181"/>
      <c r="H332" s="52"/>
      <c r="I332" s="21"/>
      <c r="J332" s="181"/>
      <c r="K332" s="180"/>
      <c r="L332" s="52"/>
      <c r="M332" s="970"/>
      <c r="N332" s="729"/>
    </row>
    <row r="333" spans="1:14" ht="15">
      <c r="A333" s="169">
        <v>637002</v>
      </c>
      <c r="B333" s="7">
        <v>1</v>
      </c>
      <c r="C333" s="641">
        <v>41</v>
      </c>
      <c r="D333" s="522" t="s">
        <v>245</v>
      </c>
      <c r="E333" s="504" t="s">
        <v>252</v>
      </c>
      <c r="F333" s="170">
        <v>1244</v>
      </c>
      <c r="G333" s="170">
        <v>1000</v>
      </c>
      <c r="H333" s="89">
        <v>1000</v>
      </c>
      <c r="I333" s="6">
        <v>1000</v>
      </c>
      <c r="J333" s="170">
        <v>1000</v>
      </c>
      <c r="K333" s="169">
        <v>1000</v>
      </c>
      <c r="L333" s="8">
        <v>1000</v>
      </c>
      <c r="M333" s="988">
        <v>0</v>
      </c>
      <c r="N333" s="967">
        <f aca="true" t="shared" si="44" ref="N333:N340">(100/L333)*M333</f>
        <v>0</v>
      </c>
    </row>
    <row r="334" spans="1:14" ht="15">
      <c r="A334" s="169">
        <v>637002</v>
      </c>
      <c r="B334" s="7">
        <v>2</v>
      </c>
      <c r="C334" s="641">
        <v>41</v>
      </c>
      <c r="D334" s="522" t="s">
        <v>245</v>
      </c>
      <c r="E334" s="504" t="s">
        <v>398</v>
      </c>
      <c r="F334" s="170">
        <v>5123</v>
      </c>
      <c r="G334" s="170">
        <v>3936</v>
      </c>
      <c r="H334" s="89">
        <v>6000</v>
      </c>
      <c r="I334" s="6">
        <v>6000</v>
      </c>
      <c r="J334" s="170">
        <v>2000</v>
      </c>
      <c r="K334" s="169">
        <v>6000</v>
      </c>
      <c r="L334" s="6">
        <v>2870</v>
      </c>
      <c r="M334" s="988">
        <v>0</v>
      </c>
      <c r="N334" s="967">
        <f t="shared" si="44"/>
        <v>0</v>
      </c>
    </row>
    <row r="335" spans="1:14" ht="15">
      <c r="A335" s="169">
        <v>637002</v>
      </c>
      <c r="B335" s="7">
        <v>10</v>
      </c>
      <c r="C335" s="641">
        <v>41</v>
      </c>
      <c r="D335" s="522" t="s">
        <v>245</v>
      </c>
      <c r="E335" s="504"/>
      <c r="F335" s="170"/>
      <c r="G335" s="170"/>
      <c r="H335" s="89"/>
      <c r="I335" s="6"/>
      <c r="J335" s="170"/>
      <c r="K335" s="169"/>
      <c r="L335" s="6">
        <v>250</v>
      </c>
      <c r="M335" s="988">
        <v>239.57</v>
      </c>
      <c r="N335" s="967">
        <f t="shared" si="44"/>
        <v>95.828</v>
      </c>
    </row>
    <row r="336" spans="1:14" ht="15">
      <c r="A336" s="169">
        <v>637004</v>
      </c>
      <c r="B336" s="7"/>
      <c r="C336" s="641">
        <v>41</v>
      </c>
      <c r="D336" s="522" t="s">
        <v>245</v>
      </c>
      <c r="E336" s="504" t="s">
        <v>253</v>
      </c>
      <c r="F336" s="170">
        <v>115</v>
      </c>
      <c r="G336" s="170">
        <v>247</v>
      </c>
      <c r="H336" s="48">
        <v>200</v>
      </c>
      <c r="I336" s="8">
        <v>200</v>
      </c>
      <c r="J336" s="172">
        <v>200</v>
      </c>
      <c r="K336" s="171">
        <v>200</v>
      </c>
      <c r="L336" s="8">
        <v>200</v>
      </c>
      <c r="M336" s="985">
        <v>116.6</v>
      </c>
      <c r="N336" s="967">
        <f t="shared" si="44"/>
        <v>58.3</v>
      </c>
    </row>
    <row r="337" spans="1:14" ht="15">
      <c r="A337" s="171">
        <v>637004</v>
      </c>
      <c r="B337" s="9">
        <v>5</v>
      </c>
      <c r="C337" s="13">
        <v>41</v>
      </c>
      <c r="D337" s="512" t="s">
        <v>245</v>
      </c>
      <c r="E337" s="470" t="s">
        <v>138</v>
      </c>
      <c r="F337" s="170">
        <v>730</v>
      </c>
      <c r="G337" s="170">
        <v>1357</v>
      </c>
      <c r="H337" s="48">
        <v>1000</v>
      </c>
      <c r="I337" s="8">
        <v>4700</v>
      </c>
      <c r="J337" s="172">
        <v>4700</v>
      </c>
      <c r="K337" s="171">
        <v>700</v>
      </c>
      <c r="L337" s="8">
        <v>800</v>
      </c>
      <c r="M337" s="985">
        <v>799.65</v>
      </c>
      <c r="N337" s="967">
        <f t="shared" si="44"/>
        <v>99.95625</v>
      </c>
    </row>
    <row r="338" spans="1:14" ht="15">
      <c r="A338" s="169">
        <v>637013</v>
      </c>
      <c r="B338" s="7"/>
      <c r="C338" s="641">
        <v>41</v>
      </c>
      <c r="D338" s="512" t="s">
        <v>248</v>
      </c>
      <c r="E338" s="470" t="s">
        <v>254</v>
      </c>
      <c r="F338" s="172">
        <v>470</v>
      </c>
      <c r="G338" s="172">
        <v>320</v>
      </c>
      <c r="H338" s="89">
        <v>350</v>
      </c>
      <c r="I338" s="6">
        <v>350</v>
      </c>
      <c r="J338" s="170">
        <v>350</v>
      </c>
      <c r="K338" s="171">
        <v>350</v>
      </c>
      <c r="L338" s="8">
        <v>350</v>
      </c>
      <c r="M338" s="988">
        <v>0</v>
      </c>
      <c r="N338" s="965">
        <f t="shared" si="44"/>
        <v>0</v>
      </c>
    </row>
    <row r="339" spans="1:14" ht="15">
      <c r="A339" s="171">
        <v>637015</v>
      </c>
      <c r="B339" s="9"/>
      <c r="C339" s="13">
        <v>41</v>
      </c>
      <c r="D339" s="512" t="s">
        <v>73</v>
      </c>
      <c r="E339" s="470" t="s">
        <v>151</v>
      </c>
      <c r="F339" s="172">
        <v>212</v>
      </c>
      <c r="G339" s="172">
        <v>286</v>
      </c>
      <c r="H339" s="89">
        <v>500</v>
      </c>
      <c r="I339" s="6">
        <v>800</v>
      </c>
      <c r="J339" s="170">
        <v>800</v>
      </c>
      <c r="K339" s="169">
        <v>500</v>
      </c>
      <c r="L339" s="6">
        <v>1000</v>
      </c>
      <c r="M339" s="988">
        <v>924.26</v>
      </c>
      <c r="N339" s="964">
        <f t="shared" si="44"/>
        <v>92.426</v>
      </c>
    </row>
    <row r="340" spans="1:14" ht="15">
      <c r="A340" s="179">
        <v>637027</v>
      </c>
      <c r="B340" s="32"/>
      <c r="C340" s="130">
        <v>41</v>
      </c>
      <c r="D340" s="513" t="s">
        <v>245</v>
      </c>
      <c r="E340" s="515" t="s">
        <v>156</v>
      </c>
      <c r="F340" s="174">
        <v>6107</v>
      </c>
      <c r="G340" s="174">
        <v>2042</v>
      </c>
      <c r="H340" s="80">
        <v>3600</v>
      </c>
      <c r="I340" s="10">
        <v>3600</v>
      </c>
      <c r="J340" s="174">
        <v>2000</v>
      </c>
      <c r="K340" s="173">
        <v>3600</v>
      </c>
      <c r="L340" s="10">
        <v>12200</v>
      </c>
      <c r="M340" s="986">
        <v>12010.7</v>
      </c>
      <c r="N340" s="966">
        <f t="shared" si="44"/>
        <v>98.44836065573772</v>
      </c>
    </row>
    <row r="341" spans="1:14" ht="15.75" thickBot="1">
      <c r="A341" s="199"/>
      <c r="B341" s="27"/>
      <c r="C341" s="643"/>
      <c r="D341" s="537"/>
      <c r="E341" s="562"/>
      <c r="F341" s="320"/>
      <c r="G341" s="320"/>
      <c r="H341" s="101"/>
      <c r="I341" s="93"/>
      <c r="J341" s="226"/>
      <c r="K341" s="198"/>
      <c r="L341" s="93"/>
      <c r="M341" s="1031"/>
      <c r="N341" s="811"/>
    </row>
    <row r="342" spans="1:14" ht="15.75" thickBot="1">
      <c r="A342" s="186" t="s">
        <v>342</v>
      </c>
      <c r="B342" s="17"/>
      <c r="C342" s="638"/>
      <c r="D342" s="508"/>
      <c r="E342" s="501" t="s">
        <v>255</v>
      </c>
      <c r="F342" s="18">
        <f>SUM(F343+F351+F355)</f>
        <v>1458</v>
      </c>
      <c r="G342" s="18">
        <f>SUM(G343+G351+G355)</f>
        <v>1535</v>
      </c>
      <c r="H342" s="70">
        <f aca="true" t="shared" si="45" ref="H342:M342">H343+H351+H355</f>
        <v>1665</v>
      </c>
      <c r="I342" s="68">
        <f t="shared" si="45"/>
        <v>1685</v>
      </c>
      <c r="J342" s="18">
        <f t="shared" si="45"/>
        <v>1515</v>
      </c>
      <c r="K342" s="69">
        <f t="shared" si="45"/>
        <v>1685</v>
      </c>
      <c r="L342" s="68">
        <f t="shared" si="45"/>
        <v>1685</v>
      </c>
      <c r="M342" s="1008">
        <f t="shared" si="45"/>
        <v>1456.1599999999999</v>
      </c>
      <c r="N342" s="995">
        <f>(100/L342)*M342</f>
        <v>86.41899109792284</v>
      </c>
    </row>
    <row r="343" spans="1:14" ht="15">
      <c r="A343" s="164">
        <v>62</v>
      </c>
      <c r="B343" s="3"/>
      <c r="C343" s="141"/>
      <c r="D343" s="540"/>
      <c r="E343" s="532" t="s">
        <v>75</v>
      </c>
      <c r="F343" s="236">
        <f>SUM(F344:F350)</f>
        <v>379</v>
      </c>
      <c r="G343" s="236">
        <f aca="true" t="shared" si="46" ref="G343:M343">SUM(G344:G350)</f>
        <v>379</v>
      </c>
      <c r="H343" s="597">
        <f t="shared" si="46"/>
        <v>395</v>
      </c>
      <c r="I343" s="129">
        <f t="shared" si="46"/>
        <v>395</v>
      </c>
      <c r="J343" s="236">
        <f t="shared" si="46"/>
        <v>395</v>
      </c>
      <c r="K343" s="1064">
        <f t="shared" si="46"/>
        <v>395</v>
      </c>
      <c r="L343" s="129">
        <f t="shared" si="46"/>
        <v>395</v>
      </c>
      <c r="M343" s="1065">
        <f t="shared" si="46"/>
        <v>377.41999999999996</v>
      </c>
      <c r="N343" s="996">
        <f>(100/L343)*M343</f>
        <v>95.5493670886076</v>
      </c>
    </row>
    <row r="344" spans="1:14" ht="15">
      <c r="A344" s="180">
        <v>621000</v>
      </c>
      <c r="B344" s="22">
        <v>1</v>
      </c>
      <c r="C344" s="631">
        <v>41</v>
      </c>
      <c r="D344" s="521" t="s">
        <v>245</v>
      </c>
      <c r="E344" s="533" t="s">
        <v>256</v>
      </c>
      <c r="F344" s="220">
        <v>108</v>
      </c>
      <c r="G344" s="220">
        <v>108</v>
      </c>
      <c r="H344" s="552">
        <v>110</v>
      </c>
      <c r="I344" s="107">
        <v>110</v>
      </c>
      <c r="J344" s="220">
        <v>110</v>
      </c>
      <c r="K344" s="552">
        <v>110</v>
      </c>
      <c r="L344" s="107">
        <v>110</v>
      </c>
      <c r="M344" s="1033">
        <v>108.02</v>
      </c>
      <c r="N344" s="998">
        <f aca="true" t="shared" si="47" ref="N344:N356">(100/L344)*M344</f>
        <v>98.19999999999999</v>
      </c>
    </row>
    <row r="345" spans="1:14" ht="15">
      <c r="A345" s="171">
        <v>625001</v>
      </c>
      <c r="B345" s="9">
        <v>1</v>
      </c>
      <c r="C345" s="206">
        <v>41</v>
      </c>
      <c r="D345" s="510" t="s">
        <v>245</v>
      </c>
      <c r="E345" s="599" t="s">
        <v>78</v>
      </c>
      <c r="F345" s="176">
        <v>15</v>
      </c>
      <c r="G345" s="176">
        <v>15</v>
      </c>
      <c r="H345" s="524">
        <v>16</v>
      </c>
      <c r="I345" s="54">
        <v>16</v>
      </c>
      <c r="J345" s="176">
        <v>16</v>
      </c>
      <c r="K345" s="524">
        <v>16</v>
      </c>
      <c r="L345" s="54">
        <v>16</v>
      </c>
      <c r="M345" s="1034">
        <v>15.12</v>
      </c>
      <c r="N345" s="965">
        <f t="shared" si="47"/>
        <v>94.5</v>
      </c>
    </row>
    <row r="346" spans="1:14" ht="15">
      <c r="A346" s="169">
        <v>625002</v>
      </c>
      <c r="B346" s="7">
        <v>1</v>
      </c>
      <c r="C346" s="13">
        <v>41</v>
      </c>
      <c r="D346" s="512" t="s">
        <v>245</v>
      </c>
      <c r="E346" s="328" t="s">
        <v>79</v>
      </c>
      <c r="F346" s="176">
        <v>151</v>
      </c>
      <c r="G346" s="176">
        <v>151</v>
      </c>
      <c r="H346" s="524">
        <v>160</v>
      </c>
      <c r="I346" s="54">
        <v>160</v>
      </c>
      <c r="J346" s="176">
        <v>160</v>
      </c>
      <c r="K346" s="524">
        <v>160</v>
      </c>
      <c r="L346" s="54">
        <v>160</v>
      </c>
      <c r="M346" s="1034">
        <v>151.2</v>
      </c>
      <c r="N346" s="964">
        <f t="shared" si="47"/>
        <v>94.5</v>
      </c>
    </row>
    <row r="347" spans="1:14" ht="15">
      <c r="A347" s="171">
        <v>625003</v>
      </c>
      <c r="B347" s="9">
        <v>1</v>
      </c>
      <c r="C347" s="13">
        <v>41</v>
      </c>
      <c r="D347" s="512" t="s">
        <v>245</v>
      </c>
      <c r="E347" s="328" t="s">
        <v>80</v>
      </c>
      <c r="F347" s="176">
        <v>9</v>
      </c>
      <c r="G347" s="176">
        <v>9</v>
      </c>
      <c r="H347" s="524">
        <v>10</v>
      </c>
      <c r="I347" s="54">
        <v>10</v>
      </c>
      <c r="J347" s="176">
        <v>10</v>
      </c>
      <c r="K347" s="524">
        <v>10</v>
      </c>
      <c r="L347" s="54">
        <v>10</v>
      </c>
      <c r="M347" s="1034">
        <v>8.64</v>
      </c>
      <c r="N347" s="967">
        <f t="shared" si="47"/>
        <v>86.4</v>
      </c>
    </row>
    <row r="348" spans="1:14" ht="15">
      <c r="A348" s="171">
        <v>625004</v>
      </c>
      <c r="B348" s="33">
        <v>1</v>
      </c>
      <c r="C348" s="85">
        <v>41</v>
      </c>
      <c r="D348" s="512" t="s">
        <v>245</v>
      </c>
      <c r="E348" s="328" t="s">
        <v>81</v>
      </c>
      <c r="F348" s="172">
        <v>33</v>
      </c>
      <c r="G348" s="172">
        <v>33</v>
      </c>
      <c r="H348" s="48">
        <v>35</v>
      </c>
      <c r="I348" s="8">
        <v>35</v>
      </c>
      <c r="J348" s="172">
        <v>35</v>
      </c>
      <c r="K348" s="48">
        <v>35</v>
      </c>
      <c r="L348" s="8">
        <v>35</v>
      </c>
      <c r="M348" s="1035">
        <v>32.4</v>
      </c>
      <c r="N348" s="965">
        <f t="shared" si="47"/>
        <v>92.57142857142857</v>
      </c>
    </row>
    <row r="349" spans="1:14" ht="15">
      <c r="A349" s="171">
        <v>625005</v>
      </c>
      <c r="B349" s="33">
        <v>1</v>
      </c>
      <c r="C349" s="85">
        <v>41</v>
      </c>
      <c r="D349" s="512" t="s">
        <v>245</v>
      </c>
      <c r="E349" s="328" t="s">
        <v>82</v>
      </c>
      <c r="F349" s="172">
        <v>10</v>
      </c>
      <c r="G349" s="172">
        <v>10</v>
      </c>
      <c r="H349" s="48">
        <v>11</v>
      </c>
      <c r="I349" s="8">
        <v>11</v>
      </c>
      <c r="J349" s="172">
        <v>11</v>
      </c>
      <c r="K349" s="48">
        <v>11</v>
      </c>
      <c r="L349" s="8">
        <v>11</v>
      </c>
      <c r="M349" s="1035">
        <v>10.8</v>
      </c>
      <c r="N349" s="964">
        <f t="shared" si="47"/>
        <v>98.1818181818182</v>
      </c>
    </row>
    <row r="350" spans="1:14" ht="15">
      <c r="A350" s="173">
        <v>625007</v>
      </c>
      <c r="B350" s="11">
        <v>1</v>
      </c>
      <c r="C350" s="204">
        <v>41</v>
      </c>
      <c r="D350" s="513" t="s">
        <v>245</v>
      </c>
      <c r="E350" s="529" t="s">
        <v>257</v>
      </c>
      <c r="F350" s="221">
        <v>53</v>
      </c>
      <c r="G350" s="221">
        <v>53</v>
      </c>
      <c r="H350" s="531">
        <v>53</v>
      </c>
      <c r="I350" s="86">
        <v>53</v>
      </c>
      <c r="J350" s="221">
        <v>53</v>
      </c>
      <c r="K350" s="531">
        <v>53</v>
      </c>
      <c r="L350" s="86">
        <v>53</v>
      </c>
      <c r="M350" s="1015">
        <v>51.24</v>
      </c>
      <c r="N350" s="966">
        <f t="shared" si="47"/>
        <v>96.67924528301887</v>
      </c>
    </row>
    <row r="351" spans="1:14" ht="15">
      <c r="A351" s="164">
        <v>633</v>
      </c>
      <c r="B351" s="74"/>
      <c r="C351" s="83"/>
      <c r="D351" s="514"/>
      <c r="E351" s="532" t="s">
        <v>92</v>
      </c>
      <c r="F351" s="165"/>
      <c r="G351" s="165">
        <f>SUM(G352:G354)</f>
        <v>76</v>
      </c>
      <c r="H351" s="5">
        <v>170</v>
      </c>
      <c r="I351" s="4">
        <f>SUM(I352:I354)</f>
        <v>190</v>
      </c>
      <c r="J351" s="165">
        <f>SUM(J352:J354)</f>
        <v>20</v>
      </c>
      <c r="K351" s="5">
        <f>SUM(K352:K354)</f>
        <v>190</v>
      </c>
      <c r="L351" s="4">
        <f>SUM(L352:L354)</f>
        <v>190</v>
      </c>
      <c r="M351" s="1036">
        <f>SUM(M352:M354)</f>
        <v>0</v>
      </c>
      <c r="N351" s="996">
        <f t="shared" si="47"/>
        <v>0</v>
      </c>
    </row>
    <row r="352" spans="1:14" ht="15">
      <c r="A352" s="169">
        <v>633009</v>
      </c>
      <c r="B352" s="51">
        <v>1</v>
      </c>
      <c r="C352" s="84">
        <v>41</v>
      </c>
      <c r="D352" s="522" t="s">
        <v>245</v>
      </c>
      <c r="E352" s="534" t="s">
        <v>167</v>
      </c>
      <c r="F352" s="170"/>
      <c r="G352" s="170"/>
      <c r="H352" s="89">
        <v>150</v>
      </c>
      <c r="I352" s="6">
        <v>150</v>
      </c>
      <c r="J352" s="170"/>
      <c r="K352" s="89">
        <v>150</v>
      </c>
      <c r="L352" s="6">
        <v>150</v>
      </c>
      <c r="M352" s="1037">
        <v>0</v>
      </c>
      <c r="N352" s="998">
        <f t="shared" si="47"/>
        <v>0</v>
      </c>
    </row>
    <row r="353" spans="1:14" ht="15">
      <c r="A353" s="171">
        <v>633006</v>
      </c>
      <c r="B353" s="9">
        <v>1</v>
      </c>
      <c r="C353" s="13"/>
      <c r="D353" s="512" t="s">
        <v>245</v>
      </c>
      <c r="E353" s="328" t="s">
        <v>97</v>
      </c>
      <c r="F353" s="172"/>
      <c r="G353" s="172">
        <v>76</v>
      </c>
      <c r="H353" s="48">
        <v>20</v>
      </c>
      <c r="I353" s="8">
        <v>20</v>
      </c>
      <c r="J353" s="172"/>
      <c r="K353" s="48">
        <v>20</v>
      </c>
      <c r="L353" s="8">
        <v>20</v>
      </c>
      <c r="M353" s="1035">
        <v>0</v>
      </c>
      <c r="N353" s="967">
        <f t="shared" si="47"/>
        <v>0</v>
      </c>
    </row>
    <row r="354" spans="1:14" ht="15">
      <c r="A354" s="179">
        <v>633006</v>
      </c>
      <c r="B354" s="32">
        <v>4</v>
      </c>
      <c r="C354" s="204">
        <v>41</v>
      </c>
      <c r="D354" s="509" t="s">
        <v>245</v>
      </c>
      <c r="E354" s="544" t="s">
        <v>100</v>
      </c>
      <c r="F354" s="210"/>
      <c r="G354" s="210"/>
      <c r="H354" s="516">
        <v>20</v>
      </c>
      <c r="I354" s="23">
        <v>20</v>
      </c>
      <c r="J354" s="210">
        <v>20</v>
      </c>
      <c r="K354" s="516">
        <v>20</v>
      </c>
      <c r="L354" s="23">
        <v>20</v>
      </c>
      <c r="M354" s="1038">
        <v>0</v>
      </c>
      <c r="N354" s="966">
        <f t="shared" si="47"/>
        <v>0</v>
      </c>
    </row>
    <row r="355" spans="1:14" ht="15">
      <c r="A355" s="200">
        <v>637</v>
      </c>
      <c r="B355" s="72"/>
      <c r="C355" s="639"/>
      <c r="D355" s="514"/>
      <c r="E355" s="532" t="s">
        <v>134</v>
      </c>
      <c r="F355" s="165">
        <f>SUM(F356:F356)</f>
        <v>1079</v>
      </c>
      <c r="G355" s="165">
        <f>SUM(G356:G356)</f>
        <v>1080</v>
      </c>
      <c r="H355" s="73">
        <f aca="true" t="shared" si="48" ref="H355:M355">H356</f>
        <v>1100</v>
      </c>
      <c r="I355" s="71">
        <f t="shared" si="48"/>
        <v>1100</v>
      </c>
      <c r="J355" s="165">
        <f t="shared" si="48"/>
        <v>1100</v>
      </c>
      <c r="K355" s="73">
        <f t="shared" si="48"/>
        <v>1100</v>
      </c>
      <c r="L355" s="71">
        <f t="shared" si="48"/>
        <v>1100</v>
      </c>
      <c r="M355" s="1039">
        <f t="shared" si="48"/>
        <v>1078.74</v>
      </c>
      <c r="N355" s="996">
        <f t="shared" si="47"/>
        <v>98.06727272727274</v>
      </c>
    </row>
    <row r="356" spans="1:14" ht="15">
      <c r="A356" s="179">
        <v>637027</v>
      </c>
      <c r="B356" s="130">
        <v>1</v>
      </c>
      <c r="C356" s="130">
        <v>41</v>
      </c>
      <c r="D356" s="513" t="s">
        <v>245</v>
      </c>
      <c r="E356" s="544" t="s">
        <v>156</v>
      </c>
      <c r="F356" s="210">
        <v>1079</v>
      </c>
      <c r="G356" s="210">
        <v>1080</v>
      </c>
      <c r="H356" s="516">
        <v>1100</v>
      </c>
      <c r="I356" s="23">
        <v>1100</v>
      </c>
      <c r="J356" s="210">
        <v>1100</v>
      </c>
      <c r="K356" s="516">
        <v>1100</v>
      </c>
      <c r="L356" s="23">
        <v>1100</v>
      </c>
      <c r="M356" s="1038">
        <v>1078.74</v>
      </c>
      <c r="N356" s="972">
        <f t="shared" si="47"/>
        <v>98.06727272727274</v>
      </c>
    </row>
    <row r="357" spans="1:14" ht="15.75" thickBot="1">
      <c r="A357" s="182"/>
      <c r="B357" s="206"/>
      <c r="C357" s="206"/>
      <c r="D357" s="510"/>
      <c r="E357" s="557"/>
      <c r="F357" s="183"/>
      <c r="G357" s="183"/>
      <c r="H357" s="36"/>
      <c r="I357" s="12"/>
      <c r="J357" s="183"/>
      <c r="K357" s="36"/>
      <c r="L357" s="12"/>
      <c r="M357" s="1040"/>
      <c r="N357" s="811"/>
    </row>
    <row r="358" spans="1:14" ht="15.75" thickBot="1">
      <c r="A358" s="69" t="s">
        <v>258</v>
      </c>
      <c r="B358" s="17"/>
      <c r="C358" s="638"/>
      <c r="D358" s="508"/>
      <c r="E358" s="57" t="s">
        <v>259</v>
      </c>
      <c r="F358" s="18">
        <f>SUM(F359+F363+F366+F371+F373+F378)</f>
        <v>8855</v>
      </c>
      <c r="G358" s="18">
        <f>SUM(G359+G363+G366+G371+G373+G378)</f>
        <v>6258</v>
      </c>
      <c r="H358" s="70">
        <f aca="true" t="shared" si="49" ref="H358:M358">H359+H363+H366+H371+H373+H378</f>
        <v>11635</v>
      </c>
      <c r="I358" s="68">
        <f t="shared" si="49"/>
        <v>11635</v>
      </c>
      <c r="J358" s="18">
        <f t="shared" si="49"/>
        <v>6370</v>
      </c>
      <c r="K358" s="70">
        <f t="shared" si="49"/>
        <v>27225</v>
      </c>
      <c r="L358" s="68">
        <f t="shared" si="49"/>
        <v>27225</v>
      </c>
      <c r="M358" s="1032">
        <f t="shared" si="49"/>
        <v>5239.92</v>
      </c>
      <c r="N358" s="995">
        <f>(100/L358)*M358</f>
        <v>19.2467217630854</v>
      </c>
    </row>
    <row r="359" spans="1:14" ht="15">
      <c r="A359" s="261">
        <v>62</v>
      </c>
      <c r="B359" s="95"/>
      <c r="C359" s="140"/>
      <c r="D359" s="538"/>
      <c r="E359" s="539" t="s">
        <v>75</v>
      </c>
      <c r="F359" s="215">
        <f>SUM(F360+F361+F362)</f>
        <v>500</v>
      </c>
      <c r="G359" s="215">
        <f>SUM(G360+G361+G362)</f>
        <v>30</v>
      </c>
      <c r="H359" s="106">
        <f aca="true" t="shared" si="50" ref="H359:M359">SUM(H360:H362)</f>
        <v>20</v>
      </c>
      <c r="I359" s="98">
        <f t="shared" si="50"/>
        <v>20</v>
      </c>
      <c r="J359" s="215">
        <f t="shared" si="50"/>
        <v>20</v>
      </c>
      <c r="K359" s="106">
        <f t="shared" si="50"/>
        <v>20</v>
      </c>
      <c r="L359" s="98">
        <f t="shared" si="50"/>
        <v>20</v>
      </c>
      <c r="M359" s="1041">
        <f t="shared" si="50"/>
        <v>16.88</v>
      </c>
      <c r="N359" s="996">
        <f>(100/L359)*M359</f>
        <v>84.39999999999999</v>
      </c>
    </row>
    <row r="360" spans="1:14" ht="15">
      <c r="A360" s="171">
        <v>625002</v>
      </c>
      <c r="B360" s="9"/>
      <c r="C360" s="9">
        <v>41</v>
      </c>
      <c r="D360" s="510" t="s">
        <v>260</v>
      </c>
      <c r="E360" s="328" t="s">
        <v>79</v>
      </c>
      <c r="F360" s="172">
        <v>357</v>
      </c>
      <c r="G360" s="172">
        <v>10</v>
      </c>
      <c r="H360" s="48"/>
      <c r="I360" s="8"/>
      <c r="J360" s="172"/>
      <c r="K360" s="48"/>
      <c r="L360" s="8"/>
      <c r="M360" s="1035"/>
      <c r="N360" s="729"/>
    </row>
    <row r="361" spans="1:14" ht="15">
      <c r="A361" s="169">
        <v>625003</v>
      </c>
      <c r="B361" s="7"/>
      <c r="C361" s="641">
        <v>41</v>
      </c>
      <c r="D361" s="512" t="s">
        <v>260</v>
      </c>
      <c r="E361" s="534" t="s">
        <v>80</v>
      </c>
      <c r="F361" s="170">
        <v>22</v>
      </c>
      <c r="G361" s="170">
        <v>16</v>
      </c>
      <c r="H361" s="48">
        <v>20</v>
      </c>
      <c r="I361" s="8">
        <v>20</v>
      </c>
      <c r="J361" s="172">
        <v>20</v>
      </c>
      <c r="K361" s="48">
        <v>20</v>
      </c>
      <c r="L361" s="8">
        <v>20</v>
      </c>
      <c r="M361" s="1035">
        <v>16.88</v>
      </c>
      <c r="N361" s="967">
        <f>(100/L361)*M361</f>
        <v>84.39999999999999</v>
      </c>
    </row>
    <row r="362" spans="1:14" ht="15">
      <c r="A362" s="171">
        <v>625007</v>
      </c>
      <c r="B362" s="32"/>
      <c r="C362" s="206">
        <v>41</v>
      </c>
      <c r="D362" s="510" t="s">
        <v>260</v>
      </c>
      <c r="E362" s="328" t="s">
        <v>83</v>
      </c>
      <c r="F362" s="172">
        <v>121</v>
      </c>
      <c r="G362" s="172">
        <v>4</v>
      </c>
      <c r="H362" s="48"/>
      <c r="I362" s="8"/>
      <c r="J362" s="172"/>
      <c r="K362" s="48"/>
      <c r="L362" s="8"/>
      <c r="M362" s="1035"/>
      <c r="N362" s="824"/>
    </row>
    <row r="363" spans="1:14" ht="15">
      <c r="A363" s="164">
        <v>632</v>
      </c>
      <c r="B363" s="3"/>
      <c r="C363" s="135"/>
      <c r="D363" s="514"/>
      <c r="E363" s="532" t="s">
        <v>85</v>
      </c>
      <c r="F363" s="165">
        <f>SUM(F364:F365)</f>
        <v>1440</v>
      </c>
      <c r="G363" s="165">
        <f>SUM(G364:G365)</f>
        <v>1373</v>
      </c>
      <c r="H363" s="5">
        <f aca="true" t="shared" si="51" ref="H363:M363">H364+H365</f>
        <v>1900</v>
      </c>
      <c r="I363" s="4">
        <f t="shared" si="51"/>
        <v>2700</v>
      </c>
      <c r="J363" s="165">
        <f t="shared" si="51"/>
        <v>2200</v>
      </c>
      <c r="K363" s="5">
        <f t="shared" si="51"/>
        <v>3000</v>
      </c>
      <c r="L363" s="4">
        <f t="shared" si="51"/>
        <v>3000</v>
      </c>
      <c r="M363" s="1036">
        <f t="shared" si="51"/>
        <v>1318</v>
      </c>
      <c r="N363" s="999">
        <f>(100/L363)*M363</f>
        <v>43.93333333333333</v>
      </c>
    </row>
    <row r="364" spans="1:14" ht="15">
      <c r="A364" s="169">
        <v>632001</v>
      </c>
      <c r="B364" s="7">
        <v>1</v>
      </c>
      <c r="C364" s="641">
        <v>41</v>
      </c>
      <c r="D364" s="521" t="s">
        <v>260</v>
      </c>
      <c r="E364" s="533" t="s">
        <v>261</v>
      </c>
      <c r="F364" s="181">
        <v>288</v>
      </c>
      <c r="G364" s="181">
        <v>353</v>
      </c>
      <c r="H364" s="89">
        <v>400</v>
      </c>
      <c r="I364" s="6">
        <v>1200</v>
      </c>
      <c r="J364" s="181">
        <v>1200</v>
      </c>
      <c r="K364" s="89">
        <v>1500</v>
      </c>
      <c r="L364" s="6">
        <v>1500</v>
      </c>
      <c r="M364" s="1037">
        <v>406</v>
      </c>
      <c r="N364" s="971">
        <f>(100/L364)*M364</f>
        <v>27.066666666666666</v>
      </c>
    </row>
    <row r="365" spans="1:14" ht="15">
      <c r="A365" s="173">
        <v>632001</v>
      </c>
      <c r="B365" s="11">
        <v>2</v>
      </c>
      <c r="C365" s="206">
        <v>41</v>
      </c>
      <c r="D365" s="522" t="s">
        <v>260</v>
      </c>
      <c r="E365" s="529" t="s">
        <v>88</v>
      </c>
      <c r="F365" s="170">
        <v>1152</v>
      </c>
      <c r="G365" s="170">
        <v>1020</v>
      </c>
      <c r="H365" s="89">
        <v>1500</v>
      </c>
      <c r="I365" s="6">
        <v>1500</v>
      </c>
      <c r="J365" s="170">
        <v>1000</v>
      </c>
      <c r="K365" s="89">
        <v>1500</v>
      </c>
      <c r="L365" s="6">
        <v>1500</v>
      </c>
      <c r="M365" s="1037">
        <v>912</v>
      </c>
      <c r="N365" s="1000">
        <f>(100/L365)*M365</f>
        <v>60.8</v>
      </c>
    </row>
    <row r="366" spans="1:14" ht="15">
      <c r="A366" s="193">
        <v>633</v>
      </c>
      <c r="B366" s="3"/>
      <c r="C366" s="135"/>
      <c r="D366" s="514"/>
      <c r="E366" s="532" t="s">
        <v>92</v>
      </c>
      <c r="F366" s="165">
        <f>SUM(F367:F370)</f>
        <v>1285</v>
      </c>
      <c r="G366" s="165">
        <f aca="true" t="shared" si="52" ref="G366:M366">SUM(G367:G370)</f>
        <v>186</v>
      </c>
      <c r="H366" s="5">
        <f t="shared" si="52"/>
        <v>5535</v>
      </c>
      <c r="I366" s="5">
        <f t="shared" si="52"/>
        <v>4585</v>
      </c>
      <c r="J366" s="165">
        <f t="shared" si="52"/>
        <v>1090</v>
      </c>
      <c r="K366" s="5">
        <f t="shared" si="52"/>
        <v>20035</v>
      </c>
      <c r="L366" s="5">
        <f t="shared" si="52"/>
        <v>19725</v>
      </c>
      <c r="M366" s="984">
        <f t="shared" si="52"/>
        <v>438.08000000000004</v>
      </c>
      <c r="N366" s="999">
        <f>(100/L366)*M366</f>
        <v>2.220937896070976</v>
      </c>
    </row>
    <row r="367" spans="1:14" ht="15">
      <c r="A367" s="264">
        <v>633003</v>
      </c>
      <c r="B367" s="7">
        <v>12</v>
      </c>
      <c r="C367" s="641">
        <v>41</v>
      </c>
      <c r="D367" s="522" t="s">
        <v>260</v>
      </c>
      <c r="E367" s="599" t="s">
        <v>539</v>
      </c>
      <c r="F367" s="211"/>
      <c r="G367" s="211"/>
      <c r="H367" s="48"/>
      <c r="I367" s="24">
        <v>60</v>
      </c>
      <c r="J367" s="211">
        <v>60</v>
      </c>
      <c r="K367" s="48"/>
      <c r="L367" s="8"/>
      <c r="M367" s="1035"/>
      <c r="N367" s="811"/>
    </row>
    <row r="368" spans="1:14" ht="15">
      <c r="A368" s="264">
        <v>633006</v>
      </c>
      <c r="B368" s="7">
        <v>7</v>
      </c>
      <c r="C368" s="641">
        <v>111</v>
      </c>
      <c r="D368" s="522" t="s">
        <v>260</v>
      </c>
      <c r="E368" s="599" t="s">
        <v>385</v>
      </c>
      <c r="F368" s="211"/>
      <c r="G368" s="211"/>
      <c r="H368" s="283"/>
      <c r="I368" s="323"/>
      <c r="J368" s="211"/>
      <c r="K368" s="283"/>
      <c r="L368" s="88">
        <v>400</v>
      </c>
      <c r="M368" s="1040">
        <v>393.8</v>
      </c>
      <c r="N368" s="824"/>
    </row>
    <row r="369" spans="1:14" ht="15">
      <c r="A369" s="171">
        <v>633006</v>
      </c>
      <c r="B369" s="9">
        <v>7</v>
      </c>
      <c r="C369" s="641">
        <v>41</v>
      </c>
      <c r="D369" s="522" t="s">
        <v>260</v>
      </c>
      <c r="E369" s="328" t="s">
        <v>450</v>
      </c>
      <c r="F369" s="172">
        <v>1285</v>
      </c>
      <c r="G369" s="172">
        <v>180</v>
      </c>
      <c r="H369" s="598">
        <v>5500</v>
      </c>
      <c r="I369" s="131">
        <v>4490</v>
      </c>
      <c r="J369" s="172">
        <v>1000</v>
      </c>
      <c r="K369" s="598">
        <v>20000</v>
      </c>
      <c r="L369" s="131">
        <v>19290</v>
      </c>
      <c r="M369" s="1035">
        <v>22.8</v>
      </c>
      <c r="N369" s="967">
        <f aca="true" t="shared" si="53" ref="N369:N374">(100/L369)*M369</f>
        <v>0.11819595645412131</v>
      </c>
    </row>
    <row r="370" spans="1:14" ht="15">
      <c r="A370" s="169">
        <v>633006</v>
      </c>
      <c r="B370" s="7">
        <v>3</v>
      </c>
      <c r="C370" s="641">
        <v>41</v>
      </c>
      <c r="D370" s="522" t="s">
        <v>260</v>
      </c>
      <c r="E370" s="534" t="s">
        <v>99</v>
      </c>
      <c r="F370" s="170"/>
      <c r="G370" s="170">
        <v>6</v>
      </c>
      <c r="H370" s="89">
        <v>35</v>
      </c>
      <c r="I370" s="6">
        <v>35</v>
      </c>
      <c r="J370" s="170">
        <v>30</v>
      </c>
      <c r="K370" s="89">
        <v>35</v>
      </c>
      <c r="L370" s="6">
        <v>35</v>
      </c>
      <c r="M370" s="1037">
        <v>21.48</v>
      </c>
      <c r="N370" s="966">
        <f t="shared" si="53"/>
        <v>61.371428571428574</v>
      </c>
    </row>
    <row r="371" spans="1:14" ht="15">
      <c r="A371" s="193">
        <v>635</v>
      </c>
      <c r="B371" s="3"/>
      <c r="C371" s="135"/>
      <c r="D371" s="514"/>
      <c r="E371" s="532" t="s">
        <v>262</v>
      </c>
      <c r="F371" s="165">
        <v>300</v>
      </c>
      <c r="G371" s="165">
        <v>50</v>
      </c>
      <c r="H371" s="5">
        <v>200</v>
      </c>
      <c r="I371" s="4">
        <v>300</v>
      </c>
      <c r="J371" s="165">
        <v>50</v>
      </c>
      <c r="K371" s="5">
        <f>K372</f>
        <v>200</v>
      </c>
      <c r="L371" s="4">
        <f>L372</f>
        <v>200</v>
      </c>
      <c r="M371" s="1036">
        <f>M372</f>
        <v>0</v>
      </c>
      <c r="N371" s="996">
        <f t="shared" si="53"/>
        <v>0</v>
      </c>
    </row>
    <row r="372" spans="1:14" ht="15">
      <c r="A372" s="166">
        <v>635006</v>
      </c>
      <c r="B372" s="75">
        <v>4</v>
      </c>
      <c r="C372" s="112">
        <v>41</v>
      </c>
      <c r="D372" s="514" t="s">
        <v>260</v>
      </c>
      <c r="E372" s="541" t="s">
        <v>263</v>
      </c>
      <c r="F372" s="167">
        <v>300</v>
      </c>
      <c r="G372" s="167">
        <v>50</v>
      </c>
      <c r="H372" s="77">
        <v>200</v>
      </c>
      <c r="I372" s="78">
        <v>300</v>
      </c>
      <c r="J372" s="167">
        <v>50</v>
      </c>
      <c r="K372" s="77">
        <v>200</v>
      </c>
      <c r="L372" s="78">
        <v>200</v>
      </c>
      <c r="M372" s="1042">
        <v>0</v>
      </c>
      <c r="N372" s="972">
        <f t="shared" si="53"/>
        <v>0</v>
      </c>
    </row>
    <row r="373" spans="1:14" ht="15">
      <c r="A373" s="164">
        <v>637</v>
      </c>
      <c r="B373" s="3"/>
      <c r="C373" s="135"/>
      <c r="D373" s="514"/>
      <c r="E373" s="532" t="s">
        <v>156</v>
      </c>
      <c r="F373" s="165">
        <f>SUM(F374:F377)</f>
        <v>2503</v>
      </c>
      <c r="G373" s="165">
        <f>SUM(G374:G377)</f>
        <v>2421</v>
      </c>
      <c r="H373" s="5">
        <v>2070</v>
      </c>
      <c r="I373" s="4">
        <v>2120</v>
      </c>
      <c r="J373" s="165">
        <f>SUM(J374:J375)</f>
        <v>1900</v>
      </c>
      <c r="K373" s="5">
        <f>SUM(K374:K377)</f>
        <v>2120</v>
      </c>
      <c r="L373" s="4">
        <f>SUM(L374:L377)</f>
        <v>2440</v>
      </c>
      <c r="M373" s="1036">
        <f>M374+M375+M377</f>
        <v>2332.2</v>
      </c>
      <c r="N373" s="996">
        <f t="shared" si="53"/>
        <v>95.58196721311474</v>
      </c>
    </row>
    <row r="374" spans="1:14" ht="15">
      <c r="A374" s="179">
        <v>637027</v>
      </c>
      <c r="B374" s="130"/>
      <c r="C374" s="130">
        <v>41</v>
      </c>
      <c r="D374" s="513" t="s">
        <v>260</v>
      </c>
      <c r="E374" s="544" t="s">
        <v>156</v>
      </c>
      <c r="F374" s="210">
        <v>2328</v>
      </c>
      <c r="G374" s="210">
        <v>1941</v>
      </c>
      <c r="H374" s="516">
        <v>1900</v>
      </c>
      <c r="I374" s="23">
        <v>1900</v>
      </c>
      <c r="J374" s="210">
        <v>1900</v>
      </c>
      <c r="K374" s="516">
        <v>1900</v>
      </c>
      <c r="L374" s="78">
        <v>2210</v>
      </c>
      <c r="M374" s="990">
        <v>2203.6</v>
      </c>
      <c r="N374" s="972">
        <f t="shared" si="53"/>
        <v>99.71040723981899</v>
      </c>
    </row>
    <row r="375" spans="1:14" ht="1.5" customHeight="1">
      <c r="A375" s="180">
        <v>637004</v>
      </c>
      <c r="B375" s="22"/>
      <c r="C375" s="631">
        <v>41</v>
      </c>
      <c r="D375" s="521" t="s">
        <v>260</v>
      </c>
      <c r="E375" s="533" t="s">
        <v>264</v>
      </c>
      <c r="F375" s="181"/>
      <c r="G375" s="181"/>
      <c r="H375" s="52"/>
      <c r="I375" s="21"/>
      <c r="J375" s="181"/>
      <c r="K375" s="180"/>
      <c r="L375" s="21"/>
      <c r="M375" s="970"/>
      <c r="N375" s="729"/>
    </row>
    <row r="376" spans="1:14" ht="15">
      <c r="A376" s="171">
        <v>637004</v>
      </c>
      <c r="B376" s="9">
        <v>5</v>
      </c>
      <c r="C376" s="13">
        <v>41</v>
      </c>
      <c r="D376" s="512" t="s">
        <v>260</v>
      </c>
      <c r="E376" s="328" t="s">
        <v>190</v>
      </c>
      <c r="F376" s="172">
        <v>56</v>
      </c>
      <c r="G376" s="172">
        <v>351</v>
      </c>
      <c r="H376" s="48">
        <v>50</v>
      </c>
      <c r="I376" s="48">
        <v>90</v>
      </c>
      <c r="J376" s="172">
        <v>90</v>
      </c>
      <c r="K376" s="171">
        <v>100</v>
      </c>
      <c r="L376" s="8">
        <v>100</v>
      </c>
      <c r="M376" s="985">
        <v>0</v>
      </c>
      <c r="N376" s="965">
        <f aca="true" t="shared" si="54" ref="N376:N381">(100/L376)*M376</f>
        <v>0</v>
      </c>
    </row>
    <row r="377" spans="1:14" ht="15">
      <c r="A377" s="173">
        <v>637015</v>
      </c>
      <c r="B377" s="11"/>
      <c r="C377" s="204"/>
      <c r="D377" s="509" t="s">
        <v>73</v>
      </c>
      <c r="E377" s="529" t="s">
        <v>151</v>
      </c>
      <c r="F377" s="174">
        <v>119</v>
      </c>
      <c r="G377" s="174">
        <v>129</v>
      </c>
      <c r="H377" s="80">
        <v>120</v>
      </c>
      <c r="I377" s="10">
        <v>130</v>
      </c>
      <c r="J377" s="174">
        <v>130</v>
      </c>
      <c r="K377" s="173">
        <v>120</v>
      </c>
      <c r="L377" s="10">
        <v>130</v>
      </c>
      <c r="M377" s="986">
        <v>128.6</v>
      </c>
      <c r="N377" s="1000">
        <f t="shared" si="54"/>
        <v>98.92307692307692</v>
      </c>
    </row>
    <row r="378" spans="1:14" ht="15">
      <c r="A378" s="164">
        <v>642</v>
      </c>
      <c r="B378" s="3"/>
      <c r="C378" s="135"/>
      <c r="D378" s="514"/>
      <c r="E378" s="532" t="s">
        <v>265</v>
      </c>
      <c r="F378" s="165">
        <f>SUM(F379:F382)</f>
        <v>2827</v>
      </c>
      <c r="G378" s="165">
        <f aca="true" t="shared" si="55" ref="G378:M378">SUM(G379:G382)</f>
        <v>2198</v>
      </c>
      <c r="H378" s="5">
        <f t="shared" si="55"/>
        <v>1910</v>
      </c>
      <c r="I378" s="4">
        <f t="shared" si="55"/>
        <v>1910</v>
      </c>
      <c r="J378" s="165">
        <f t="shared" si="55"/>
        <v>1110</v>
      </c>
      <c r="K378" s="164">
        <f t="shared" si="55"/>
        <v>1850</v>
      </c>
      <c r="L378" s="4">
        <f t="shared" si="55"/>
        <v>1840</v>
      </c>
      <c r="M378" s="984">
        <f t="shared" si="55"/>
        <v>1134.76</v>
      </c>
      <c r="N378" s="996">
        <f t="shared" si="54"/>
        <v>61.67173913043478</v>
      </c>
    </row>
    <row r="379" spans="1:14" ht="15">
      <c r="A379" s="180">
        <v>642002</v>
      </c>
      <c r="B379" s="22">
        <v>3</v>
      </c>
      <c r="C379" s="631">
        <v>41</v>
      </c>
      <c r="D379" s="521" t="s">
        <v>170</v>
      </c>
      <c r="E379" s="517" t="s">
        <v>266</v>
      </c>
      <c r="F379" s="183">
        <v>777</v>
      </c>
      <c r="G379" s="183">
        <v>783</v>
      </c>
      <c r="H379" s="36">
        <v>800</v>
      </c>
      <c r="I379" s="36">
        <v>830</v>
      </c>
      <c r="J379" s="183">
        <v>830</v>
      </c>
      <c r="K379" s="182">
        <v>800</v>
      </c>
      <c r="L379" s="12">
        <v>860</v>
      </c>
      <c r="M379" s="989">
        <v>854.76</v>
      </c>
      <c r="N379" s="998">
        <f t="shared" si="54"/>
        <v>99.3906976744186</v>
      </c>
    </row>
    <row r="380" spans="1:14" ht="15">
      <c r="A380" s="171">
        <v>642006</v>
      </c>
      <c r="B380" s="9"/>
      <c r="C380" s="641">
        <v>41</v>
      </c>
      <c r="D380" s="522" t="s">
        <v>170</v>
      </c>
      <c r="E380" s="328" t="s">
        <v>267</v>
      </c>
      <c r="F380" s="172">
        <v>700</v>
      </c>
      <c r="G380" s="172">
        <v>600</v>
      </c>
      <c r="H380" s="48">
        <v>650</v>
      </c>
      <c r="I380" s="8">
        <v>650</v>
      </c>
      <c r="J380" s="172"/>
      <c r="K380" s="171">
        <v>650</v>
      </c>
      <c r="L380" s="8">
        <v>650</v>
      </c>
      <c r="M380" s="985">
        <v>0</v>
      </c>
      <c r="N380" s="965">
        <f t="shared" si="54"/>
        <v>0</v>
      </c>
    </row>
    <row r="381" spans="1:14" ht="15">
      <c r="A381" s="171">
        <v>642011</v>
      </c>
      <c r="B381" s="9"/>
      <c r="C381" s="641">
        <v>41</v>
      </c>
      <c r="D381" s="522" t="s">
        <v>170</v>
      </c>
      <c r="E381" s="328" t="s">
        <v>268</v>
      </c>
      <c r="F381" s="172">
        <v>350</v>
      </c>
      <c r="G381" s="172">
        <v>315</v>
      </c>
      <c r="H381" s="48">
        <v>460</v>
      </c>
      <c r="I381" s="8">
        <v>430</v>
      </c>
      <c r="J381" s="172">
        <v>280</v>
      </c>
      <c r="K381" s="171">
        <v>400</v>
      </c>
      <c r="L381" s="8">
        <v>330</v>
      </c>
      <c r="M381" s="985">
        <v>280</v>
      </c>
      <c r="N381" s="964">
        <f t="shared" si="54"/>
        <v>84.84848484848484</v>
      </c>
    </row>
    <row r="382" spans="1:14" ht="15">
      <c r="A382" s="182">
        <v>642007</v>
      </c>
      <c r="B382" s="15"/>
      <c r="C382" s="206">
        <v>41</v>
      </c>
      <c r="D382" s="522" t="s">
        <v>170</v>
      </c>
      <c r="E382" s="529" t="s">
        <v>563</v>
      </c>
      <c r="F382" s="210">
        <v>1000</v>
      </c>
      <c r="G382" s="210">
        <v>500</v>
      </c>
      <c r="H382" s="36"/>
      <c r="I382" s="36"/>
      <c r="J382" s="183"/>
      <c r="K382" s="1043"/>
      <c r="L382" s="12"/>
      <c r="M382" s="989"/>
      <c r="N382" s="823"/>
    </row>
    <row r="383" spans="1:14" ht="15.75" thickBot="1">
      <c r="A383" s="258"/>
      <c r="B383" s="103"/>
      <c r="C383" s="659"/>
      <c r="D383" s="542"/>
      <c r="E383" s="555"/>
      <c r="F383" s="320"/>
      <c r="G383" s="320"/>
      <c r="H383" s="473"/>
      <c r="I383" s="132"/>
      <c r="J383" s="233"/>
      <c r="K383" s="1044"/>
      <c r="L383" s="109"/>
      <c r="M383" s="1014"/>
      <c r="N383" s="844"/>
    </row>
    <row r="384" spans="1:14" ht="15.75" thickBot="1">
      <c r="A384" s="69" t="s">
        <v>270</v>
      </c>
      <c r="B384" s="17"/>
      <c r="C384" s="638"/>
      <c r="D384" s="508"/>
      <c r="E384" s="57" t="s">
        <v>271</v>
      </c>
      <c r="F384" s="18">
        <f>SUM(F385+F387+F388+F390)</f>
        <v>7698</v>
      </c>
      <c r="G384" s="18">
        <f>SUM(G385+G387+G388+G390)</f>
        <v>682</v>
      </c>
      <c r="H384" s="70">
        <f>H385+H387+H388</f>
        <v>725</v>
      </c>
      <c r="I384" s="68">
        <f>I385+I387+I388</f>
        <v>725</v>
      </c>
      <c r="J384" s="18">
        <f>J385+J387+J388</f>
        <v>721.8</v>
      </c>
      <c r="K384" s="69">
        <f aca="true" t="shared" si="56" ref="K384:M385">K385+K388</f>
        <v>800</v>
      </c>
      <c r="L384" s="68">
        <f t="shared" si="56"/>
        <v>800</v>
      </c>
      <c r="M384" s="1008">
        <f t="shared" si="56"/>
        <v>636</v>
      </c>
      <c r="N384" s="995">
        <f>(100/L384)*M384</f>
        <v>79.5</v>
      </c>
    </row>
    <row r="385" spans="1:14" ht="15">
      <c r="A385" s="261">
        <v>632</v>
      </c>
      <c r="B385" s="95"/>
      <c r="C385" s="140"/>
      <c r="D385" s="538"/>
      <c r="E385" s="539" t="s">
        <v>225</v>
      </c>
      <c r="F385" s="215">
        <v>248</v>
      </c>
      <c r="G385" s="215">
        <v>632</v>
      </c>
      <c r="H385" s="106">
        <v>650</v>
      </c>
      <c r="I385" s="98">
        <v>650</v>
      </c>
      <c r="J385" s="215">
        <v>650</v>
      </c>
      <c r="K385" s="261">
        <v>725</v>
      </c>
      <c r="L385" s="106">
        <v>725</v>
      </c>
      <c r="M385" s="1009">
        <f t="shared" si="56"/>
        <v>636</v>
      </c>
      <c r="N385" s="1019">
        <f>(100/L385)*M385</f>
        <v>87.72413793103448</v>
      </c>
    </row>
    <row r="386" spans="1:14" ht="15">
      <c r="A386" s="173">
        <v>632001</v>
      </c>
      <c r="B386" s="11">
        <v>1</v>
      </c>
      <c r="C386" s="204">
        <v>41</v>
      </c>
      <c r="D386" s="514" t="s">
        <v>260</v>
      </c>
      <c r="E386" s="529" t="s">
        <v>87</v>
      </c>
      <c r="F386" s="174">
        <v>248</v>
      </c>
      <c r="G386" s="174">
        <v>632</v>
      </c>
      <c r="H386" s="80">
        <v>650</v>
      </c>
      <c r="I386" s="10">
        <v>650</v>
      </c>
      <c r="J386" s="174">
        <v>650</v>
      </c>
      <c r="K386" s="173">
        <v>725</v>
      </c>
      <c r="L386" s="80">
        <v>725</v>
      </c>
      <c r="M386" s="986">
        <v>636</v>
      </c>
      <c r="N386" s="972">
        <f>(100/L386)*M386</f>
        <v>87.72413793103448</v>
      </c>
    </row>
    <row r="387" spans="1:14" ht="15">
      <c r="A387" s="164">
        <v>635</v>
      </c>
      <c r="B387" s="3"/>
      <c r="C387" s="135"/>
      <c r="D387" s="514"/>
      <c r="E387" s="532" t="s">
        <v>272</v>
      </c>
      <c r="F387" s="165">
        <v>0</v>
      </c>
      <c r="G387" s="165">
        <v>0</v>
      </c>
      <c r="H387" s="5">
        <v>0</v>
      </c>
      <c r="I387" s="4">
        <v>0</v>
      </c>
      <c r="J387" s="165">
        <v>0</v>
      </c>
      <c r="K387" s="164"/>
      <c r="L387" s="5"/>
      <c r="M387" s="984"/>
      <c r="N387" s="844"/>
    </row>
    <row r="388" spans="1:14" ht="15">
      <c r="A388" s="193">
        <v>633</v>
      </c>
      <c r="B388" s="3"/>
      <c r="C388" s="135"/>
      <c r="D388" s="514"/>
      <c r="E388" s="532" t="s">
        <v>92</v>
      </c>
      <c r="F388" s="165">
        <v>50</v>
      </c>
      <c r="G388" s="165">
        <v>50</v>
      </c>
      <c r="H388" s="5">
        <v>75</v>
      </c>
      <c r="I388" s="5">
        <v>75</v>
      </c>
      <c r="J388" s="165">
        <v>71.8</v>
      </c>
      <c r="K388" s="164">
        <f>K389</f>
        <v>75</v>
      </c>
      <c r="L388" s="5">
        <f>L389</f>
        <v>75</v>
      </c>
      <c r="M388" s="984">
        <f>M389</f>
        <v>0</v>
      </c>
      <c r="N388" s="999">
        <f>(100/L388)*M388</f>
        <v>0</v>
      </c>
    </row>
    <row r="389" spans="1:14" ht="15">
      <c r="A389" s="166">
        <v>633006</v>
      </c>
      <c r="B389" s="76">
        <v>7</v>
      </c>
      <c r="C389" s="75">
        <v>41</v>
      </c>
      <c r="D389" s="514" t="s">
        <v>260</v>
      </c>
      <c r="E389" s="541" t="s">
        <v>208</v>
      </c>
      <c r="F389" s="167">
        <v>50</v>
      </c>
      <c r="G389" s="167">
        <v>50</v>
      </c>
      <c r="H389" s="166">
        <v>75</v>
      </c>
      <c r="I389" s="77">
        <v>75</v>
      </c>
      <c r="J389" s="167">
        <v>72</v>
      </c>
      <c r="K389" s="166">
        <v>75</v>
      </c>
      <c r="L389" s="77">
        <v>75</v>
      </c>
      <c r="M389" s="987">
        <v>0</v>
      </c>
      <c r="N389" s="972">
        <f>(100/L389)*M389</f>
        <v>0</v>
      </c>
    </row>
    <row r="390" spans="1:14" ht="15">
      <c r="A390" s="200">
        <v>637</v>
      </c>
      <c r="B390" s="72"/>
      <c r="C390" s="639"/>
      <c r="D390" s="514"/>
      <c r="E390" s="532" t="s">
        <v>134</v>
      </c>
      <c r="F390" s="165">
        <v>7400</v>
      </c>
      <c r="G390" s="165"/>
      <c r="H390" s="73"/>
      <c r="I390" s="71"/>
      <c r="J390" s="165"/>
      <c r="K390" s="200"/>
      <c r="L390" s="73"/>
      <c r="M390" s="983"/>
      <c r="N390" s="844"/>
    </row>
    <row r="391" spans="1:14" ht="15">
      <c r="A391" s="180">
        <v>637005</v>
      </c>
      <c r="B391" s="47"/>
      <c r="C391" s="631">
        <v>41</v>
      </c>
      <c r="D391" s="521" t="s">
        <v>260</v>
      </c>
      <c r="E391" s="533" t="s">
        <v>480</v>
      </c>
      <c r="F391" s="181">
        <v>2600</v>
      </c>
      <c r="G391" s="181"/>
      <c r="H391" s="52"/>
      <c r="I391" s="52"/>
      <c r="J391" s="181"/>
      <c r="K391" s="180"/>
      <c r="L391" s="52"/>
      <c r="M391" s="970"/>
      <c r="N391" s="729"/>
    </row>
    <row r="392" spans="1:14" ht="15">
      <c r="A392" s="182">
        <v>637011</v>
      </c>
      <c r="B392" s="35"/>
      <c r="C392" s="206">
        <v>41</v>
      </c>
      <c r="D392" s="510" t="s">
        <v>260</v>
      </c>
      <c r="E392" s="557" t="s">
        <v>324</v>
      </c>
      <c r="F392" s="183">
        <v>4800</v>
      </c>
      <c r="G392" s="183"/>
      <c r="H392" s="36"/>
      <c r="I392" s="36"/>
      <c r="J392" s="183"/>
      <c r="K392" s="182"/>
      <c r="L392" s="53"/>
      <c r="M392" s="993"/>
      <c r="N392" s="811"/>
    </row>
    <row r="393" spans="1:25" ht="15.75" thickBot="1">
      <c r="A393" s="265"/>
      <c r="B393" s="103"/>
      <c r="C393" s="659"/>
      <c r="D393" s="542"/>
      <c r="E393" s="555"/>
      <c r="F393" s="320"/>
      <c r="G393" s="320"/>
      <c r="H393" s="473"/>
      <c r="I393" s="133"/>
      <c r="J393" s="233"/>
      <c r="K393" s="265"/>
      <c r="L393" s="473"/>
      <c r="M393" s="1029"/>
      <c r="N393" s="857"/>
      <c r="Y393" s="188"/>
    </row>
    <row r="394" spans="1:25" ht="15.75" thickBot="1">
      <c r="A394" s="186" t="s">
        <v>382</v>
      </c>
      <c r="B394" s="94"/>
      <c r="C394" s="648"/>
      <c r="D394" s="537"/>
      <c r="E394" s="556" t="s">
        <v>329</v>
      </c>
      <c r="F394" s="227">
        <f>F395+F397+F410+F416+F442+F444+F457+F440+F408</f>
        <v>217625</v>
      </c>
      <c r="G394" s="227">
        <f>G395+G397+G410+G416+G442+G444+G457+G440+G408</f>
        <v>240557</v>
      </c>
      <c r="H394" s="861">
        <f>H395+H397+H410+H416+H440+H442+H444+H457+H408</f>
        <v>273720</v>
      </c>
      <c r="I394" s="862">
        <f>I395+I397+I410+I416+I440+I442+I444+I457+I408</f>
        <v>273720</v>
      </c>
      <c r="J394" s="227">
        <f>J395+J397+J410+J416+J440+J442+J444+J457</f>
        <v>262450</v>
      </c>
      <c r="K394" s="69">
        <f>K395+K397+K410+K408+K416+K440+K442+K444+K457</f>
        <v>273020</v>
      </c>
      <c r="L394" s="861">
        <f>L395+L397+L410+L416+L440+L442+L444+L457+L408+L396</f>
        <v>279729</v>
      </c>
      <c r="M394" s="982">
        <f>M395+M397+M410+M416+M440+M442+M444+M457+M408+M396</f>
        <v>259792.71999999997</v>
      </c>
      <c r="N394" s="995">
        <f>(100/L394)*M394</f>
        <v>92.87300208416002</v>
      </c>
      <c r="U394" s="319"/>
      <c r="Y394" s="188"/>
    </row>
    <row r="395" spans="1:14" ht="15">
      <c r="A395" s="261">
        <v>611000</v>
      </c>
      <c r="B395" s="140"/>
      <c r="C395" s="95">
        <v>41</v>
      </c>
      <c r="D395" s="1229" t="s">
        <v>273</v>
      </c>
      <c r="E395" s="539" t="s">
        <v>74</v>
      </c>
      <c r="F395" s="215">
        <v>125932</v>
      </c>
      <c r="G395" s="215">
        <v>136292</v>
      </c>
      <c r="H395" s="106">
        <v>163000</v>
      </c>
      <c r="I395" s="98">
        <v>163000</v>
      </c>
      <c r="J395" s="215">
        <v>163000</v>
      </c>
      <c r="K395" s="261">
        <v>163000</v>
      </c>
      <c r="L395" s="98">
        <v>163700</v>
      </c>
      <c r="M395" s="1009">
        <v>158753.99</v>
      </c>
      <c r="N395" s="1019">
        <f>(100/L395)*M395</f>
        <v>96.97861331704337</v>
      </c>
    </row>
    <row r="396" spans="1:14" ht="15">
      <c r="A396" s="4">
        <v>611000</v>
      </c>
      <c r="B396" s="3"/>
      <c r="C396" s="83" t="s">
        <v>611</v>
      </c>
      <c r="D396" s="1234" t="s">
        <v>273</v>
      </c>
      <c r="E396" s="532" t="s">
        <v>616</v>
      </c>
      <c r="F396" s="165"/>
      <c r="G396" s="165"/>
      <c r="H396" s="5"/>
      <c r="I396" s="5"/>
      <c r="J396" s="165"/>
      <c r="K396" s="164"/>
      <c r="L396" s="4">
        <v>3000</v>
      </c>
      <c r="M396" s="984">
        <v>2502</v>
      </c>
      <c r="N396" s="999">
        <f>(100/L396)*M396</f>
        <v>83.4</v>
      </c>
    </row>
    <row r="397" spans="1:14" ht="15">
      <c r="A397" s="200">
        <v>62</v>
      </c>
      <c r="B397" s="72"/>
      <c r="C397" s="144"/>
      <c r="D397" s="510"/>
      <c r="E397" s="554" t="s">
        <v>75</v>
      </c>
      <c r="F397" s="218">
        <f>SUM(F398:F407)</f>
        <v>43744</v>
      </c>
      <c r="G397" s="218">
        <f aca="true" t="shared" si="57" ref="G397:M397">SUM(G398:G407)</f>
        <v>50332</v>
      </c>
      <c r="H397" s="73">
        <f t="shared" si="57"/>
        <v>56990</v>
      </c>
      <c r="I397" s="73">
        <f t="shared" si="57"/>
        <v>56990</v>
      </c>
      <c r="J397" s="218">
        <f t="shared" si="57"/>
        <v>56990</v>
      </c>
      <c r="K397" s="200">
        <f t="shared" si="57"/>
        <v>56990</v>
      </c>
      <c r="L397" s="71">
        <f t="shared" si="57"/>
        <v>60400</v>
      </c>
      <c r="M397" s="983">
        <f t="shared" si="57"/>
        <v>56404.899999999994</v>
      </c>
      <c r="N397" s="996">
        <f>(100/L397)*M397</f>
        <v>93.38559602649006</v>
      </c>
    </row>
    <row r="398" spans="1:14" ht="15">
      <c r="A398" s="180">
        <v>621000</v>
      </c>
      <c r="B398" s="22"/>
      <c r="C398" s="631">
        <v>41</v>
      </c>
      <c r="D398" s="521" t="s">
        <v>273</v>
      </c>
      <c r="E398" s="533" t="s">
        <v>76</v>
      </c>
      <c r="F398" s="181">
        <v>3216</v>
      </c>
      <c r="G398" s="181">
        <v>2980</v>
      </c>
      <c r="H398" s="52">
        <v>6000</v>
      </c>
      <c r="I398" s="21">
        <v>6000</v>
      </c>
      <c r="J398" s="181">
        <v>6000</v>
      </c>
      <c r="K398" s="180">
        <v>6000</v>
      </c>
      <c r="L398" s="21">
        <v>5000</v>
      </c>
      <c r="M398" s="970">
        <v>3176.98</v>
      </c>
      <c r="N398" s="998">
        <f aca="true" t="shared" si="58" ref="N398:N407">(100/L398)*M398</f>
        <v>63.5396</v>
      </c>
    </row>
    <row r="399" spans="1:14" ht="15">
      <c r="A399" s="169">
        <v>623000</v>
      </c>
      <c r="B399" s="51"/>
      <c r="C399" s="84">
        <v>41</v>
      </c>
      <c r="D399" s="522" t="s">
        <v>273</v>
      </c>
      <c r="E399" s="534" t="s">
        <v>77</v>
      </c>
      <c r="F399" s="172">
        <v>9253</v>
      </c>
      <c r="G399" s="172">
        <v>11188</v>
      </c>
      <c r="H399" s="48">
        <v>10300</v>
      </c>
      <c r="I399" s="8">
        <v>10300</v>
      </c>
      <c r="J399" s="172">
        <v>10300</v>
      </c>
      <c r="K399" s="171">
        <v>10300</v>
      </c>
      <c r="L399" s="8">
        <v>12395</v>
      </c>
      <c r="M399" s="985">
        <v>12387.95</v>
      </c>
      <c r="N399" s="965">
        <f t="shared" si="58"/>
        <v>99.94312222670432</v>
      </c>
    </row>
    <row r="400" spans="1:14" ht="15">
      <c r="A400" s="169">
        <v>623000</v>
      </c>
      <c r="B400" s="51"/>
      <c r="C400" s="84" t="s">
        <v>612</v>
      </c>
      <c r="D400" s="522" t="s">
        <v>273</v>
      </c>
      <c r="E400" s="534" t="s">
        <v>617</v>
      </c>
      <c r="F400" s="172"/>
      <c r="G400" s="172"/>
      <c r="H400" s="171"/>
      <c r="I400" s="8"/>
      <c r="J400" s="172"/>
      <c r="K400" s="171"/>
      <c r="L400" s="8">
        <v>315</v>
      </c>
      <c r="M400" s="985">
        <v>314.49</v>
      </c>
      <c r="N400" s="965">
        <f t="shared" si="58"/>
        <v>99.83809523809524</v>
      </c>
    </row>
    <row r="401" spans="1:14" ht="15">
      <c r="A401" s="171">
        <v>625001</v>
      </c>
      <c r="B401" s="9"/>
      <c r="C401" s="13">
        <v>41</v>
      </c>
      <c r="D401" s="512" t="s">
        <v>273</v>
      </c>
      <c r="E401" s="328" t="s">
        <v>78</v>
      </c>
      <c r="F401" s="172">
        <v>1765</v>
      </c>
      <c r="G401" s="172">
        <v>2029</v>
      </c>
      <c r="H401" s="171">
        <v>2290</v>
      </c>
      <c r="I401" s="8">
        <v>2290</v>
      </c>
      <c r="J401" s="172">
        <v>2290</v>
      </c>
      <c r="K401" s="171">
        <v>2290</v>
      </c>
      <c r="L401" s="8">
        <v>2290</v>
      </c>
      <c r="M401" s="985">
        <v>2275.61</v>
      </c>
      <c r="N401" s="965">
        <f t="shared" si="58"/>
        <v>99.37161572052402</v>
      </c>
    </row>
    <row r="402" spans="1:14" ht="15">
      <c r="A402" s="171">
        <v>625002</v>
      </c>
      <c r="B402" s="9"/>
      <c r="C402" s="13" t="s">
        <v>613</v>
      </c>
      <c r="D402" s="512" t="s">
        <v>273</v>
      </c>
      <c r="E402" s="328" t="s">
        <v>618</v>
      </c>
      <c r="F402" s="183"/>
      <c r="G402" s="822"/>
      <c r="H402" s="89"/>
      <c r="I402" s="12"/>
      <c r="J402" s="183"/>
      <c r="K402" s="182"/>
      <c r="L402" s="12">
        <v>1000</v>
      </c>
      <c r="M402" s="989">
        <v>113.3</v>
      </c>
      <c r="N402" s="964">
        <f t="shared" si="58"/>
        <v>11.33</v>
      </c>
    </row>
    <row r="403" spans="1:14" ht="15">
      <c r="A403" s="171">
        <v>625002</v>
      </c>
      <c r="B403" s="9"/>
      <c r="C403" s="13">
        <v>41</v>
      </c>
      <c r="D403" s="512" t="s">
        <v>273</v>
      </c>
      <c r="E403" s="328" t="s">
        <v>79</v>
      </c>
      <c r="F403" s="183">
        <v>17654</v>
      </c>
      <c r="G403" s="183">
        <v>20294</v>
      </c>
      <c r="H403" s="36">
        <v>22820</v>
      </c>
      <c r="I403" s="24">
        <v>22820</v>
      </c>
      <c r="J403" s="211">
        <v>22820</v>
      </c>
      <c r="K403" s="201">
        <v>22820</v>
      </c>
      <c r="L403" s="24">
        <v>23820</v>
      </c>
      <c r="M403" s="993">
        <v>22763.53</v>
      </c>
      <c r="N403" s="965">
        <f t="shared" si="58"/>
        <v>95.56477749790092</v>
      </c>
    </row>
    <row r="404" spans="1:14" ht="15">
      <c r="A404" s="171">
        <v>625003</v>
      </c>
      <c r="B404" s="9"/>
      <c r="C404" s="13">
        <v>41</v>
      </c>
      <c r="D404" s="512" t="s">
        <v>273</v>
      </c>
      <c r="E404" s="328" t="s">
        <v>80</v>
      </c>
      <c r="F404" s="172">
        <v>1009</v>
      </c>
      <c r="G404" s="172">
        <v>1159</v>
      </c>
      <c r="H404" s="53">
        <v>1310</v>
      </c>
      <c r="I404" s="24">
        <v>1310</v>
      </c>
      <c r="J404" s="211">
        <v>1310</v>
      </c>
      <c r="K404" s="201">
        <v>1310</v>
      </c>
      <c r="L404" s="24">
        <v>1310</v>
      </c>
      <c r="M404" s="993">
        <v>1301.34</v>
      </c>
      <c r="N404" s="964">
        <f t="shared" si="58"/>
        <v>99.33893129770992</v>
      </c>
    </row>
    <row r="405" spans="1:14" ht="15">
      <c r="A405" s="171">
        <v>625004</v>
      </c>
      <c r="B405" s="9"/>
      <c r="C405" s="13">
        <v>41</v>
      </c>
      <c r="D405" s="512" t="s">
        <v>273</v>
      </c>
      <c r="E405" s="328" t="s">
        <v>81</v>
      </c>
      <c r="F405" s="172">
        <v>3644</v>
      </c>
      <c r="G405" s="172">
        <v>4348</v>
      </c>
      <c r="H405" s="53">
        <v>4890</v>
      </c>
      <c r="I405" s="24">
        <v>4890</v>
      </c>
      <c r="J405" s="211">
        <v>4890</v>
      </c>
      <c r="K405" s="201">
        <v>4890</v>
      </c>
      <c r="L405" s="24">
        <v>4890</v>
      </c>
      <c r="M405" s="993">
        <v>4761.98</v>
      </c>
      <c r="N405" s="965">
        <f t="shared" si="58"/>
        <v>97.38200408997955</v>
      </c>
    </row>
    <row r="406" spans="1:14" ht="15">
      <c r="A406" s="171">
        <v>625005</v>
      </c>
      <c r="B406" s="9"/>
      <c r="C406" s="13">
        <v>41</v>
      </c>
      <c r="D406" s="512" t="s">
        <v>273</v>
      </c>
      <c r="E406" s="328" t="s">
        <v>82</v>
      </c>
      <c r="F406" s="172">
        <v>1214</v>
      </c>
      <c r="G406" s="172">
        <v>1449</v>
      </c>
      <c r="H406" s="48">
        <v>1630</v>
      </c>
      <c r="I406" s="8">
        <v>1630</v>
      </c>
      <c r="J406" s="172">
        <v>1630</v>
      </c>
      <c r="K406" s="171">
        <v>1630</v>
      </c>
      <c r="L406" s="8">
        <v>1630</v>
      </c>
      <c r="M406" s="985">
        <v>1586.98</v>
      </c>
      <c r="N406" s="964">
        <f t="shared" si="58"/>
        <v>97.36073619631902</v>
      </c>
    </row>
    <row r="407" spans="1:14" ht="15">
      <c r="A407" s="179">
        <v>625007</v>
      </c>
      <c r="B407" s="11"/>
      <c r="C407" s="204">
        <v>41</v>
      </c>
      <c r="D407" s="513" t="s">
        <v>273</v>
      </c>
      <c r="E407" s="529" t="s">
        <v>83</v>
      </c>
      <c r="F407" s="183">
        <v>5989</v>
      </c>
      <c r="G407" s="183">
        <v>6885</v>
      </c>
      <c r="H407" s="36">
        <v>7750</v>
      </c>
      <c r="I407" s="12">
        <v>7750</v>
      </c>
      <c r="J407" s="183">
        <v>7750</v>
      </c>
      <c r="K407" s="182">
        <v>7750</v>
      </c>
      <c r="L407" s="12">
        <v>7750</v>
      </c>
      <c r="M407" s="989">
        <v>7722.74</v>
      </c>
      <c r="N407" s="966">
        <f t="shared" si="58"/>
        <v>99.64825806451613</v>
      </c>
    </row>
    <row r="408" spans="1:14" ht="15">
      <c r="A408" s="193">
        <v>631</v>
      </c>
      <c r="B408" s="74"/>
      <c r="C408" s="640"/>
      <c r="D408" s="509"/>
      <c r="E408" s="532" t="s">
        <v>337</v>
      </c>
      <c r="F408" s="165">
        <v>23</v>
      </c>
      <c r="G408" s="165">
        <v>11</v>
      </c>
      <c r="H408" s="5">
        <v>50</v>
      </c>
      <c r="I408" s="4">
        <v>50</v>
      </c>
      <c r="J408" s="165">
        <v>50</v>
      </c>
      <c r="K408" s="164">
        <f>K409</f>
        <v>50</v>
      </c>
      <c r="L408" s="4">
        <f>L409</f>
        <v>50</v>
      </c>
      <c r="M408" s="984">
        <f>M409</f>
        <v>0</v>
      </c>
      <c r="N408" s="996">
        <f>(100/L408)*M408</f>
        <v>0</v>
      </c>
    </row>
    <row r="409" spans="1:14" ht="15">
      <c r="A409" s="166">
        <v>631001</v>
      </c>
      <c r="B409" s="76"/>
      <c r="C409" s="114">
        <v>41</v>
      </c>
      <c r="D409" s="509" t="s">
        <v>273</v>
      </c>
      <c r="E409" s="541" t="s">
        <v>338</v>
      </c>
      <c r="F409" s="167">
        <v>23</v>
      </c>
      <c r="G409" s="167">
        <v>11</v>
      </c>
      <c r="H409" s="77">
        <v>50</v>
      </c>
      <c r="I409" s="78">
        <v>50</v>
      </c>
      <c r="J409" s="167">
        <v>50</v>
      </c>
      <c r="K409" s="166">
        <v>50</v>
      </c>
      <c r="L409" s="78">
        <v>50</v>
      </c>
      <c r="M409" s="987">
        <v>0</v>
      </c>
      <c r="N409" s="972">
        <f>(100/L409)*M409</f>
        <v>0</v>
      </c>
    </row>
    <row r="410" spans="1:14" ht="15">
      <c r="A410" s="193">
        <v>632</v>
      </c>
      <c r="B410" s="74"/>
      <c r="C410" s="83"/>
      <c r="D410" s="514"/>
      <c r="E410" s="532" t="s">
        <v>85</v>
      </c>
      <c r="F410" s="165">
        <f>SUM(F411:F415)</f>
        <v>19844</v>
      </c>
      <c r="G410" s="165">
        <f aca="true" t="shared" si="59" ref="G410:M410">SUM(G411:G415)</f>
        <v>28008</v>
      </c>
      <c r="H410" s="5">
        <f t="shared" si="59"/>
        <v>30020</v>
      </c>
      <c r="I410" s="4">
        <f t="shared" si="59"/>
        <v>29490</v>
      </c>
      <c r="J410" s="165">
        <f t="shared" si="59"/>
        <v>28020</v>
      </c>
      <c r="K410" s="164">
        <f t="shared" si="59"/>
        <v>30020</v>
      </c>
      <c r="L410" s="4">
        <f t="shared" si="59"/>
        <v>25368</v>
      </c>
      <c r="M410" s="984">
        <f t="shared" si="59"/>
        <v>22031.17</v>
      </c>
      <c r="N410" s="996">
        <f>(100/L410)*M410</f>
        <v>86.84630242825607</v>
      </c>
    </row>
    <row r="411" spans="1:14" ht="15">
      <c r="A411" s="180">
        <v>632001</v>
      </c>
      <c r="B411" s="22">
        <v>1</v>
      </c>
      <c r="C411" s="631">
        <v>41</v>
      </c>
      <c r="D411" s="522" t="s">
        <v>273</v>
      </c>
      <c r="E411" s="533" t="s">
        <v>87</v>
      </c>
      <c r="F411" s="181">
        <v>3723</v>
      </c>
      <c r="G411" s="181">
        <v>7115</v>
      </c>
      <c r="H411" s="110">
        <v>7500</v>
      </c>
      <c r="I411" s="90">
        <v>7500</v>
      </c>
      <c r="J411" s="216">
        <v>7500</v>
      </c>
      <c r="K411" s="202">
        <v>7500</v>
      </c>
      <c r="L411" s="21">
        <v>7500</v>
      </c>
      <c r="M411" s="1005">
        <v>4637.42</v>
      </c>
      <c r="N411" s="998">
        <f aca="true" t="shared" si="60" ref="N411:N446">(100/L411)*M411</f>
        <v>61.83226666666667</v>
      </c>
    </row>
    <row r="412" spans="1:14" ht="15">
      <c r="A412" s="171">
        <v>632001</v>
      </c>
      <c r="B412" s="9">
        <v>3</v>
      </c>
      <c r="C412" s="84">
        <v>41</v>
      </c>
      <c r="D412" s="512" t="s">
        <v>273</v>
      </c>
      <c r="E412" s="328" t="s">
        <v>188</v>
      </c>
      <c r="F412" s="172">
        <v>14352</v>
      </c>
      <c r="G412" s="172">
        <v>17899</v>
      </c>
      <c r="H412" s="53">
        <v>20000</v>
      </c>
      <c r="I412" s="24">
        <v>19470</v>
      </c>
      <c r="J412" s="211">
        <v>18000</v>
      </c>
      <c r="K412" s="171">
        <v>20000</v>
      </c>
      <c r="L412" s="8">
        <v>15348</v>
      </c>
      <c r="M412" s="993">
        <v>15369.72</v>
      </c>
      <c r="N412" s="965">
        <f t="shared" si="60"/>
        <v>100.14151681000781</v>
      </c>
    </row>
    <row r="413" spans="1:14" ht="15">
      <c r="A413" s="171">
        <v>632002</v>
      </c>
      <c r="B413" s="9"/>
      <c r="C413" s="13">
        <v>41</v>
      </c>
      <c r="D413" s="512" t="s">
        <v>273</v>
      </c>
      <c r="E413" s="328" t="s">
        <v>274</v>
      </c>
      <c r="F413" s="170">
        <v>1567</v>
      </c>
      <c r="G413" s="170">
        <v>2379</v>
      </c>
      <c r="H413" s="48">
        <v>2000</v>
      </c>
      <c r="I413" s="8">
        <v>2000</v>
      </c>
      <c r="J413" s="172">
        <v>2000</v>
      </c>
      <c r="K413" s="171">
        <v>2000</v>
      </c>
      <c r="L413" s="48">
        <v>2000</v>
      </c>
      <c r="M413" s="1035">
        <v>1910.49</v>
      </c>
      <c r="N413" s="965">
        <f t="shared" si="60"/>
        <v>95.5245</v>
      </c>
    </row>
    <row r="414" spans="1:14" ht="15">
      <c r="A414" s="171">
        <v>632003</v>
      </c>
      <c r="B414" s="9">
        <v>2</v>
      </c>
      <c r="C414" s="13">
        <v>41</v>
      </c>
      <c r="D414" s="510" t="s">
        <v>273</v>
      </c>
      <c r="E414" s="328" t="s">
        <v>275</v>
      </c>
      <c r="F414" s="172">
        <v>15</v>
      </c>
      <c r="G414" s="172">
        <v>21</v>
      </c>
      <c r="H414" s="48">
        <v>20</v>
      </c>
      <c r="I414" s="8">
        <v>20</v>
      </c>
      <c r="J414" s="172">
        <v>20</v>
      </c>
      <c r="K414" s="171">
        <v>20</v>
      </c>
      <c r="L414" s="48">
        <v>20</v>
      </c>
      <c r="M414" s="1035">
        <v>3.6</v>
      </c>
      <c r="N414" s="965">
        <f t="shared" si="60"/>
        <v>18</v>
      </c>
    </row>
    <row r="415" spans="1:14" ht="15">
      <c r="A415" s="173">
        <v>632003</v>
      </c>
      <c r="B415" s="49">
        <v>1</v>
      </c>
      <c r="C415" s="130">
        <v>41</v>
      </c>
      <c r="D415" s="513" t="s">
        <v>273</v>
      </c>
      <c r="E415" s="544" t="s">
        <v>89</v>
      </c>
      <c r="F415" s="221">
        <v>187</v>
      </c>
      <c r="G415" s="221">
        <v>594</v>
      </c>
      <c r="H415" s="80">
        <v>500</v>
      </c>
      <c r="I415" s="80">
        <v>500</v>
      </c>
      <c r="J415" s="174">
        <v>500</v>
      </c>
      <c r="K415" s="173">
        <v>500</v>
      </c>
      <c r="L415" s="80">
        <v>500</v>
      </c>
      <c r="M415" s="986">
        <v>109.94</v>
      </c>
      <c r="N415" s="1000">
        <f t="shared" si="60"/>
        <v>21.988</v>
      </c>
    </row>
    <row r="416" spans="1:14" ht="15">
      <c r="A416" s="193">
        <v>633</v>
      </c>
      <c r="B416" s="74"/>
      <c r="C416" s="641"/>
      <c r="D416" s="510"/>
      <c r="E416" s="554" t="s">
        <v>92</v>
      </c>
      <c r="F416" s="222">
        <f aca="true" t="shared" si="61" ref="F416:M416">SUM(F417:F439)</f>
        <v>9955</v>
      </c>
      <c r="G416" s="222">
        <f t="shared" si="61"/>
        <v>11228</v>
      </c>
      <c r="H416" s="5">
        <f t="shared" si="61"/>
        <v>5140</v>
      </c>
      <c r="I416" s="4">
        <f t="shared" si="61"/>
        <v>7410</v>
      </c>
      <c r="J416" s="165">
        <f t="shared" si="61"/>
        <v>7090</v>
      </c>
      <c r="K416" s="164">
        <f t="shared" si="61"/>
        <v>5140</v>
      </c>
      <c r="L416" s="5">
        <f t="shared" si="61"/>
        <v>14029</v>
      </c>
      <c r="M416" s="1036">
        <f t="shared" si="61"/>
        <v>12655.679999999998</v>
      </c>
      <c r="N416" s="996">
        <f t="shared" si="60"/>
        <v>90.21084895573455</v>
      </c>
    </row>
    <row r="417" spans="1:14" ht="15">
      <c r="A417" s="180">
        <v>633001</v>
      </c>
      <c r="B417" s="22">
        <v>16</v>
      </c>
      <c r="C417" s="631" t="s">
        <v>493</v>
      </c>
      <c r="D417" s="521" t="s">
        <v>273</v>
      </c>
      <c r="E417" s="533" t="s">
        <v>276</v>
      </c>
      <c r="F417" s="181">
        <v>2690</v>
      </c>
      <c r="G417" s="181">
        <v>6022</v>
      </c>
      <c r="H417" s="52"/>
      <c r="I417" s="21">
        <v>500</v>
      </c>
      <c r="J417" s="181">
        <v>400</v>
      </c>
      <c r="K417" s="180"/>
      <c r="L417" s="52">
        <v>820</v>
      </c>
      <c r="M417" s="1075">
        <v>815</v>
      </c>
      <c r="N417" s="967">
        <f t="shared" si="60"/>
        <v>99.39024390243902</v>
      </c>
    </row>
    <row r="418" spans="1:14" ht="15">
      <c r="A418" s="169">
        <v>633002</v>
      </c>
      <c r="B418" s="7"/>
      <c r="C418" s="206">
        <v>111</v>
      </c>
      <c r="D418" s="510" t="s">
        <v>273</v>
      </c>
      <c r="E418" s="557" t="s">
        <v>439</v>
      </c>
      <c r="F418" s="170">
        <v>692</v>
      </c>
      <c r="G418" s="170">
        <v>370</v>
      </c>
      <c r="H418" s="89"/>
      <c r="I418" s="6"/>
      <c r="J418" s="170"/>
      <c r="K418" s="169"/>
      <c r="L418" s="89">
        <v>935</v>
      </c>
      <c r="M418" s="1037">
        <v>930.5</v>
      </c>
      <c r="N418" s="964">
        <f t="shared" si="60"/>
        <v>99.5187165775401</v>
      </c>
    </row>
    <row r="419" spans="1:14" ht="15">
      <c r="A419" s="169">
        <v>633004</v>
      </c>
      <c r="B419" s="7">
        <v>2</v>
      </c>
      <c r="C419" s="13" t="s">
        <v>493</v>
      </c>
      <c r="D419" s="512" t="s">
        <v>273</v>
      </c>
      <c r="E419" s="328" t="s">
        <v>277</v>
      </c>
      <c r="F419" s="172">
        <v>10</v>
      </c>
      <c r="G419" s="172">
        <v>220</v>
      </c>
      <c r="H419" s="48">
        <v>200</v>
      </c>
      <c r="I419" s="8">
        <v>500</v>
      </c>
      <c r="J419" s="172">
        <v>500</v>
      </c>
      <c r="K419" s="171">
        <v>200</v>
      </c>
      <c r="L419" s="48">
        <v>200</v>
      </c>
      <c r="M419" s="1035">
        <v>192.99</v>
      </c>
      <c r="N419" s="967">
        <f t="shared" si="60"/>
        <v>96.495</v>
      </c>
    </row>
    <row r="420" spans="1:14" ht="15">
      <c r="A420" s="169">
        <v>633004</v>
      </c>
      <c r="B420" s="7">
        <v>3</v>
      </c>
      <c r="C420" s="84">
        <v>41</v>
      </c>
      <c r="D420" s="512" t="s">
        <v>273</v>
      </c>
      <c r="E420" s="328" t="s">
        <v>278</v>
      </c>
      <c r="F420" s="172"/>
      <c r="G420" s="172">
        <v>405</v>
      </c>
      <c r="H420" s="48">
        <v>150</v>
      </c>
      <c r="I420" s="8">
        <v>150</v>
      </c>
      <c r="J420" s="172">
        <v>150</v>
      </c>
      <c r="K420" s="171">
        <v>150</v>
      </c>
      <c r="L420" s="48">
        <v>150</v>
      </c>
      <c r="M420" s="1035">
        <v>0</v>
      </c>
      <c r="N420" s="967">
        <f t="shared" si="60"/>
        <v>0</v>
      </c>
    </row>
    <row r="421" spans="1:14" ht="15">
      <c r="A421" s="171">
        <v>633006</v>
      </c>
      <c r="B421" s="9">
        <v>1</v>
      </c>
      <c r="C421" s="13">
        <v>41</v>
      </c>
      <c r="D421" s="512" t="s">
        <v>273</v>
      </c>
      <c r="E421" s="328" t="s">
        <v>279</v>
      </c>
      <c r="F421" s="172">
        <v>283</v>
      </c>
      <c r="G421" s="172">
        <v>294</v>
      </c>
      <c r="H421" s="48">
        <v>300</v>
      </c>
      <c r="I421" s="8">
        <v>500</v>
      </c>
      <c r="J421" s="172">
        <v>500</v>
      </c>
      <c r="K421" s="171">
        <v>300</v>
      </c>
      <c r="L421" s="48">
        <v>1108</v>
      </c>
      <c r="M421" s="1035">
        <v>964.15</v>
      </c>
      <c r="N421" s="967">
        <f t="shared" si="60"/>
        <v>87.01714801444044</v>
      </c>
    </row>
    <row r="422" spans="1:14" ht="15">
      <c r="A422" s="171">
        <v>633006</v>
      </c>
      <c r="B422" s="9">
        <v>2</v>
      </c>
      <c r="C422" s="13">
        <v>41</v>
      </c>
      <c r="D422" s="512" t="s">
        <v>273</v>
      </c>
      <c r="E422" s="328" t="s">
        <v>98</v>
      </c>
      <c r="F422" s="172"/>
      <c r="G422" s="172"/>
      <c r="H422" s="48">
        <v>30</v>
      </c>
      <c r="I422" s="8">
        <v>30</v>
      </c>
      <c r="J422" s="172">
        <v>20</v>
      </c>
      <c r="K422" s="171">
        <v>30</v>
      </c>
      <c r="L422" s="48">
        <v>30</v>
      </c>
      <c r="M422" s="1035">
        <v>0</v>
      </c>
      <c r="N422" s="967">
        <f t="shared" si="60"/>
        <v>0</v>
      </c>
    </row>
    <row r="423" spans="1:14" ht="15">
      <c r="A423" s="171">
        <v>633006</v>
      </c>
      <c r="B423" s="9">
        <v>3</v>
      </c>
      <c r="C423" s="13">
        <v>41</v>
      </c>
      <c r="D423" s="512" t="s">
        <v>273</v>
      </c>
      <c r="E423" s="328" t="s">
        <v>358</v>
      </c>
      <c r="F423" s="172">
        <v>580</v>
      </c>
      <c r="G423" s="172">
        <v>567</v>
      </c>
      <c r="H423" s="48">
        <v>500</v>
      </c>
      <c r="I423" s="8">
        <v>600</v>
      </c>
      <c r="J423" s="172">
        <v>600</v>
      </c>
      <c r="K423" s="171">
        <v>500</v>
      </c>
      <c r="L423" s="48">
        <v>850</v>
      </c>
      <c r="M423" s="1035">
        <v>833.01</v>
      </c>
      <c r="N423" s="965">
        <f t="shared" si="60"/>
        <v>98.00117647058823</v>
      </c>
    </row>
    <row r="424" spans="1:14" ht="15">
      <c r="A424" s="171">
        <v>633006</v>
      </c>
      <c r="B424" s="9">
        <v>4</v>
      </c>
      <c r="C424" s="13">
        <v>41</v>
      </c>
      <c r="D424" s="512" t="s">
        <v>273</v>
      </c>
      <c r="E424" s="328" t="s">
        <v>100</v>
      </c>
      <c r="F424" s="172">
        <v>92</v>
      </c>
      <c r="G424" s="172">
        <v>10</v>
      </c>
      <c r="H424" s="48">
        <v>50</v>
      </c>
      <c r="I424" s="8">
        <v>100</v>
      </c>
      <c r="J424" s="172">
        <v>100</v>
      </c>
      <c r="K424" s="171">
        <v>50</v>
      </c>
      <c r="L424" s="48">
        <v>100</v>
      </c>
      <c r="M424" s="1035">
        <v>67.96</v>
      </c>
      <c r="N424" s="965">
        <f t="shared" si="60"/>
        <v>67.96</v>
      </c>
    </row>
    <row r="425" spans="1:14" ht="15">
      <c r="A425" s="171">
        <v>633006</v>
      </c>
      <c r="B425" s="9">
        <v>5</v>
      </c>
      <c r="C425" s="13">
        <v>41</v>
      </c>
      <c r="D425" s="512" t="s">
        <v>273</v>
      </c>
      <c r="E425" s="328" t="s">
        <v>101</v>
      </c>
      <c r="F425" s="176">
        <v>80</v>
      </c>
      <c r="G425" s="176"/>
      <c r="H425" s="524">
        <v>50</v>
      </c>
      <c r="I425" s="54">
        <v>50</v>
      </c>
      <c r="J425" s="601"/>
      <c r="K425" s="175">
        <v>50</v>
      </c>
      <c r="L425" s="524">
        <v>110</v>
      </c>
      <c r="M425" s="1082">
        <v>52.08</v>
      </c>
      <c r="N425" s="965">
        <f t="shared" si="60"/>
        <v>47.345454545454544</v>
      </c>
    </row>
    <row r="426" spans="1:14" ht="15">
      <c r="A426" s="171">
        <v>633006</v>
      </c>
      <c r="B426" s="9">
        <v>7</v>
      </c>
      <c r="C426" s="13">
        <v>41</v>
      </c>
      <c r="D426" s="512" t="s">
        <v>273</v>
      </c>
      <c r="E426" s="328" t="s">
        <v>281</v>
      </c>
      <c r="F426" s="172">
        <v>893</v>
      </c>
      <c r="G426" s="172">
        <v>783</v>
      </c>
      <c r="H426" s="524">
        <v>500</v>
      </c>
      <c r="I426" s="54">
        <v>650</v>
      </c>
      <c r="J426" s="176">
        <v>650</v>
      </c>
      <c r="K426" s="175">
        <v>500</v>
      </c>
      <c r="L426" s="524">
        <v>440</v>
      </c>
      <c r="M426" s="1034">
        <v>268.32</v>
      </c>
      <c r="N426" s="964">
        <f t="shared" si="60"/>
        <v>60.98181818181818</v>
      </c>
    </row>
    <row r="427" spans="1:14" ht="15">
      <c r="A427" s="171">
        <v>633006</v>
      </c>
      <c r="B427" s="9">
        <v>8</v>
      </c>
      <c r="C427" s="13">
        <v>41</v>
      </c>
      <c r="D427" s="512" t="s">
        <v>273</v>
      </c>
      <c r="E427" s="328" t="s">
        <v>350</v>
      </c>
      <c r="F427" s="172">
        <v>160</v>
      </c>
      <c r="G427" s="172"/>
      <c r="H427" s="524">
        <v>250</v>
      </c>
      <c r="I427" s="54">
        <v>500</v>
      </c>
      <c r="J427" s="176">
        <v>500</v>
      </c>
      <c r="K427" s="175">
        <v>250</v>
      </c>
      <c r="L427" s="524">
        <v>550</v>
      </c>
      <c r="M427" s="1034">
        <v>359.73</v>
      </c>
      <c r="N427" s="967">
        <f t="shared" si="60"/>
        <v>65.40545454545455</v>
      </c>
    </row>
    <row r="428" spans="1:14" ht="15">
      <c r="A428" s="171">
        <v>633006</v>
      </c>
      <c r="B428" s="9">
        <v>10</v>
      </c>
      <c r="C428" s="13">
        <v>41</v>
      </c>
      <c r="D428" s="512" t="s">
        <v>273</v>
      </c>
      <c r="E428" s="328" t="s">
        <v>359</v>
      </c>
      <c r="F428" s="172">
        <v>60</v>
      </c>
      <c r="G428" s="172">
        <v>101</v>
      </c>
      <c r="H428" s="524">
        <v>500</v>
      </c>
      <c r="I428" s="54">
        <v>500</v>
      </c>
      <c r="J428" s="176">
        <v>500</v>
      </c>
      <c r="K428" s="175">
        <v>500</v>
      </c>
      <c r="L428" s="524">
        <v>800</v>
      </c>
      <c r="M428" s="1034">
        <v>447.6</v>
      </c>
      <c r="N428" s="967">
        <f t="shared" si="60"/>
        <v>55.95</v>
      </c>
    </row>
    <row r="429" spans="1:14" ht="15">
      <c r="A429" s="171">
        <v>633006</v>
      </c>
      <c r="B429" s="9">
        <v>11</v>
      </c>
      <c r="C429" s="13">
        <v>111</v>
      </c>
      <c r="D429" s="512" t="s">
        <v>273</v>
      </c>
      <c r="E429" s="328" t="s">
        <v>653</v>
      </c>
      <c r="F429" s="172"/>
      <c r="G429" s="172"/>
      <c r="H429" s="524"/>
      <c r="I429" s="54"/>
      <c r="J429" s="828"/>
      <c r="K429" s="175"/>
      <c r="L429" s="524">
        <v>610</v>
      </c>
      <c r="M429" s="1034">
        <v>603.56</v>
      </c>
      <c r="N429" s="967">
        <f t="shared" si="60"/>
        <v>98.94426229508196</v>
      </c>
    </row>
    <row r="430" spans="1:14" ht="15">
      <c r="A430" s="171">
        <v>633006</v>
      </c>
      <c r="B430" s="9">
        <v>16</v>
      </c>
      <c r="C430" s="13">
        <v>111</v>
      </c>
      <c r="D430" s="512" t="s">
        <v>273</v>
      </c>
      <c r="E430" s="328" t="s">
        <v>654</v>
      </c>
      <c r="F430" s="172"/>
      <c r="G430" s="172"/>
      <c r="H430" s="524"/>
      <c r="I430" s="54"/>
      <c r="J430" s="828"/>
      <c r="K430" s="175"/>
      <c r="L430" s="524">
        <v>55</v>
      </c>
      <c r="M430" s="1034">
        <v>51.28</v>
      </c>
      <c r="N430" s="967">
        <f t="shared" si="60"/>
        <v>93.23636363636363</v>
      </c>
    </row>
    <row r="431" spans="1:14" ht="15">
      <c r="A431" s="171">
        <v>633006</v>
      </c>
      <c r="B431" s="9"/>
      <c r="C431" s="13" t="s">
        <v>638</v>
      </c>
      <c r="D431" s="512" t="s">
        <v>273</v>
      </c>
      <c r="E431" s="328" t="s">
        <v>592</v>
      </c>
      <c r="F431" s="172"/>
      <c r="G431" s="172"/>
      <c r="H431" s="524"/>
      <c r="I431" s="54"/>
      <c r="J431" s="828"/>
      <c r="K431" s="175"/>
      <c r="L431" s="524">
        <v>270</v>
      </c>
      <c r="M431" s="1034">
        <v>270</v>
      </c>
      <c r="N431" s="967">
        <f t="shared" si="60"/>
        <v>100</v>
      </c>
    </row>
    <row r="432" spans="1:14" ht="15">
      <c r="A432" s="171">
        <v>633009</v>
      </c>
      <c r="B432" s="9">
        <v>1</v>
      </c>
      <c r="C432" s="13">
        <v>111</v>
      </c>
      <c r="D432" s="512" t="s">
        <v>273</v>
      </c>
      <c r="E432" s="328" t="s">
        <v>282</v>
      </c>
      <c r="F432" s="172">
        <v>280</v>
      </c>
      <c r="G432" s="172">
        <v>161</v>
      </c>
      <c r="H432" s="171">
        <v>180</v>
      </c>
      <c r="I432" s="8">
        <v>180</v>
      </c>
      <c r="J432" s="209">
        <v>180</v>
      </c>
      <c r="K432" s="171">
        <v>180</v>
      </c>
      <c r="L432" s="48">
        <v>180</v>
      </c>
      <c r="M432" s="1035">
        <v>150.7</v>
      </c>
      <c r="N432" s="967">
        <f t="shared" si="60"/>
        <v>83.72222222222221</v>
      </c>
    </row>
    <row r="433" spans="1:14" ht="15">
      <c r="A433" s="171">
        <v>633009</v>
      </c>
      <c r="B433" s="9">
        <v>16</v>
      </c>
      <c r="C433" s="13">
        <v>111</v>
      </c>
      <c r="D433" s="512" t="s">
        <v>273</v>
      </c>
      <c r="E433" s="328" t="s">
        <v>283</v>
      </c>
      <c r="F433" s="172">
        <v>3984</v>
      </c>
      <c r="G433" s="172">
        <v>2163</v>
      </c>
      <c r="H433" s="171">
        <v>2000</v>
      </c>
      <c r="I433" s="8">
        <v>1800</v>
      </c>
      <c r="J433" s="209">
        <v>1800</v>
      </c>
      <c r="K433" s="171">
        <v>2000</v>
      </c>
      <c r="L433" s="48">
        <v>5710</v>
      </c>
      <c r="M433" s="1035">
        <v>5707.81</v>
      </c>
      <c r="N433" s="1187">
        <f t="shared" si="60"/>
        <v>99.96164623467601</v>
      </c>
    </row>
    <row r="434" spans="1:14" ht="15">
      <c r="A434" s="171">
        <v>633009</v>
      </c>
      <c r="B434" s="9">
        <v>16</v>
      </c>
      <c r="C434" s="13">
        <v>41</v>
      </c>
      <c r="D434" s="512" t="s">
        <v>273</v>
      </c>
      <c r="E434" s="328" t="s">
        <v>283</v>
      </c>
      <c r="F434" s="328"/>
      <c r="G434" s="657"/>
      <c r="H434" s="1188"/>
      <c r="I434" s="91">
        <v>700</v>
      </c>
      <c r="J434" s="209">
        <v>700</v>
      </c>
      <c r="K434" s="171"/>
      <c r="L434" s="53"/>
      <c r="M434" s="172"/>
      <c r="N434" s="213"/>
    </row>
    <row r="435" spans="1:14" ht="15">
      <c r="A435" s="171">
        <v>633009</v>
      </c>
      <c r="B435" s="9">
        <v>16</v>
      </c>
      <c r="C435" s="13" t="s">
        <v>493</v>
      </c>
      <c r="D435" s="512" t="s">
        <v>273</v>
      </c>
      <c r="E435" s="328" t="s">
        <v>283</v>
      </c>
      <c r="F435" s="172"/>
      <c r="G435" s="172"/>
      <c r="H435" s="201"/>
      <c r="I435" s="8">
        <v>50</v>
      </c>
      <c r="J435" s="213">
        <v>50</v>
      </c>
      <c r="K435" s="201"/>
      <c r="L435" s="53">
        <v>31</v>
      </c>
      <c r="M435" s="1076">
        <v>30.89</v>
      </c>
      <c r="N435" s="967"/>
    </row>
    <row r="436" spans="1:14" ht="15">
      <c r="A436" s="201">
        <v>633010</v>
      </c>
      <c r="B436" s="91">
        <v>16</v>
      </c>
      <c r="C436" s="322">
        <v>111</v>
      </c>
      <c r="D436" s="511" t="s">
        <v>273</v>
      </c>
      <c r="E436" s="599" t="s">
        <v>284</v>
      </c>
      <c r="F436" s="172">
        <v>41</v>
      </c>
      <c r="G436" s="172">
        <v>113</v>
      </c>
      <c r="H436" s="171">
        <v>300</v>
      </c>
      <c r="I436" s="53">
        <v>300</v>
      </c>
      <c r="J436" s="211">
        <v>200</v>
      </c>
      <c r="K436" s="201">
        <v>300</v>
      </c>
      <c r="L436" s="53">
        <v>400</v>
      </c>
      <c r="M436" s="1076">
        <v>374.08</v>
      </c>
      <c r="N436" s="965">
        <f t="shared" si="60"/>
        <v>93.52</v>
      </c>
    </row>
    <row r="437" spans="1:14" ht="15">
      <c r="A437" s="201">
        <v>633010</v>
      </c>
      <c r="B437" s="81"/>
      <c r="C437" s="657">
        <v>41</v>
      </c>
      <c r="D437" s="511" t="s">
        <v>273</v>
      </c>
      <c r="E437" s="599" t="s">
        <v>481</v>
      </c>
      <c r="F437" s="172">
        <v>110</v>
      </c>
      <c r="G437" s="172"/>
      <c r="H437" s="53"/>
      <c r="I437" s="24">
        <v>150</v>
      </c>
      <c r="J437" s="211">
        <v>150</v>
      </c>
      <c r="K437" s="201"/>
      <c r="L437" s="53">
        <v>350</v>
      </c>
      <c r="M437" s="1076">
        <v>342.92</v>
      </c>
      <c r="N437" s="965">
        <f t="shared" si="60"/>
        <v>97.97714285714285</v>
      </c>
    </row>
    <row r="438" spans="1:14" ht="15">
      <c r="A438" s="171">
        <v>633011</v>
      </c>
      <c r="B438" s="33"/>
      <c r="C438" s="85">
        <v>41</v>
      </c>
      <c r="D438" s="512" t="s">
        <v>273</v>
      </c>
      <c r="E438" s="328" t="s">
        <v>285</v>
      </c>
      <c r="F438" s="172"/>
      <c r="G438" s="172">
        <v>19</v>
      </c>
      <c r="H438" s="48">
        <v>50</v>
      </c>
      <c r="I438" s="8">
        <v>50</v>
      </c>
      <c r="J438" s="244">
        <v>50</v>
      </c>
      <c r="K438" s="171">
        <v>50</v>
      </c>
      <c r="L438" s="48">
        <v>250</v>
      </c>
      <c r="M438" s="1077">
        <v>193.1</v>
      </c>
      <c r="N438" s="967">
        <f t="shared" si="60"/>
        <v>77.24000000000001</v>
      </c>
    </row>
    <row r="439" spans="1:14" ht="15">
      <c r="A439" s="171">
        <v>633015</v>
      </c>
      <c r="B439" s="33"/>
      <c r="C439" s="130">
        <v>41</v>
      </c>
      <c r="D439" s="513" t="s">
        <v>273</v>
      </c>
      <c r="E439" s="328" t="s">
        <v>286</v>
      </c>
      <c r="F439" s="172"/>
      <c r="G439" s="172"/>
      <c r="H439" s="48">
        <v>80</v>
      </c>
      <c r="I439" s="8">
        <v>100</v>
      </c>
      <c r="J439" s="172">
        <v>40</v>
      </c>
      <c r="K439" s="179">
        <v>80</v>
      </c>
      <c r="L439" s="48">
        <v>80</v>
      </c>
      <c r="M439" s="1035">
        <v>0</v>
      </c>
      <c r="N439" s="966">
        <f t="shared" si="60"/>
        <v>0</v>
      </c>
    </row>
    <row r="440" spans="1:14" ht="15">
      <c r="A440" s="193">
        <v>634</v>
      </c>
      <c r="B440" s="3"/>
      <c r="C440" s="639"/>
      <c r="D440" s="509"/>
      <c r="E440" s="532" t="s">
        <v>287</v>
      </c>
      <c r="F440" s="165"/>
      <c r="G440" s="165"/>
      <c r="H440" s="5">
        <v>10</v>
      </c>
      <c r="I440" s="4">
        <v>10</v>
      </c>
      <c r="J440" s="165">
        <v>10</v>
      </c>
      <c r="K440" s="5">
        <f>K441</f>
        <v>10</v>
      </c>
      <c r="L440" s="4">
        <f>L441</f>
        <v>10</v>
      </c>
      <c r="M440" s="1036">
        <f>M441</f>
        <v>0</v>
      </c>
      <c r="N440" s="996">
        <f t="shared" si="60"/>
        <v>0</v>
      </c>
    </row>
    <row r="441" spans="1:14" ht="15" hidden="1">
      <c r="A441" s="166">
        <v>634005</v>
      </c>
      <c r="B441" s="75">
        <v>16</v>
      </c>
      <c r="C441" s="112">
        <v>41</v>
      </c>
      <c r="D441" s="514" t="s">
        <v>273</v>
      </c>
      <c r="E441" s="541" t="s">
        <v>288</v>
      </c>
      <c r="F441" s="167"/>
      <c r="G441" s="167"/>
      <c r="H441" s="77">
        <v>10</v>
      </c>
      <c r="I441" s="77">
        <v>10</v>
      </c>
      <c r="J441" s="167">
        <v>10</v>
      </c>
      <c r="K441" s="77">
        <v>10</v>
      </c>
      <c r="L441" s="77">
        <v>10</v>
      </c>
      <c r="M441" s="987">
        <v>0</v>
      </c>
      <c r="N441" s="972">
        <f t="shared" si="60"/>
        <v>0</v>
      </c>
    </row>
    <row r="442" spans="1:14" ht="15">
      <c r="A442" s="193">
        <v>635</v>
      </c>
      <c r="B442" s="3"/>
      <c r="C442" s="135"/>
      <c r="D442" s="514"/>
      <c r="E442" s="532" t="s">
        <v>124</v>
      </c>
      <c r="F442" s="165">
        <f>SUM(F443:F443)</f>
        <v>3443</v>
      </c>
      <c r="G442" s="165">
        <f>SUM(G443:G443)</f>
        <v>6612</v>
      </c>
      <c r="H442" s="5">
        <f>SUM(H443:H443)</f>
        <v>10000</v>
      </c>
      <c r="I442" s="5">
        <f>SUM(I443:I443)</f>
        <v>8130</v>
      </c>
      <c r="J442" s="165">
        <v>1600</v>
      </c>
      <c r="K442" s="5">
        <f>SUM(K443:K443)</f>
        <v>10000</v>
      </c>
      <c r="L442" s="5">
        <f>SUM(L443:L443)</f>
        <v>4922</v>
      </c>
      <c r="M442" s="984">
        <f>M443</f>
        <v>2265.86</v>
      </c>
      <c r="N442" s="996">
        <f t="shared" si="60"/>
        <v>46.035351483136935</v>
      </c>
    </row>
    <row r="443" spans="1:14" ht="15">
      <c r="A443" s="173">
        <v>635006</v>
      </c>
      <c r="B443" s="11">
        <v>3</v>
      </c>
      <c r="C443" s="204">
        <v>41</v>
      </c>
      <c r="D443" s="509" t="s">
        <v>273</v>
      </c>
      <c r="E443" s="529" t="s">
        <v>289</v>
      </c>
      <c r="F443" s="174">
        <v>3443</v>
      </c>
      <c r="G443" s="174">
        <v>6612</v>
      </c>
      <c r="H443" s="80">
        <v>10000</v>
      </c>
      <c r="I443" s="10">
        <v>8130</v>
      </c>
      <c r="J443" s="170">
        <v>7000</v>
      </c>
      <c r="K443" s="80">
        <v>10000</v>
      </c>
      <c r="L443" s="10">
        <v>4922</v>
      </c>
      <c r="M443" s="1037">
        <v>2265.86</v>
      </c>
      <c r="N443" s="972">
        <f t="shared" si="60"/>
        <v>46.035351483136935</v>
      </c>
    </row>
    <row r="444" spans="1:14" ht="15">
      <c r="A444" s="193">
        <v>637</v>
      </c>
      <c r="B444" s="3"/>
      <c r="C444" s="141"/>
      <c r="D444" s="540"/>
      <c r="E444" s="676" t="s">
        <v>134</v>
      </c>
      <c r="F444" s="165">
        <f>SUM(F445:F456)</f>
        <v>14334</v>
      </c>
      <c r="G444" s="165">
        <f aca="true" t="shared" si="62" ref="G444:M444">SUM(G445:G456)</f>
        <v>7689</v>
      </c>
      <c r="H444" s="5">
        <f t="shared" si="62"/>
        <v>8120</v>
      </c>
      <c r="I444" s="4">
        <f t="shared" si="62"/>
        <v>8220</v>
      </c>
      <c r="J444" s="165">
        <f t="shared" si="62"/>
        <v>5320</v>
      </c>
      <c r="K444" s="5">
        <f t="shared" si="62"/>
        <v>7420</v>
      </c>
      <c r="L444" s="4">
        <f t="shared" si="62"/>
        <v>7860</v>
      </c>
      <c r="M444" s="1036">
        <f t="shared" si="62"/>
        <v>4794.12</v>
      </c>
      <c r="N444" s="996">
        <f t="shared" si="60"/>
        <v>60.99389312977099</v>
      </c>
    </row>
    <row r="445" spans="1:14" ht="15">
      <c r="A445" s="169">
        <v>637002</v>
      </c>
      <c r="B445" s="7">
        <v>16</v>
      </c>
      <c r="C445" s="631">
        <v>111</v>
      </c>
      <c r="D445" s="521" t="s">
        <v>273</v>
      </c>
      <c r="E445" s="533" t="s">
        <v>290</v>
      </c>
      <c r="F445" s="170">
        <v>533</v>
      </c>
      <c r="G445" s="170">
        <v>1098</v>
      </c>
      <c r="H445" s="52">
        <v>600</v>
      </c>
      <c r="I445" s="21">
        <v>600</v>
      </c>
      <c r="J445" s="181">
        <v>500</v>
      </c>
      <c r="K445" s="52">
        <v>600</v>
      </c>
      <c r="L445" s="21">
        <v>600</v>
      </c>
      <c r="M445" s="1075">
        <v>240</v>
      </c>
      <c r="N445" s="998">
        <f t="shared" si="60"/>
        <v>40</v>
      </c>
    </row>
    <row r="446" spans="1:14" ht="14.25" customHeight="1">
      <c r="A446" s="169">
        <v>637002</v>
      </c>
      <c r="B446" s="7"/>
      <c r="C446" s="641">
        <v>41</v>
      </c>
      <c r="D446" s="512" t="s">
        <v>273</v>
      </c>
      <c r="E446" s="534" t="s">
        <v>291</v>
      </c>
      <c r="F446" s="170">
        <v>335</v>
      </c>
      <c r="G446" s="170">
        <v>206</v>
      </c>
      <c r="H446" s="48">
        <v>300</v>
      </c>
      <c r="I446" s="8">
        <v>300</v>
      </c>
      <c r="J446" s="172">
        <v>150</v>
      </c>
      <c r="K446" s="48">
        <v>300</v>
      </c>
      <c r="L446" s="8">
        <v>600</v>
      </c>
      <c r="M446" s="1035">
        <v>0</v>
      </c>
      <c r="N446" s="967">
        <f t="shared" si="60"/>
        <v>0</v>
      </c>
    </row>
    <row r="447" spans="1:14" ht="15" hidden="1">
      <c r="A447" s="169">
        <v>637002</v>
      </c>
      <c r="B447" s="7"/>
      <c r="C447" s="641">
        <v>41</v>
      </c>
      <c r="D447" s="512" t="s">
        <v>273</v>
      </c>
      <c r="E447" s="534" t="s">
        <v>426</v>
      </c>
      <c r="F447" s="170"/>
      <c r="G447" s="170"/>
      <c r="H447" s="48"/>
      <c r="I447" s="8"/>
      <c r="J447" s="172"/>
      <c r="K447" s="48"/>
      <c r="L447" s="8"/>
      <c r="M447" s="1035"/>
      <c r="N447" s="824"/>
    </row>
    <row r="448" spans="1:14" ht="15">
      <c r="A448" s="169">
        <v>637001</v>
      </c>
      <c r="B448" s="7"/>
      <c r="C448" s="641">
        <v>41</v>
      </c>
      <c r="D448" s="512" t="s">
        <v>273</v>
      </c>
      <c r="E448" s="534" t="s">
        <v>292</v>
      </c>
      <c r="F448" s="170">
        <v>160</v>
      </c>
      <c r="G448" s="170"/>
      <c r="H448" s="48">
        <v>20</v>
      </c>
      <c r="I448" s="8">
        <v>20</v>
      </c>
      <c r="J448" s="172">
        <v>20</v>
      </c>
      <c r="K448" s="48">
        <v>20</v>
      </c>
      <c r="L448" s="8">
        <v>20</v>
      </c>
      <c r="M448" s="985">
        <v>0</v>
      </c>
      <c r="N448" s="967">
        <f aca="true" t="shared" si="63" ref="N448:N454">(100/L448)*M448</f>
        <v>0</v>
      </c>
    </row>
    <row r="449" spans="1:14" ht="15">
      <c r="A449" s="171">
        <v>637004</v>
      </c>
      <c r="B449" s="9">
        <v>1</v>
      </c>
      <c r="C449" s="206">
        <v>41</v>
      </c>
      <c r="D449" s="511" t="s">
        <v>273</v>
      </c>
      <c r="E449" s="470" t="s">
        <v>293</v>
      </c>
      <c r="F449" s="170"/>
      <c r="G449" s="170">
        <v>500</v>
      </c>
      <c r="H449" s="89">
        <v>400</v>
      </c>
      <c r="I449" s="6">
        <v>400</v>
      </c>
      <c r="J449" s="170">
        <v>300</v>
      </c>
      <c r="K449" s="89">
        <v>400</v>
      </c>
      <c r="L449" s="6">
        <v>400</v>
      </c>
      <c r="M449" s="988">
        <v>0</v>
      </c>
      <c r="N449" s="967">
        <f t="shared" si="63"/>
        <v>0</v>
      </c>
    </row>
    <row r="450" spans="1:14" ht="15">
      <c r="A450" s="171">
        <v>637004</v>
      </c>
      <c r="B450" s="9">
        <v>3</v>
      </c>
      <c r="C450" s="85">
        <v>41</v>
      </c>
      <c r="D450" s="512" t="s">
        <v>273</v>
      </c>
      <c r="E450" s="470" t="s">
        <v>464</v>
      </c>
      <c r="F450" s="170"/>
      <c r="G450" s="170">
        <v>1056</v>
      </c>
      <c r="H450" s="36">
        <v>1100</v>
      </c>
      <c r="I450" s="12">
        <v>1100</v>
      </c>
      <c r="J450" s="183"/>
      <c r="K450" s="201">
        <v>1100</v>
      </c>
      <c r="L450" s="53">
        <v>1100</v>
      </c>
      <c r="M450" s="989">
        <v>0</v>
      </c>
      <c r="N450" s="965">
        <f t="shared" si="63"/>
        <v>0</v>
      </c>
    </row>
    <row r="451" spans="1:14" ht="15">
      <c r="A451" s="171">
        <v>637004</v>
      </c>
      <c r="B451" s="9">
        <v>5</v>
      </c>
      <c r="C451" s="85">
        <v>41</v>
      </c>
      <c r="D451" s="512" t="s">
        <v>150</v>
      </c>
      <c r="E451" s="470" t="s">
        <v>138</v>
      </c>
      <c r="F451" s="172">
        <v>272</v>
      </c>
      <c r="G451" s="172">
        <v>517</v>
      </c>
      <c r="H451" s="53">
        <v>900</v>
      </c>
      <c r="I451" s="24">
        <v>900</v>
      </c>
      <c r="J451" s="211">
        <v>100</v>
      </c>
      <c r="K451" s="201">
        <v>200</v>
      </c>
      <c r="L451" s="53">
        <v>260</v>
      </c>
      <c r="M451" s="993">
        <v>253.32</v>
      </c>
      <c r="N451" s="964">
        <f t="shared" si="63"/>
        <v>97.43076923076923</v>
      </c>
    </row>
    <row r="452" spans="1:14" ht="15">
      <c r="A452" s="171">
        <v>637006</v>
      </c>
      <c r="B452" s="9"/>
      <c r="C452" s="85">
        <v>41</v>
      </c>
      <c r="D452" s="512" t="s">
        <v>273</v>
      </c>
      <c r="E452" s="470" t="s">
        <v>395</v>
      </c>
      <c r="F452" s="172"/>
      <c r="G452" s="172"/>
      <c r="H452" s="53"/>
      <c r="I452" s="24">
        <v>50</v>
      </c>
      <c r="J452" s="211">
        <v>50</v>
      </c>
      <c r="K452" s="201"/>
      <c r="L452" s="53">
        <v>30</v>
      </c>
      <c r="M452" s="993">
        <v>30</v>
      </c>
      <c r="N452" s="964">
        <f t="shared" si="63"/>
        <v>100</v>
      </c>
    </row>
    <row r="453" spans="1:14" ht="15">
      <c r="A453" s="171">
        <v>637014</v>
      </c>
      <c r="B453" s="9"/>
      <c r="C453" s="13">
        <v>41</v>
      </c>
      <c r="D453" s="512" t="s">
        <v>273</v>
      </c>
      <c r="E453" s="470" t="s">
        <v>149</v>
      </c>
      <c r="F453" s="172">
        <v>11081</v>
      </c>
      <c r="G453" s="172">
        <v>2191</v>
      </c>
      <c r="H453" s="53">
        <v>2000</v>
      </c>
      <c r="I453" s="24">
        <v>2000</v>
      </c>
      <c r="J453" s="211">
        <v>2000</v>
      </c>
      <c r="K453" s="201">
        <v>2000</v>
      </c>
      <c r="L453" s="53">
        <v>2000</v>
      </c>
      <c r="M453" s="993">
        <v>1980.1</v>
      </c>
      <c r="N453" s="967">
        <f t="shared" si="63"/>
        <v>99.005</v>
      </c>
    </row>
    <row r="454" spans="1:14" ht="15">
      <c r="A454" s="171">
        <v>637015</v>
      </c>
      <c r="B454" s="9"/>
      <c r="C454" s="13">
        <v>41</v>
      </c>
      <c r="D454" s="512" t="s">
        <v>273</v>
      </c>
      <c r="E454" s="328" t="s">
        <v>151</v>
      </c>
      <c r="F454" s="172">
        <v>372</v>
      </c>
      <c r="G454" s="172">
        <v>399</v>
      </c>
      <c r="H454" s="48">
        <v>350</v>
      </c>
      <c r="I454" s="8">
        <v>400</v>
      </c>
      <c r="J454" s="172">
        <v>400</v>
      </c>
      <c r="K454" s="171">
        <v>350</v>
      </c>
      <c r="L454" s="48">
        <v>400</v>
      </c>
      <c r="M454" s="985">
        <v>398.85</v>
      </c>
      <c r="N454" s="967">
        <f t="shared" si="63"/>
        <v>99.7125</v>
      </c>
    </row>
    <row r="455" spans="1:14" ht="15">
      <c r="A455" s="171">
        <v>637006</v>
      </c>
      <c r="B455" s="9"/>
      <c r="C455" s="13">
        <v>41</v>
      </c>
      <c r="D455" s="512" t="s">
        <v>273</v>
      </c>
      <c r="E455" s="328" t="s">
        <v>482</v>
      </c>
      <c r="F455" s="172">
        <v>55</v>
      </c>
      <c r="G455" s="172">
        <v>24</v>
      </c>
      <c r="H455" s="48"/>
      <c r="I455" s="8"/>
      <c r="J455" s="172"/>
      <c r="K455" s="171"/>
      <c r="L455" s="48"/>
      <c r="M455" s="985"/>
      <c r="N455" s="824"/>
    </row>
    <row r="456" spans="1:14" ht="15">
      <c r="A456" s="171">
        <v>637016</v>
      </c>
      <c r="B456" s="9"/>
      <c r="C456" s="13">
        <v>41</v>
      </c>
      <c r="D456" s="512" t="s">
        <v>273</v>
      </c>
      <c r="E456" s="328" t="s">
        <v>152</v>
      </c>
      <c r="F456" s="172">
        <v>1526</v>
      </c>
      <c r="G456" s="172">
        <v>1698</v>
      </c>
      <c r="H456" s="48">
        <v>2450</v>
      </c>
      <c r="I456" s="12">
        <v>2450</v>
      </c>
      <c r="J456" s="474">
        <v>1800</v>
      </c>
      <c r="K456" s="169">
        <v>2450</v>
      </c>
      <c r="L456" s="36">
        <v>2450</v>
      </c>
      <c r="M456" s="992">
        <v>1891.85</v>
      </c>
      <c r="N456" s="966">
        <f>(100/L456)*M456</f>
        <v>77.21836734693876</v>
      </c>
    </row>
    <row r="457" spans="1:14" ht="15">
      <c r="A457" s="164">
        <v>642</v>
      </c>
      <c r="B457" s="3"/>
      <c r="C457" s="135"/>
      <c r="D457" s="514"/>
      <c r="E457" s="532" t="s">
        <v>265</v>
      </c>
      <c r="F457" s="165">
        <v>350</v>
      </c>
      <c r="G457" s="165">
        <v>385</v>
      </c>
      <c r="H457" s="595">
        <v>390</v>
      </c>
      <c r="I457" s="125">
        <v>420</v>
      </c>
      <c r="J457" s="241">
        <v>420</v>
      </c>
      <c r="K457" s="1066">
        <f>K458</f>
        <v>390</v>
      </c>
      <c r="L457" s="595">
        <f>L458</f>
        <v>390</v>
      </c>
      <c r="M457" s="1078">
        <f>M458</f>
        <v>385</v>
      </c>
      <c r="N457" s="997">
        <f>(100/L457)*M457</f>
        <v>98.71794871794872</v>
      </c>
    </row>
    <row r="458" spans="1:14" ht="15">
      <c r="A458" s="202">
        <v>642011</v>
      </c>
      <c r="B458" s="99"/>
      <c r="C458" s="644">
        <v>41</v>
      </c>
      <c r="D458" s="514" t="s">
        <v>273</v>
      </c>
      <c r="E458" s="544" t="s">
        <v>268</v>
      </c>
      <c r="F458" s="821">
        <v>350</v>
      </c>
      <c r="G458" s="821">
        <v>385</v>
      </c>
      <c r="H458" s="603">
        <v>390</v>
      </c>
      <c r="I458" s="14">
        <v>420</v>
      </c>
      <c r="J458" s="250">
        <v>420</v>
      </c>
      <c r="K458" s="1043">
        <v>390</v>
      </c>
      <c r="L458" s="187">
        <v>390</v>
      </c>
      <c r="M458" s="1079">
        <v>385</v>
      </c>
      <c r="N458" s="972">
        <f>(100/L458)*M458</f>
        <v>98.71794871794872</v>
      </c>
    </row>
    <row r="459" spans="1:14" ht="15.75" thickBot="1">
      <c r="A459" s="198"/>
      <c r="B459" s="92"/>
      <c r="C459" s="646"/>
      <c r="D459" s="542"/>
      <c r="E459" s="545"/>
      <c r="F459" s="321"/>
      <c r="G459" s="321"/>
      <c r="H459" s="121"/>
      <c r="I459" s="133"/>
      <c r="J459" s="243"/>
      <c r="K459" s="265"/>
      <c r="L459" s="473"/>
      <c r="M459" s="1080"/>
      <c r="N459" s="1020"/>
    </row>
    <row r="460" spans="1:14" ht="15.75" thickBot="1">
      <c r="A460" s="186" t="s">
        <v>372</v>
      </c>
      <c r="B460" s="17"/>
      <c r="C460" s="638"/>
      <c r="D460" s="508"/>
      <c r="E460" s="57" t="s">
        <v>330</v>
      </c>
      <c r="F460" s="18">
        <f>F461+F462+F471+F481+F484+F490</f>
        <v>53453</v>
      </c>
      <c r="G460" s="18">
        <f aca="true" t="shared" si="64" ref="G460:M460">G461+G462+G471+G481+G484+G490</f>
        <v>74129</v>
      </c>
      <c r="H460" s="70">
        <f t="shared" si="64"/>
        <v>68105</v>
      </c>
      <c r="I460" s="70">
        <f t="shared" si="64"/>
        <v>68105</v>
      </c>
      <c r="J460" s="18">
        <f t="shared" si="64"/>
        <v>59340</v>
      </c>
      <c r="K460" s="69">
        <f t="shared" si="64"/>
        <v>67605</v>
      </c>
      <c r="L460" s="70">
        <f t="shared" si="64"/>
        <v>71756</v>
      </c>
      <c r="M460" s="1008">
        <f t="shared" si="64"/>
        <v>67362.12</v>
      </c>
      <c r="N460" s="995">
        <f>(100/L460)*M460</f>
        <v>93.87663749372874</v>
      </c>
    </row>
    <row r="461" spans="1:14" ht="15">
      <c r="A461" s="200">
        <v>611000</v>
      </c>
      <c r="B461" s="72"/>
      <c r="C461" s="639"/>
      <c r="D461" s="509" t="s">
        <v>294</v>
      </c>
      <c r="E461" s="554" t="s">
        <v>74</v>
      </c>
      <c r="F461" s="218">
        <v>22287</v>
      </c>
      <c r="G461" s="218">
        <v>35173</v>
      </c>
      <c r="H461" s="73">
        <v>31200</v>
      </c>
      <c r="I461" s="71">
        <v>31200</v>
      </c>
      <c r="J461" s="218">
        <v>31200</v>
      </c>
      <c r="K461" s="200">
        <v>31200</v>
      </c>
      <c r="L461" s="98">
        <v>31200</v>
      </c>
      <c r="M461" s="983">
        <v>29606.27</v>
      </c>
      <c r="N461" s="996">
        <f>(100/L461)*M461</f>
        <v>94.89189102564103</v>
      </c>
    </row>
    <row r="462" spans="1:14" ht="15">
      <c r="A462" s="193">
        <v>62</v>
      </c>
      <c r="B462" s="3"/>
      <c r="C462" s="135"/>
      <c r="D462" s="514"/>
      <c r="E462" s="532" t="s">
        <v>75</v>
      </c>
      <c r="F462" s="165">
        <f>SUM(F463:F470)</f>
        <v>7781</v>
      </c>
      <c r="G462" s="165">
        <f aca="true" t="shared" si="65" ref="G462:M462">SUM(G463:G470)</f>
        <v>9410</v>
      </c>
      <c r="H462" s="5">
        <f t="shared" si="65"/>
        <v>11000</v>
      </c>
      <c r="I462" s="5">
        <f t="shared" si="65"/>
        <v>11000</v>
      </c>
      <c r="J462" s="165">
        <f>SUM(J463:J470)</f>
        <v>11000</v>
      </c>
      <c r="K462" s="164">
        <f t="shared" si="65"/>
        <v>11000</v>
      </c>
      <c r="L462" s="4">
        <f t="shared" si="65"/>
        <v>11000</v>
      </c>
      <c r="M462" s="984">
        <f t="shared" si="65"/>
        <v>10198.27</v>
      </c>
      <c r="N462" s="997">
        <f>(100/L462)*M462</f>
        <v>92.71154545454546</v>
      </c>
    </row>
    <row r="463" spans="1:14" ht="15">
      <c r="A463" s="180">
        <v>621000</v>
      </c>
      <c r="B463" s="22"/>
      <c r="C463" s="631">
        <v>41</v>
      </c>
      <c r="D463" s="521" t="s">
        <v>294</v>
      </c>
      <c r="E463" s="517" t="s">
        <v>76</v>
      </c>
      <c r="F463" s="181">
        <v>1068</v>
      </c>
      <c r="G463" s="181">
        <v>1223</v>
      </c>
      <c r="H463" s="110">
        <v>1560</v>
      </c>
      <c r="I463" s="90">
        <v>1560</v>
      </c>
      <c r="J463" s="181">
        <v>1560</v>
      </c>
      <c r="K463" s="180">
        <v>1560</v>
      </c>
      <c r="L463" s="90">
        <v>1560</v>
      </c>
      <c r="M463" s="1005">
        <v>1412.55</v>
      </c>
      <c r="N463" s="998">
        <f aca="true" t="shared" si="66" ref="N463:N480">(100/L463)*M463</f>
        <v>90.5480769230769</v>
      </c>
    </row>
    <row r="464" spans="1:14" ht="15">
      <c r="A464" s="169">
        <v>623000</v>
      </c>
      <c r="B464" s="7"/>
      <c r="C464" s="206">
        <v>41</v>
      </c>
      <c r="D464" s="511" t="s">
        <v>294</v>
      </c>
      <c r="E464" s="328" t="s">
        <v>77</v>
      </c>
      <c r="F464" s="172">
        <v>1159</v>
      </c>
      <c r="G464" s="172">
        <v>1429</v>
      </c>
      <c r="H464" s="53">
        <v>1560</v>
      </c>
      <c r="I464" s="24">
        <v>1560</v>
      </c>
      <c r="J464" s="211">
        <v>1560</v>
      </c>
      <c r="K464" s="201">
        <v>1560</v>
      </c>
      <c r="L464" s="24">
        <v>1560</v>
      </c>
      <c r="M464" s="993">
        <v>1352.2</v>
      </c>
      <c r="N464" s="967">
        <f t="shared" si="66"/>
        <v>86.67948717948717</v>
      </c>
    </row>
    <row r="465" spans="1:14" ht="15">
      <c r="A465" s="171">
        <v>625001</v>
      </c>
      <c r="B465" s="9"/>
      <c r="C465" s="13">
        <v>41</v>
      </c>
      <c r="D465" s="512" t="s">
        <v>294</v>
      </c>
      <c r="E465" s="328" t="s">
        <v>78</v>
      </c>
      <c r="F465" s="604">
        <v>312</v>
      </c>
      <c r="G465" s="604">
        <v>379</v>
      </c>
      <c r="H465" s="53">
        <v>450</v>
      </c>
      <c r="I465" s="24">
        <v>450</v>
      </c>
      <c r="J465" s="211">
        <v>450</v>
      </c>
      <c r="K465" s="201">
        <v>450</v>
      </c>
      <c r="L465" s="24">
        <v>450</v>
      </c>
      <c r="M465" s="993">
        <v>417.06</v>
      </c>
      <c r="N465" s="967">
        <f t="shared" si="66"/>
        <v>92.67999999999999</v>
      </c>
    </row>
    <row r="466" spans="1:14" ht="15">
      <c r="A466" s="169">
        <v>625002</v>
      </c>
      <c r="B466" s="7"/>
      <c r="C466" s="641">
        <v>41</v>
      </c>
      <c r="D466" s="522" t="s">
        <v>294</v>
      </c>
      <c r="E466" s="328" t="s">
        <v>79</v>
      </c>
      <c r="F466" s="172">
        <v>3118</v>
      </c>
      <c r="G466" s="172">
        <v>3791</v>
      </c>
      <c r="H466" s="48">
        <v>4400</v>
      </c>
      <c r="I466" s="8">
        <v>4400</v>
      </c>
      <c r="J466" s="172">
        <v>4400</v>
      </c>
      <c r="K466" s="171">
        <v>4400</v>
      </c>
      <c r="L466" s="8">
        <v>4400</v>
      </c>
      <c r="M466" s="985">
        <v>4171.46</v>
      </c>
      <c r="N466" s="965">
        <f t="shared" si="66"/>
        <v>94.8059090909091</v>
      </c>
    </row>
    <row r="467" spans="1:14" ht="15">
      <c r="A467" s="171">
        <v>625003</v>
      </c>
      <c r="B467" s="33"/>
      <c r="C467" s="657">
        <v>41</v>
      </c>
      <c r="D467" s="511" t="s">
        <v>294</v>
      </c>
      <c r="E467" s="328" t="s">
        <v>80</v>
      </c>
      <c r="F467" s="211">
        <v>178</v>
      </c>
      <c r="G467" s="211">
        <v>216</v>
      </c>
      <c r="H467" s="48">
        <v>250</v>
      </c>
      <c r="I467" s="8">
        <v>250</v>
      </c>
      <c r="J467" s="172">
        <v>250</v>
      </c>
      <c r="K467" s="171">
        <v>250</v>
      </c>
      <c r="L467" s="8">
        <v>250</v>
      </c>
      <c r="M467" s="985">
        <v>238.25</v>
      </c>
      <c r="N467" s="965">
        <f t="shared" si="66"/>
        <v>95.30000000000001</v>
      </c>
    </row>
    <row r="468" spans="1:14" ht="15">
      <c r="A468" s="171">
        <v>625004</v>
      </c>
      <c r="B468" s="33"/>
      <c r="C468" s="85">
        <v>41</v>
      </c>
      <c r="D468" s="512" t="s">
        <v>294</v>
      </c>
      <c r="E468" s="328" t="s">
        <v>81</v>
      </c>
      <c r="F468" s="172">
        <v>668</v>
      </c>
      <c r="G468" s="172">
        <v>812</v>
      </c>
      <c r="H468" s="48">
        <v>950</v>
      </c>
      <c r="I468" s="8">
        <v>950</v>
      </c>
      <c r="J468" s="172">
        <v>950</v>
      </c>
      <c r="K468" s="171">
        <v>950</v>
      </c>
      <c r="L468" s="8">
        <v>950</v>
      </c>
      <c r="M468" s="985">
        <v>893.75</v>
      </c>
      <c r="N468" s="965">
        <f t="shared" si="66"/>
        <v>94.07894736842104</v>
      </c>
    </row>
    <row r="469" spans="1:14" ht="15">
      <c r="A469" s="169">
        <v>625005</v>
      </c>
      <c r="B469" s="51"/>
      <c r="C469" s="39">
        <v>41</v>
      </c>
      <c r="D469" s="510" t="s">
        <v>294</v>
      </c>
      <c r="E469" s="534" t="s">
        <v>82</v>
      </c>
      <c r="F469" s="183">
        <v>220</v>
      </c>
      <c r="G469" s="183">
        <v>271</v>
      </c>
      <c r="H469" s="36">
        <v>330</v>
      </c>
      <c r="I469" s="12">
        <v>330</v>
      </c>
      <c r="J469" s="183">
        <v>330</v>
      </c>
      <c r="K469" s="182">
        <v>330</v>
      </c>
      <c r="L469" s="12">
        <v>330</v>
      </c>
      <c r="M469" s="989">
        <v>297.82</v>
      </c>
      <c r="N469" s="965">
        <f t="shared" si="66"/>
        <v>90.24848484848485</v>
      </c>
    </row>
    <row r="470" spans="1:14" ht="15">
      <c r="A470" s="179">
        <v>625007</v>
      </c>
      <c r="B470" s="32"/>
      <c r="C470" s="130">
        <v>41</v>
      </c>
      <c r="D470" s="513" t="s">
        <v>294</v>
      </c>
      <c r="E470" s="599" t="s">
        <v>83</v>
      </c>
      <c r="F470" s="210">
        <v>1058</v>
      </c>
      <c r="G470" s="210">
        <v>1289</v>
      </c>
      <c r="H470" s="516">
        <v>1500</v>
      </c>
      <c r="I470" s="23">
        <v>1500</v>
      </c>
      <c r="J470" s="210">
        <v>1500</v>
      </c>
      <c r="K470" s="179">
        <v>1500</v>
      </c>
      <c r="L470" s="23">
        <v>1500</v>
      </c>
      <c r="M470" s="990">
        <v>1415.18</v>
      </c>
      <c r="N470" s="1000">
        <f t="shared" si="66"/>
        <v>94.34533333333334</v>
      </c>
    </row>
    <row r="471" spans="1:14" ht="15">
      <c r="A471" s="164">
        <v>633</v>
      </c>
      <c r="B471" s="135"/>
      <c r="C471" s="135"/>
      <c r="D471" s="514"/>
      <c r="E471" s="532" t="s">
        <v>92</v>
      </c>
      <c r="F471" s="165">
        <f>SUM(F472:F480)</f>
        <v>20719</v>
      </c>
      <c r="G471" s="165">
        <f>SUM(G472:G480)</f>
        <v>27698</v>
      </c>
      <c r="H471" s="5">
        <f>SUM(H472:H480)</f>
        <v>23445</v>
      </c>
      <c r="I471" s="4">
        <f>SUM(I472:I480)</f>
        <v>23445</v>
      </c>
      <c r="J471" s="165">
        <f>SUM(J473:J481)</f>
        <v>15920</v>
      </c>
      <c r="K471" s="164">
        <f>SUM(K472:K480)</f>
        <v>22945</v>
      </c>
      <c r="L471" s="4">
        <f>SUM(L472:L480)</f>
        <v>26776</v>
      </c>
      <c r="M471" s="984">
        <f>SUM(M472:M480)</f>
        <v>25320.93</v>
      </c>
      <c r="N471" s="972">
        <f t="shared" si="66"/>
        <v>94.56576785180759</v>
      </c>
    </row>
    <row r="472" spans="1:14" ht="15">
      <c r="A472" s="202">
        <v>633001</v>
      </c>
      <c r="B472" s="631"/>
      <c r="C472" s="631">
        <v>41</v>
      </c>
      <c r="D472" s="521" t="s">
        <v>294</v>
      </c>
      <c r="E472" s="533" t="s">
        <v>399</v>
      </c>
      <c r="F472" s="181"/>
      <c r="G472" s="181">
        <v>5124</v>
      </c>
      <c r="H472" s="36">
        <v>6000</v>
      </c>
      <c r="I472" s="12">
        <v>6000</v>
      </c>
      <c r="J472" s="216">
        <v>200</v>
      </c>
      <c r="K472" s="182">
        <v>5500</v>
      </c>
      <c r="L472" s="12">
        <v>5500</v>
      </c>
      <c r="M472" s="1005">
        <v>4242</v>
      </c>
      <c r="N472" s="998">
        <f t="shared" si="66"/>
        <v>77.12727272727273</v>
      </c>
    </row>
    <row r="473" spans="1:14" ht="15">
      <c r="A473" s="171">
        <v>633003</v>
      </c>
      <c r="B473" s="7">
        <v>1</v>
      </c>
      <c r="C473" s="641">
        <v>41</v>
      </c>
      <c r="D473" s="522" t="s">
        <v>294</v>
      </c>
      <c r="E473" s="534" t="s">
        <v>295</v>
      </c>
      <c r="F473" s="170">
        <v>221</v>
      </c>
      <c r="G473" s="170">
        <v>25</v>
      </c>
      <c r="H473" s="171">
        <v>50</v>
      </c>
      <c r="I473" s="8">
        <v>50</v>
      </c>
      <c r="J473" s="244">
        <v>30</v>
      </c>
      <c r="K473" s="171">
        <v>50</v>
      </c>
      <c r="L473" s="8">
        <v>50</v>
      </c>
      <c r="M473" s="1081">
        <v>37.38</v>
      </c>
      <c r="N473" s="967">
        <f t="shared" si="66"/>
        <v>74.76</v>
      </c>
    </row>
    <row r="474" spans="1:14" ht="15">
      <c r="A474" s="169">
        <v>633006</v>
      </c>
      <c r="B474" s="9">
        <v>1</v>
      </c>
      <c r="C474" s="13">
        <v>41</v>
      </c>
      <c r="D474" s="512" t="s">
        <v>294</v>
      </c>
      <c r="E474" s="328" t="s">
        <v>279</v>
      </c>
      <c r="F474" s="172"/>
      <c r="G474" s="172">
        <v>6</v>
      </c>
      <c r="H474" s="48">
        <v>50</v>
      </c>
      <c r="I474" s="8">
        <v>50</v>
      </c>
      <c r="J474" s="172">
        <v>50</v>
      </c>
      <c r="K474" s="171">
        <v>50</v>
      </c>
      <c r="L474" s="8">
        <v>50</v>
      </c>
      <c r="M474" s="985">
        <v>0</v>
      </c>
      <c r="N474" s="967">
        <f t="shared" si="66"/>
        <v>0</v>
      </c>
    </row>
    <row r="475" spans="1:14" ht="15">
      <c r="A475" s="171">
        <v>633006</v>
      </c>
      <c r="B475" s="9">
        <v>3</v>
      </c>
      <c r="C475" s="641">
        <v>41</v>
      </c>
      <c r="D475" s="522" t="s">
        <v>294</v>
      </c>
      <c r="E475" s="328" t="s">
        <v>280</v>
      </c>
      <c r="F475" s="172">
        <v>297</v>
      </c>
      <c r="G475" s="172">
        <v>241</v>
      </c>
      <c r="H475" s="48">
        <v>160</v>
      </c>
      <c r="I475" s="8">
        <v>160</v>
      </c>
      <c r="J475" s="172">
        <v>150</v>
      </c>
      <c r="K475" s="171">
        <v>160</v>
      </c>
      <c r="L475" s="8">
        <v>310</v>
      </c>
      <c r="M475" s="985">
        <v>305.42</v>
      </c>
      <c r="N475" s="967">
        <f t="shared" si="66"/>
        <v>98.5225806451613</v>
      </c>
    </row>
    <row r="476" spans="1:14" ht="15">
      <c r="A476" s="171">
        <v>633006</v>
      </c>
      <c r="B476" s="9">
        <v>4</v>
      </c>
      <c r="C476" s="13">
        <v>41</v>
      </c>
      <c r="D476" s="512" t="s">
        <v>294</v>
      </c>
      <c r="E476" s="534" t="s">
        <v>100</v>
      </c>
      <c r="F476" s="172">
        <v>26</v>
      </c>
      <c r="G476" s="172">
        <v>14</v>
      </c>
      <c r="H476" s="48">
        <v>20</v>
      </c>
      <c r="I476" s="8">
        <v>20</v>
      </c>
      <c r="J476" s="601">
        <v>20</v>
      </c>
      <c r="K476" s="171">
        <v>20</v>
      </c>
      <c r="L476" s="8">
        <v>61</v>
      </c>
      <c r="M476" s="1081">
        <v>60.67</v>
      </c>
      <c r="N476" s="967">
        <f t="shared" si="66"/>
        <v>99.45901639344262</v>
      </c>
    </row>
    <row r="477" spans="1:14" ht="15">
      <c r="A477" s="171">
        <v>633006</v>
      </c>
      <c r="B477" s="9">
        <v>7</v>
      </c>
      <c r="C477" s="13">
        <v>41</v>
      </c>
      <c r="D477" s="512" t="s">
        <v>294</v>
      </c>
      <c r="E477" s="534" t="s">
        <v>465</v>
      </c>
      <c r="F477" s="172"/>
      <c r="G477" s="172"/>
      <c r="H477" s="48">
        <v>50</v>
      </c>
      <c r="I477" s="8">
        <v>50</v>
      </c>
      <c r="J477" s="172">
        <v>20</v>
      </c>
      <c r="K477" s="171">
        <v>50</v>
      </c>
      <c r="L477" s="8">
        <v>50</v>
      </c>
      <c r="M477" s="985">
        <v>0</v>
      </c>
      <c r="N477" s="967">
        <f t="shared" si="66"/>
        <v>0</v>
      </c>
    </row>
    <row r="478" spans="1:14" ht="15">
      <c r="A478" s="171">
        <v>633006</v>
      </c>
      <c r="B478" s="9">
        <v>10</v>
      </c>
      <c r="C478" s="13">
        <v>41</v>
      </c>
      <c r="D478" s="512" t="s">
        <v>294</v>
      </c>
      <c r="E478" s="328" t="s">
        <v>296</v>
      </c>
      <c r="F478" s="172"/>
      <c r="G478" s="172">
        <v>5</v>
      </c>
      <c r="H478" s="48">
        <v>50</v>
      </c>
      <c r="I478" s="8">
        <v>50</v>
      </c>
      <c r="J478" s="172"/>
      <c r="K478" s="171">
        <v>50</v>
      </c>
      <c r="L478" s="8">
        <v>50</v>
      </c>
      <c r="M478" s="985">
        <v>0</v>
      </c>
      <c r="N478" s="967">
        <f t="shared" si="66"/>
        <v>0</v>
      </c>
    </row>
    <row r="479" spans="1:14" ht="15">
      <c r="A479" s="171">
        <v>633010</v>
      </c>
      <c r="B479" s="9"/>
      <c r="C479" s="13">
        <v>41</v>
      </c>
      <c r="D479" s="512" t="s">
        <v>294</v>
      </c>
      <c r="E479" s="328" t="s">
        <v>297</v>
      </c>
      <c r="F479" s="172">
        <v>325</v>
      </c>
      <c r="G479" s="172">
        <v>266</v>
      </c>
      <c r="H479" s="48">
        <v>65</v>
      </c>
      <c r="I479" s="8">
        <v>65</v>
      </c>
      <c r="J479" s="176">
        <v>50</v>
      </c>
      <c r="K479" s="171">
        <v>65</v>
      </c>
      <c r="L479" s="8">
        <v>65</v>
      </c>
      <c r="M479" s="1081">
        <v>65</v>
      </c>
      <c r="N479" s="967">
        <f t="shared" si="66"/>
        <v>100</v>
      </c>
    </row>
    <row r="480" spans="1:14" ht="15">
      <c r="A480" s="173">
        <v>633011</v>
      </c>
      <c r="B480" s="11"/>
      <c r="C480" s="707" t="s">
        <v>421</v>
      </c>
      <c r="D480" s="509"/>
      <c r="E480" s="529" t="s">
        <v>414</v>
      </c>
      <c r="F480" s="174">
        <v>19850</v>
      </c>
      <c r="G480" s="174">
        <v>22017</v>
      </c>
      <c r="H480" s="80">
        <v>17000</v>
      </c>
      <c r="I480" s="10">
        <v>17000</v>
      </c>
      <c r="J480" s="221">
        <v>15000</v>
      </c>
      <c r="K480" s="173">
        <v>17000</v>
      </c>
      <c r="L480" s="10">
        <v>20640</v>
      </c>
      <c r="M480" s="1082">
        <v>20610.46</v>
      </c>
      <c r="N480" s="966">
        <f t="shared" si="66"/>
        <v>99.85687984496124</v>
      </c>
    </row>
    <row r="481" spans="1:14" ht="1.5" customHeight="1">
      <c r="A481" s="164">
        <v>635</v>
      </c>
      <c r="B481" s="3"/>
      <c r="C481" s="135"/>
      <c r="D481" s="514"/>
      <c r="E481" s="532" t="s">
        <v>124</v>
      </c>
      <c r="F481" s="165">
        <f>SUM(F482:F483)</f>
        <v>1507</v>
      </c>
      <c r="G481" s="165">
        <f>SUM(G482:G483)</f>
        <v>156</v>
      </c>
      <c r="H481" s="5">
        <f>H482+H483</f>
        <v>600</v>
      </c>
      <c r="I481" s="4">
        <f>I482+I483</f>
        <v>600</v>
      </c>
      <c r="J481" s="165">
        <f>J483+J482</f>
        <v>600</v>
      </c>
      <c r="K481" s="164">
        <f>K482+K483</f>
        <v>600</v>
      </c>
      <c r="L481" s="4">
        <f>L482+L483</f>
        <v>850</v>
      </c>
      <c r="M481" s="984">
        <f>M483+M482</f>
        <v>491.7</v>
      </c>
      <c r="N481" s="996">
        <f>(100/L481)*M481</f>
        <v>57.84705882352941</v>
      </c>
    </row>
    <row r="482" spans="1:14" ht="15">
      <c r="A482" s="180">
        <v>635004</v>
      </c>
      <c r="B482" s="22">
        <v>5</v>
      </c>
      <c r="C482" s="631">
        <v>41</v>
      </c>
      <c r="D482" s="521" t="s">
        <v>294</v>
      </c>
      <c r="E482" s="533" t="s">
        <v>298</v>
      </c>
      <c r="F482" s="181">
        <v>498</v>
      </c>
      <c r="G482" s="181">
        <v>156</v>
      </c>
      <c r="H482" s="52">
        <v>250</v>
      </c>
      <c r="I482" s="21">
        <v>250</v>
      </c>
      <c r="J482" s="601">
        <v>250</v>
      </c>
      <c r="K482" s="180">
        <v>250</v>
      </c>
      <c r="L482" s="21">
        <v>500</v>
      </c>
      <c r="M482" s="1083">
        <v>491.7</v>
      </c>
      <c r="N482" s="998">
        <f>(100/L482)*M482</f>
        <v>98.34</v>
      </c>
    </row>
    <row r="483" spans="1:14" ht="15">
      <c r="A483" s="173">
        <v>635004</v>
      </c>
      <c r="B483" s="11">
        <v>6</v>
      </c>
      <c r="C483" s="204">
        <v>41</v>
      </c>
      <c r="D483" s="509" t="s">
        <v>294</v>
      </c>
      <c r="E483" s="529" t="s">
        <v>299</v>
      </c>
      <c r="F483" s="174">
        <v>1009</v>
      </c>
      <c r="G483" s="174"/>
      <c r="H483" s="80">
        <v>350</v>
      </c>
      <c r="I483" s="10">
        <v>350</v>
      </c>
      <c r="J483" s="210">
        <v>350</v>
      </c>
      <c r="K483" s="173">
        <v>350</v>
      </c>
      <c r="L483" s="10">
        <v>350</v>
      </c>
      <c r="M483" s="990">
        <v>0</v>
      </c>
      <c r="N483" s="966">
        <f>(100/L483)*M483</f>
        <v>0</v>
      </c>
    </row>
    <row r="484" spans="1:14" ht="15">
      <c r="A484" s="193">
        <v>637</v>
      </c>
      <c r="B484" s="3"/>
      <c r="C484" s="135"/>
      <c r="D484" s="514"/>
      <c r="E484" s="532" t="s">
        <v>134</v>
      </c>
      <c r="F484" s="165">
        <f>SUM(F485:F489)</f>
        <v>1106</v>
      </c>
      <c r="G484" s="165">
        <f>SUM(G485:G489)</f>
        <v>1639</v>
      </c>
      <c r="H484" s="5">
        <f>SUM(H485:H489)</f>
        <v>1800</v>
      </c>
      <c r="I484" s="4">
        <f>SUM(I485:I489)</f>
        <v>1800</v>
      </c>
      <c r="J484" s="165">
        <f>SUM(J489:J490)</f>
        <v>560</v>
      </c>
      <c r="K484" s="164">
        <f>SUM(K485:K489)</f>
        <v>1800</v>
      </c>
      <c r="L484" s="4">
        <f>SUM(L485:L489)</f>
        <v>1840</v>
      </c>
      <c r="M484" s="984">
        <f>SUM(M485:M489)</f>
        <v>1657.4499999999998</v>
      </c>
      <c r="N484" s="997">
        <f>(100/L484)*M484</f>
        <v>90.07880434782608</v>
      </c>
    </row>
    <row r="485" spans="1:14" ht="15">
      <c r="A485" s="171">
        <v>637004</v>
      </c>
      <c r="B485" s="9"/>
      <c r="C485" s="13">
        <v>41</v>
      </c>
      <c r="D485" s="512" t="s">
        <v>294</v>
      </c>
      <c r="E485" s="328" t="s">
        <v>300</v>
      </c>
      <c r="F485" s="172">
        <v>529</v>
      </c>
      <c r="G485" s="172">
        <v>420</v>
      </c>
      <c r="H485" s="48">
        <v>500</v>
      </c>
      <c r="I485" s="8">
        <v>500</v>
      </c>
      <c r="J485" s="172">
        <v>500</v>
      </c>
      <c r="K485" s="171">
        <v>500</v>
      </c>
      <c r="L485" s="8">
        <v>500</v>
      </c>
      <c r="M485" s="985">
        <v>444</v>
      </c>
      <c r="N485" s="998">
        <f>(100/L485)*M485</f>
        <v>88.80000000000001</v>
      </c>
    </row>
    <row r="486" spans="1:14" ht="15">
      <c r="A486" s="171">
        <v>637006</v>
      </c>
      <c r="B486" s="9"/>
      <c r="C486" s="13">
        <v>41</v>
      </c>
      <c r="D486" s="512" t="s">
        <v>294</v>
      </c>
      <c r="E486" s="328" t="s">
        <v>427</v>
      </c>
      <c r="F486" s="172">
        <v>60</v>
      </c>
      <c r="G486" s="172"/>
      <c r="H486" s="48"/>
      <c r="I486" s="8"/>
      <c r="J486" s="172"/>
      <c r="K486" s="171"/>
      <c r="L486" s="8"/>
      <c r="M486" s="985"/>
      <c r="N486" s="824"/>
    </row>
    <row r="487" spans="1:14" ht="0.75" customHeight="1">
      <c r="A487" s="171">
        <v>637012</v>
      </c>
      <c r="B487" s="15"/>
      <c r="C487" s="13">
        <v>41</v>
      </c>
      <c r="D487" s="512" t="s">
        <v>294</v>
      </c>
      <c r="E487" s="328" t="s">
        <v>236</v>
      </c>
      <c r="F487" s="172"/>
      <c r="G487" s="172"/>
      <c r="H487" s="171"/>
      <c r="I487" s="8"/>
      <c r="J487" s="183"/>
      <c r="K487" s="169"/>
      <c r="L487" s="12"/>
      <c r="M487" s="989"/>
      <c r="N487" s="824"/>
    </row>
    <row r="488" spans="1:14" ht="15">
      <c r="A488" s="182">
        <v>637014</v>
      </c>
      <c r="B488" s="9"/>
      <c r="C488" s="641">
        <v>41</v>
      </c>
      <c r="D488" s="522" t="s">
        <v>294</v>
      </c>
      <c r="E488" s="534" t="s">
        <v>149</v>
      </c>
      <c r="F488" s="183">
        <v>252</v>
      </c>
      <c r="G488" s="183">
        <v>866</v>
      </c>
      <c r="H488" s="36">
        <v>800</v>
      </c>
      <c r="I488" s="6">
        <v>800</v>
      </c>
      <c r="J488" s="605">
        <v>800</v>
      </c>
      <c r="K488" s="201">
        <v>800</v>
      </c>
      <c r="L488" s="24">
        <v>840</v>
      </c>
      <c r="M488" s="1092">
        <v>839.35</v>
      </c>
      <c r="N488" s="967">
        <f>(100/L488)*M488</f>
        <v>99.92261904761905</v>
      </c>
    </row>
    <row r="489" spans="1:14" ht="15">
      <c r="A489" s="179">
        <v>637016</v>
      </c>
      <c r="B489" s="7"/>
      <c r="C489" s="204">
        <v>41</v>
      </c>
      <c r="D489" s="509" t="s">
        <v>294</v>
      </c>
      <c r="E489" s="529" t="s">
        <v>152</v>
      </c>
      <c r="F489" s="210">
        <v>265</v>
      </c>
      <c r="G489" s="210">
        <v>353</v>
      </c>
      <c r="H489" s="516">
        <v>500</v>
      </c>
      <c r="I489" s="6">
        <v>500</v>
      </c>
      <c r="J489" s="210">
        <v>500</v>
      </c>
      <c r="K489" s="179">
        <v>500</v>
      </c>
      <c r="L489" s="23">
        <v>500</v>
      </c>
      <c r="M489" s="990">
        <v>374.1</v>
      </c>
      <c r="N489" s="966">
        <f>(100/L489)*M489</f>
        <v>74.82000000000001</v>
      </c>
    </row>
    <row r="490" spans="1:14" ht="15">
      <c r="A490" s="193">
        <v>642</v>
      </c>
      <c r="B490" s="3"/>
      <c r="C490" s="639"/>
      <c r="D490" s="509"/>
      <c r="E490" s="554" t="s">
        <v>265</v>
      </c>
      <c r="F490" s="165">
        <v>53</v>
      </c>
      <c r="G490" s="165">
        <v>53</v>
      </c>
      <c r="H490" s="5">
        <v>60</v>
      </c>
      <c r="I490" s="4">
        <v>60</v>
      </c>
      <c r="J490" s="165">
        <v>60</v>
      </c>
      <c r="K490" s="164">
        <f>K491</f>
        <v>60</v>
      </c>
      <c r="L490" s="4">
        <v>90</v>
      </c>
      <c r="M490" s="984">
        <v>87.5</v>
      </c>
      <c r="N490" s="999">
        <f>(100/L490)*M490</f>
        <v>97.22222222222223</v>
      </c>
    </row>
    <row r="491" spans="1:14" ht="15">
      <c r="A491" s="202">
        <v>642011</v>
      </c>
      <c r="B491" s="99"/>
      <c r="C491" s="644">
        <v>41</v>
      </c>
      <c r="D491" s="540" t="s">
        <v>294</v>
      </c>
      <c r="E491" s="328" t="s">
        <v>268</v>
      </c>
      <c r="F491" s="167">
        <v>53</v>
      </c>
      <c r="G491" s="167">
        <v>53</v>
      </c>
      <c r="H491" s="110">
        <v>60</v>
      </c>
      <c r="I491" s="90">
        <v>60</v>
      </c>
      <c r="J491" s="183">
        <v>60</v>
      </c>
      <c r="K491" s="202">
        <v>60</v>
      </c>
      <c r="L491" s="90">
        <v>90</v>
      </c>
      <c r="M491" s="989">
        <v>87.5</v>
      </c>
      <c r="N491" s="972">
        <f>(100/L491)*M491</f>
        <v>97.22222222222223</v>
      </c>
    </row>
    <row r="492" spans="1:14" ht="15.75" thickBot="1">
      <c r="A492" s="198"/>
      <c r="B492" s="92"/>
      <c r="C492" s="646"/>
      <c r="D492" s="542"/>
      <c r="E492" s="545"/>
      <c r="F492" s="320"/>
      <c r="G492" s="320"/>
      <c r="H492" s="101"/>
      <c r="I492" s="93"/>
      <c r="J492" s="243"/>
      <c r="K492" s="198"/>
      <c r="L492" s="93"/>
      <c r="M492" s="1080"/>
      <c r="N492" s="1020"/>
    </row>
    <row r="493" spans="1:14" ht="15.75" thickBot="1">
      <c r="A493" s="69" t="s">
        <v>301</v>
      </c>
      <c r="B493" s="17"/>
      <c r="C493" s="638"/>
      <c r="D493" s="508"/>
      <c r="E493" s="57" t="s">
        <v>343</v>
      </c>
      <c r="F493" s="18">
        <f>F494+F496</f>
        <v>38639</v>
      </c>
      <c r="G493" s="18">
        <f>G494+G496</f>
        <v>80943</v>
      </c>
      <c r="H493" s="70">
        <v>77900</v>
      </c>
      <c r="I493" s="68">
        <v>77900</v>
      </c>
      <c r="J493" s="18">
        <v>77800</v>
      </c>
      <c r="K493" s="69">
        <f>K494+K496</f>
        <v>76812</v>
      </c>
      <c r="L493" s="68">
        <f>L494+L496</f>
        <v>76812</v>
      </c>
      <c r="M493" s="1008">
        <f>M494+M496</f>
        <v>64816.6</v>
      </c>
      <c r="N493" s="995">
        <f aca="true" t="shared" si="67" ref="N493:N498">(100/L493)*M493</f>
        <v>84.38342967244701</v>
      </c>
    </row>
    <row r="494" spans="1:14" ht="15">
      <c r="A494" s="261">
        <v>637</v>
      </c>
      <c r="B494" s="95"/>
      <c r="C494" s="140"/>
      <c r="D494" s="538"/>
      <c r="E494" s="539" t="s">
        <v>134</v>
      </c>
      <c r="F494" s="215">
        <v>1198</v>
      </c>
      <c r="G494" s="215">
        <v>1218</v>
      </c>
      <c r="H494" s="106">
        <v>1300</v>
      </c>
      <c r="I494" s="98">
        <v>1800</v>
      </c>
      <c r="J494" s="215">
        <v>1800</v>
      </c>
      <c r="K494" s="261">
        <f>K495</f>
        <v>1300</v>
      </c>
      <c r="L494" s="106">
        <f>L495</f>
        <v>1700</v>
      </c>
      <c r="M494" s="1009">
        <f>M495</f>
        <v>1616.6</v>
      </c>
      <c r="N494" s="996">
        <f t="shared" si="67"/>
        <v>95.09411764705882</v>
      </c>
    </row>
    <row r="495" spans="1:14" ht="15">
      <c r="A495" s="166">
        <v>637001</v>
      </c>
      <c r="B495" s="75"/>
      <c r="C495" s="112">
        <v>41</v>
      </c>
      <c r="D495" s="514" t="s">
        <v>302</v>
      </c>
      <c r="E495" s="541" t="s">
        <v>303</v>
      </c>
      <c r="F495" s="167">
        <v>1198</v>
      </c>
      <c r="G495" s="167">
        <v>1218</v>
      </c>
      <c r="H495" s="77">
        <v>1300</v>
      </c>
      <c r="I495" s="78">
        <v>1800</v>
      </c>
      <c r="J495" s="183">
        <v>1800</v>
      </c>
      <c r="K495" s="166">
        <v>1300</v>
      </c>
      <c r="L495" s="110">
        <v>1700</v>
      </c>
      <c r="M495" s="987">
        <v>1616.6</v>
      </c>
      <c r="N495" s="997">
        <f t="shared" si="67"/>
        <v>95.09411764705882</v>
      </c>
    </row>
    <row r="496" spans="1:14" ht="15">
      <c r="A496" s="193">
        <v>642</v>
      </c>
      <c r="B496" s="3"/>
      <c r="C496" s="639"/>
      <c r="D496" s="509"/>
      <c r="E496" s="532" t="s">
        <v>373</v>
      </c>
      <c r="F496" s="165">
        <f>SUM(F497:F498)</f>
        <v>37441</v>
      </c>
      <c r="G496" s="165">
        <f>SUM(G497:G498)</f>
        <v>79725</v>
      </c>
      <c r="H496" s="5">
        <v>76600</v>
      </c>
      <c r="I496" s="4">
        <v>76100</v>
      </c>
      <c r="J496" s="165">
        <v>76000</v>
      </c>
      <c r="K496" s="164">
        <f>K497+K498</f>
        <v>75512</v>
      </c>
      <c r="L496" s="5">
        <f>L497+L498</f>
        <v>75112</v>
      </c>
      <c r="M496" s="984">
        <f>M497</f>
        <v>63200</v>
      </c>
      <c r="N496" s="997">
        <f t="shared" si="67"/>
        <v>84.14101608264991</v>
      </c>
    </row>
    <row r="497" spans="1:14" ht="15">
      <c r="A497" s="180">
        <v>642002</v>
      </c>
      <c r="B497" s="22"/>
      <c r="C497" s="206">
        <v>41</v>
      </c>
      <c r="D497" s="510" t="s">
        <v>374</v>
      </c>
      <c r="E497" s="557" t="s">
        <v>375</v>
      </c>
      <c r="F497" s="183">
        <v>36484</v>
      </c>
      <c r="G497" s="183">
        <v>78900</v>
      </c>
      <c r="H497" s="36">
        <v>76000</v>
      </c>
      <c r="I497" s="12">
        <v>76000</v>
      </c>
      <c r="J497" s="183">
        <v>76000</v>
      </c>
      <c r="K497" s="182">
        <v>75012</v>
      </c>
      <c r="L497" s="52">
        <v>75012</v>
      </c>
      <c r="M497" s="970">
        <v>63200</v>
      </c>
      <c r="N497" s="998">
        <f t="shared" si="67"/>
        <v>84.25318615688157</v>
      </c>
    </row>
    <row r="498" spans="1:14" ht="15">
      <c r="A498" s="182">
        <v>642005</v>
      </c>
      <c r="B498" s="32"/>
      <c r="C498" s="130">
        <v>41</v>
      </c>
      <c r="D498" s="513" t="s">
        <v>374</v>
      </c>
      <c r="E498" s="544" t="s">
        <v>376</v>
      </c>
      <c r="F498" s="211">
        <v>957</v>
      </c>
      <c r="G498" s="211">
        <v>825</v>
      </c>
      <c r="H498" s="516">
        <v>600</v>
      </c>
      <c r="I498" s="24">
        <v>100</v>
      </c>
      <c r="J498" s="210"/>
      <c r="K498" s="201">
        <v>500</v>
      </c>
      <c r="L498" s="36">
        <v>100</v>
      </c>
      <c r="M498" s="989">
        <v>0</v>
      </c>
      <c r="N498" s="966">
        <f t="shared" si="67"/>
        <v>0</v>
      </c>
    </row>
    <row r="499" spans="1:14" ht="15.75" thickBot="1">
      <c r="A499" s="198"/>
      <c r="B499" s="27"/>
      <c r="C499" s="643"/>
      <c r="D499" s="537"/>
      <c r="E499" s="575"/>
      <c r="F499" s="226"/>
      <c r="G499" s="226"/>
      <c r="H499" s="28"/>
      <c r="I499" s="93"/>
      <c r="J499" s="243"/>
      <c r="K499" s="198"/>
      <c r="L499" s="101"/>
      <c r="M499" s="1080"/>
      <c r="N499" s="972"/>
    </row>
    <row r="500" spans="1:14" ht="15.75" thickBot="1">
      <c r="A500" s="186" t="s">
        <v>344</v>
      </c>
      <c r="B500" s="17"/>
      <c r="C500" s="638"/>
      <c r="D500" s="508"/>
      <c r="E500" s="57" t="s">
        <v>304</v>
      </c>
      <c r="F500" s="245">
        <f>F503+F515+F519+F501+F513</f>
        <v>36672</v>
      </c>
      <c r="G500" s="245">
        <f>G503+G515+G519+G501+G513</f>
        <v>25814</v>
      </c>
      <c r="H500" s="606">
        <f>H501+H503+H513+H515+H519</f>
        <v>25730</v>
      </c>
      <c r="I500" s="136">
        <f>I501+I503+I513+I515+I519</f>
        <v>25730</v>
      </c>
      <c r="J500" s="245">
        <f>J501+J503+J513+J515+J519</f>
        <v>25530</v>
      </c>
      <c r="K500" s="1067">
        <f>K501+K503+K513+K515+K519</f>
        <v>34070</v>
      </c>
      <c r="L500" s="606">
        <f>L501+L503+L513+L515+L519+L502</f>
        <v>38995</v>
      </c>
      <c r="M500" s="1084">
        <f>M501+M503+M513+M515+M519+M502</f>
        <v>26238.2</v>
      </c>
      <c r="N500" s="995">
        <f>(100/L500)*M500</f>
        <v>67.2860623156815</v>
      </c>
    </row>
    <row r="501" spans="1:14" ht="15.75" thickBot="1">
      <c r="A501" s="261">
        <v>611000</v>
      </c>
      <c r="B501" s="95"/>
      <c r="C501" s="140">
        <v>41</v>
      </c>
      <c r="D501" s="668">
        <v>42777</v>
      </c>
      <c r="E501" s="539" t="s">
        <v>74</v>
      </c>
      <c r="F501" s="215">
        <v>23470</v>
      </c>
      <c r="G501" s="215">
        <v>16835</v>
      </c>
      <c r="H501" s="106">
        <v>16000</v>
      </c>
      <c r="I501" s="98">
        <v>15900</v>
      </c>
      <c r="J501" s="215">
        <v>15900</v>
      </c>
      <c r="K501" s="261">
        <v>22000</v>
      </c>
      <c r="L501" s="106">
        <v>22000</v>
      </c>
      <c r="M501" s="1009">
        <v>13658.35</v>
      </c>
      <c r="N501" s="1001">
        <f>(100/L501)*M501</f>
        <v>62.083409090909086</v>
      </c>
    </row>
    <row r="502" spans="1:14" ht="15">
      <c r="A502" s="200">
        <v>611000</v>
      </c>
      <c r="B502" s="72"/>
      <c r="C502" s="639">
        <v>111</v>
      </c>
      <c r="D502" s="1237">
        <v>44603</v>
      </c>
      <c r="E502" s="539" t="s">
        <v>629</v>
      </c>
      <c r="F502" s="218"/>
      <c r="G502" s="218"/>
      <c r="H502" s="73"/>
      <c r="I502" s="73"/>
      <c r="J502" s="218"/>
      <c r="K502" s="200"/>
      <c r="L502" s="73">
        <v>4000</v>
      </c>
      <c r="M502" s="983">
        <v>4000</v>
      </c>
      <c r="N502" s="1001">
        <f>(100/L502)*M502</f>
        <v>100</v>
      </c>
    </row>
    <row r="503" spans="1:14" ht="15">
      <c r="A503" s="200">
        <v>62</v>
      </c>
      <c r="B503" s="72"/>
      <c r="C503" s="639"/>
      <c r="D503" s="514"/>
      <c r="E503" s="532" t="s">
        <v>75</v>
      </c>
      <c r="F503" s="218">
        <f aca="true" t="shared" si="68" ref="F503:M503">SUM(F504:F512)</f>
        <v>8075</v>
      </c>
      <c r="G503" s="218">
        <f t="shared" si="68"/>
        <v>5894</v>
      </c>
      <c r="H503" s="73">
        <f t="shared" si="68"/>
        <v>5630</v>
      </c>
      <c r="I503" s="73">
        <f t="shared" si="68"/>
        <v>5630</v>
      </c>
      <c r="J503" s="218">
        <f t="shared" si="68"/>
        <v>5630</v>
      </c>
      <c r="K503" s="200">
        <f t="shared" si="68"/>
        <v>7720</v>
      </c>
      <c r="L503" s="73">
        <f t="shared" si="68"/>
        <v>8645</v>
      </c>
      <c r="M503" s="983">
        <f t="shared" si="68"/>
        <v>5804.280000000002</v>
      </c>
      <c r="N503" s="999">
        <f>(100/L503)*M503</f>
        <v>67.1403123192597</v>
      </c>
    </row>
    <row r="504" spans="1:14" ht="15">
      <c r="A504" s="180">
        <v>621000</v>
      </c>
      <c r="B504" s="22"/>
      <c r="C504" s="631">
        <v>41</v>
      </c>
      <c r="D504" s="521" t="s">
        <v>305</v>
      </c>
      <c r="E504" s="534" t="s">
        <v>76</v>
      </c>
      <c r="F504" s="181">
        <v>1260</v>
      </c>
      <c r="G504" s="181">
        <v>938</v>
      </c>
      <c r="H504" s="110">
        <v>780</v>
      </c>
      <c r="I504" s="90">
        <v>780</v>
      </c>
      <c r="J504" s="181">
        <v>780</v>
      </c>
      <c r="K504" s="202">
        <v>700</v>
      </c>
      <c r="L504" s="110">
        <v>700</v>
      </c>
      <c r="M504" s="1005">
        <v>697.36</v>
      </c>
      <c r="N504" s="998">
        <f aca="true" t="shared" si="69" ref="N504:N520">(100/L504)*M504</f>
        <v>99.62285714285714</v>
      </c>
    </row>
    <row r="505" spans="1:14" ht="15">
      <c r="A505" s="171">
        <v>623000</v>
      </c>
      <c r="B505" s="9"/>
      <c r="C505" s="13">
        <v>41</v>
      </c>
      <c r="D505" s="512" t="s">
        <v>305</v>
      </c>
      <c r="E505" s="328" t="s">
        <v>77</v>
      </c>
      <c r="F505" s="211">
        <v>954</v>
      </c>
      <c r="G505" s="211">
        <v>748</v>
      </c>
      <c r="H505" s="48">
        <v>780</v>
      </c>
      <c r="I505" s="8">
        <v>780</v>
      </c>
      <c r="J505" s="172">
        <v>780</v>
      </c>
      <c r="K505" s="171">
        <v>1500</v>
      </c>
      <c r="L505" s="48">
        <v>1500</v>
      </c>
      <c r="M505" s="985">
        <v>810.62</v>
      </c>
      <c r="N505" s="967">
        <f t="shared" si="69"/>
        <v>54.041333333333334</v>
      </c>
    </row>
    <row r="506" spans="1:14" ht="15">
      <c r="A506" s="171">
        <v>625001</v>
      </c>
      <c r="B506" s="9"/>
      <c r="C506" s="641">
        <v>41</v>
      </c>
      <c r="D506" s="522" t="s">
        <v>305</v>
      </c>
      <c r="E506" s="328" t="s">
        <v>78</v>
      </c>
      <c r="F506" s="211">
        <v>332</v>
      </c>
      <c r="G506" s="211">
        <v>236</v>
      </c>
      <c r="H506" s="36">
        <v>220</v>
      </c>
      <c r="I506" s="12">
        <v>220</v>
      </c>
      <c r="J506" s="183">
        <v>220</v>
      </c>
      <c r="K506" s="201">
        <v>310</v>
      </c>
      <c r="L506" s="36">
        <v>310</v>
      </c>
      <c r="M506" s="989">
        <v>244.44</v>
      </c>
      <c r="N506" s="967">
        <f t="shared" si="69"/>
        <v>78.8516129032258</v>
      </c>
    </row>
    <row r="507" spans="1:14" ht="15">
      <c r="A507" s="171">
        <v>625002</v>
      </c>
      <c r="B507" s="9"/>
      <c r="C507" s="13">
        <v>41</v>
      </c>
      <c r="D507" s="512" t="s">
        <v>305</v>
      </c>
      <c r="E507" s="328" t="s">
        <v>79</v>
      </c>
      <c r="F507" s="211">
        <v>3320</v>
      </c>
      <c r="G507" s="211">
        <v>2361</v>
      </c>
      <c r="H507" s="53">
        <v>2200</v>
      </c>
      <c r="I507" s="24">
        <v>2200</v>
      </c>
      <c r="J507" s="211">
        <v>2200</v>
      </c>
      <c r="K507" s="201">
        <v>3100</v>
      </c>
      <c r="L507" s="48">
        <v>3100</v>
      </c>
      <c r="M507" s="993">
        <v>1461.22</v>
      </c>
      <c r="N507" s="967">
        <f t="shared" si="69"/>
        <v>47.13612903225806</v>
      </c>
    </row>
    <row r="508" spans="1:14" ht="15">
      <c r="A508" s="171">
        <v>625002</v>
      </c>
      <c r="B508" s="9"/>
      <c r="C508" s="13">
        <v>111</v>
      </c>
      <c r="D508" s="512" t="s">
        <v>305</v>
      </c>
      <c r="E508" s="328" t="s">
        <v>631</v>
      </c>
      <c r="F508" s="211"/>
      <c r="G508" s="211"/>
      <c r="H508" s="53"/>
      <c r="I508" s="24"/>
      <c r="J508" s="211"/>
      <c r="K508" s="201"/>
      <c r="L508" s="53">
        <v>925</v>
      </c>
      <c r="M508" s="993">
        <v>921.06</v>
      </c>
      <c r="N508" s="967">
        <f t="shared" si="69"/>
        <v>99.57405405405406</v>
      </c>
    </row>
    <row r="509" spans="1:14" ht="15">
      <c r="A509" s="169">
        <v>625003</v>
      </c>
      <c r="B509" s="7"/>
      <c r="C509" s="641">
        <v>41</v>
      </c>
      <c r="D509" s="522" t="s">
        <v>305</v>
      </c>
      <c r="E509" s="534" t="s">
        <v>80</v>
      </c>
      <c r="F509" s="211">
        <v>190</v>
      </c>
      <c r="G509" s="211">
        <v>135</v>
      </c>
      <c r="H509" s="53">
        <v>150</v>
      </c>
      <c r="I509" s="24">
        <v>150</v>
      </c>
      <c r="J509" s="211">
        <v>150</v>
      </c>
      <c r="K509" s="201">
        <v>180</v>
      </c>
      <c r="L509" s="24">
        <v>180</v>
      </c>
      <c r="M509" s="993">
        <v>140.47</v>
      </c>
      <c r="N509" s="967">
        <f t="shared" si="69"/>
        <v>78.03888888888889</v>
      </c>
    </row>
    <row r="510" spans="1:14" ht="15">
      <c r="A510" s="171">
        <v>625004</v>
      </c>
      <c r="B510" s="9"/>
      <c r="C510" s="13">
        <v>41</v>
      </c>
      <c r="D510" s="512" t="s">
        <v>305</v>
      </c>
      <c r="E510" s="328" t="s">
        <v>81</v>
      </c>
      <c r="F510" s="172">
        <v>669</v>
      </c>
      <c r="G510" s="172">
        <v>506</v>
      </c>
      <c r="H510" s="48">
        <v>500</v>
      </c>
      <c r="I510" s="8">
        <v>500</v>
      </c>
      <c r="J510" s="172">
        <v>500</v>
      </c>
      <c r="K510" s="171">
        <v>660</v>
      </c>
      <c r="L510" s="8">
        <v>660</v>
      </c>
      <c r="M510" s="985">
        <v>523.97</v>
      </c>
      <c r="N510" s="967">
        <f t="shared" si="69"/>
        <v>79.38939393939394</v>
      </c>
    </row>
    <row r="511" spans="1:14" ht="15">
      <c r="A511" s="171">
        <v>625005</v>
      </c>
      <c r="B511" s="9"/>
      <c r="C511" s="13">
        <v>41</v>
      </c>
      <c r="D511" s="512" t="s">
        <v>305</v>
      </c>
      <c r="E511" s="328" t="s">
        <v>82</v>
      </c>
      <c r="F511" s="172">
        <v>223</v>
      </c>
      <c r="G511" s="172">
        <v>169</v>
      </c>
      <c r="H511" s="89">
        <v>200</v>
      </c>
      <c r="I511" s="6">
        <v>200</v>
      </c>
      <c r="J511" s="170">
        <v>200</v>
      </c>
      <c r="K511" s="169">
        <v>220</v>
      </c>
      <c r="L511" s="6">
        <v>220</v>
      </c>
      <c r="M511" s="988">
        <v>174.64</v>
      </c>
      <c r="N511" s="967">
        <f t="shared" si="69"/>
        <v>79.38181818181818</v>
      </c>
    </row>
    <row r="512" spans="1:14" ht="15">
      <c r="A512" s="179">
        <v>625007</v>
      </c>
      <c r="B512" s="32"/>
      <c r="C512" s="204">
        <v>41</v>
      </c>
      <c r="D512" s="509" t="s">
        <v>305</v>
      </c>
      <c r="E512" s="599" t="s">
        <v>83</v>
      </c>
      <c r="F512" s="183">
        <v>1127</v>
      </c>
      <c r="G512" s="183">
        <v>801</v>
      </c>
      <c r="H512" s="516">
        <v>800</v>
      </c>
      <c r="I512" s="23">
        <v>800</v>
      </c>
      <c r="J512" s="210">
        <v>800</v>
      </c>
      <c r="K512" s="179">
        <v>1050</v>
      </c>
      <c r="L512" s="23">
        <v>1050</v>
      </c>
      <c r="M512" s="990">
        <v>830.5</v>
      </c>
      <c r="N512" s="966">
        <f t="shared" si="69"/>
        <v>79.09523809523809</v>
      </c>
    </row>
    <row r="513" spans="1:14" ht="15">
      <c r="A513" s="164">
        <v>633</v>
      </c>
      <c r="B513" s="135"/>
      <c r="C513" s="135"/>
      <c r="D513" s="514"/>
      <c r="E513" s="532" t="s">
        <v>92</v>
      </c>
      <c r="F513" s="165"/>
      <c r="G513" s="165">
        <v>39</v>
      </c>
      <c r="H513" s="5">
        <v>200</v>
      </c>
      <c r="I513" s="4">
        <v>200</v>
      </c>
      <c r="J513" s="165">
        <v>100</v>
      </c>
      <c r="K513" s="164">
        <f>K514</f>
        <v>200</v>
      </c>
      <c r="L513" s="4">
        <f>L514</f>
        <v>200</v>
      </c>
      <c r="M513" s="984">
        <f>M514</f>
        <v>0</v>
      </c>
      <c r="N513" s="997">
        <f t="shared" si="69"/>
        <v>0</v>
      </c>
    </row>
    <row r="514" spans="1:14" ht="15">
      <c r="A514" s="166">
        <v>633006</v>
      </c>
      <c r="B514" s="112">
        <v>3</v>
      </c>
      <c r="C514" s="112">
        <v>41</v>
      </c>
      <c r="D514" s="514" t="s">
        <v>305</v>
      </c>
      <c r="E514" s="541" t="s">
        <v>306</v>
      </c>
      <c r="F514" s="167"/>
      <c r="G514" s="167">
        <v>39</v>
      </c>
      <c r="H514" s="77">
        <v>200</v>
      </c>
      <c r="I514" s="78">
        <v>200</v>
      </c>
      <c r="J514" s="167">
        <v>100</v>
      </c>
      <c r="K514" s="166">
        <v>200</v>
      </c>
      <c r="L514" s="78">
        <v>200</v>
      </c>
      <c r="M514" s="987">
        <v>0</v>
      </c>
      <c r="N514" s="972">
        <f t="shared" si="69"/>
        <v>0</v>
      </c>
    </row>
    <row r="515" spans="1:14" ht="15">
      <c r="A515" s="164">
        <v>637</v>
      </c>
      <c r="B515" s="3"/>
      <c r="C515" s="135"/>
      <c r="D515" s="514"/>
      <c r="E515" s="532" t="s">
        <v>134</v>
      </c>
      <c r="F515" s="241">
        <f>SUM(F517:F518)</f>
        <v>4324</v>
      </c>
      <c r="G515" s="241">
        <f>SUM(G517:G518)</f>
        <v>2163</v>
      </c>
      <c r="H515" s="5">
        <f>SUM(H517:H518)</f>
        <v>2100</v>
      </c>
      <c r="I515" s="4">
        <f>SUM(I516:I518)</f>
        <v>2200</v>
      </c>
      <c r="J515" s="165">
        <v>2100</v>
      </c>
      <c r="K515" s="164">
        <f>SUM(K517:K518)</f>
        <v>2350</v>
      </c>
      <c r="L515" s="4">
        <f>SUM(L517:L518)</f>
        <v>2350</v>
      </c>
      <c r="M515" s="984">
        <f>SUM(M517:M518)</f>
        <v>1905.57</v>
      </c>
      <c r="N515" s="999">
        <f t="shared" si="69"/>
        <v>81.08808510638298</v>
      </c>
    </row>
    <row r="516" spans="1:14" ht="15">
      <c r="A516" s="180">
        <v>637004</v>
      </c>
      <c r="B516" s="22"/>
      <c r="C516" s="631">
        <v>41</v>
      </c>
      <c r="D516" s="521" t="s">
        <v>305</v>
      </c>
      <c r="E516" s="533" t="s">
        <v>519</v>
      </c>
      <c r="F516" s="220"/>
      <c r="G516" s="220"/>
      <c r="H516" s="52"/>
      <c r="I516" s="21">
        <v>100</v>
      </c>
      <c r="J516" s="181">
        <v>100</v>
      </c>
      <c r="K516" s="180"/>
      <c r="L516" s="21"/>
      <c r="M516" s="989"/>
      <c r="N516" s="998"/>
    </row>
    <row r="517" spans="1:14" ht="15">
      <c r="A517" s="169">
        <v>637014</v>
      </c>
      <c r="B517" s="7"/>
      <c r="C517" s="641">
        <v>41</v>
      </c>
      <c r="D517" s="522" t="s">
        <v>305</v>
      </c>
      <c r="E517" s="534" t="s">
        <v>149</v>
      </c>
      <c r="F517" s="170">
        <v>4064</v>
      </c>
      <c r="G517" s="170">
        <v>1960</v>
      </c>
      <c r="H517" s="89">
        <v>1800</v>
      </c>
      <c r="I517" s="6">
        <v>1800</v>
      </c>
      <c r="J517" s="170">
        <v>1800</v>
      </c>
      <c r="K517" s="169">
        <v>2000</v>
      </c>
      <c r="L517" s="6">
        <v>2000</v>
      </c>
      <c r="M517" s="985">
        <v>1692</v>
      </c>
      <c r="N517" s="965">
        <f t="shared" si="69"/>
        <v>84.60000000000001</v>
      </c>
    </row>
    <row r="518" spans="1:14" ht="15">
      <c r="A518" s="173">
        <v>637016</v>
      </c>
      <c r="B518" s="11"/>
      <c r="C518" s="204">
        <v>41</v>
      </c>
      <c r="D518" s="513" t="s">
        <v>305</v>
      </c>
      <c r="E518" s="557" t="s">
        <v>152</v>
      </c>
      <c r="F518" s="608">
        <v>260</v>
      </c>
      <c r="G518" s="608">
        <v>203</v>
      </c>
      <c r="H518" s="80">
        <v>300</v>
      </c>
      <c r="I518" s="80">
        <v>300</v>
      </c>
      <c r="J518" s="246">
        <v>200</v>
      </c>
      <c r="K518" s="173">
        <v>350</v>
      </c>
      <c r="L518" s="10">
        <v>350</v>
      </c>
      <c r="M518" s="1079">
        <v>213.57</v>
      </c>
      <c r="N518" s="966">
        <f t="shared" si="69"/>
        <v>61.019999999999996</v>
      </c>
    </row>
    <row r="519" spans="1:14" ht="15">
      <c r="A519" s="164">
        <v>641</v>
      </c>
      <c r="B519" s="3"/>
      <c r="C519" s="135"/>
      <c r="D519" s="514"/>
      <c r="E519" s="532" t="s">
        <v>157</v>
      </c>
      <c r="F519" s="165">
        <v>803</v>
      </c>
      <c r="G519" s="165">
        <v>883</v>
      </c>
      <c r="H519" s="5">
        <v>1800</v>
      </c>
      <c r="I519" s="4">
        <v>1800</v>
      </c>
      <c r="J519" s="165">
        <v>1800</v>
      </c>
      <c r="K519" s="164">
        <f>K520</f>
        <v>1800</v>
      </c>
      <c r="L519" s="4">
        <f>L520</f>
        <v>1800</v>
      </c>
      <c r="M519" s="984">
        <f>M520</f>
        <v>870</v>
      </c>
      <c r="N519" s="997">
        <f t="shared" si="69"/>
        <v>48.33333333333333</v>
      </c>
    </row>
    <row r="520" spans="1:14" ht="15">
      <c r="A520" s="166">
        <v>641012</v>
      </c>
      <c r="B520" s="15"/>
      <c r="C520" s="112">
        <v>41</v>
      </c>
      <c r="D520" s="514" t="s">
        <v>305</v>
      </c>
      <c r="E520" s="541" t="s">
        <v>307</v>
      </c>
      <c r="F520" s="167">
        <v>803</v>
      </c>
      <c r="G520" s="167">
        <v>883</v>
      </c>
      <c r="H520" s="36">
        <v>1800</v>
      </c>
      <c r="I520" s="78">
        <v>1800</v>
      </c>
      <c r="J520" s="167">
        <v>1800</v>
      </c>
      <c r="K520" s="166">
        <v>1800</v>
      </c>
      <c r="L520" s="90">
        <v>1800</v>
      </c>
      <c r="M520" s="987">
        <v>870</v>
      </c>
      <c r="N520" s="972">
        <f t="shared" si="69"/>
        <v>48.33333333333333</v>
      </c>
    </row>
    <row r="521" spans="1:14" ht="15.75" thickBot="1">
      <c r="A521" s="199"/>
      <c r="B521" s="92"/>
      <c r="C521" s="643"/>
      <c r="D521" s="537"/>
      <c r="E521" s="575"/>
      <c r="F521" s="609"/>
      <c r="G521" s="609"/>
      <c r="H521" s="101"/>
      <c r="I521" s="12"/>
      <c r="J521" s="278"/>
      <c r="K521" s="182"/>
      <c r="L521" s="93"/>
      <c r="M521" s="1085"/>
      <c r="N521" s="1062"/>
    </row>
    <row r="522" spans="1:14" ht="15.75" thickBot="1">
      <c r="A522" s="186" t="s">
        <v>345</v>
      </c>
      <c r="B522" s="17"/>
      <c r="C522" s="638"/>
      <c r="D522" s="508"/>
      <c r="E522" s="57" t="s">
        <v>308</v>
      </c>
      <c r="F522" s="18">
        <v>213</v>
      </c>
      <c r="G522" s="18"/>
      <c r="H522" s="70">
        <f>H523</f>
        <v>200</v>
      </c>
      <c r="I522" s="68">
        <f>I523</f>
        <v>200</v>
      </c>
      <c r="J522" s="18"/>
      <c r="K522" s="69">
        <v>200</v>
      </c>
      <c r="L522" s="68">
        <v>310</v>
      </c>
      <c r="M522" s="1008">
        <v>304</v>
      </c>
      <c r="N522" s="995">
        <f>(100/L522)*M522</f>
        <v>98.06451612903226</v>
      </c>
    </row>
    <row r="523" spans="1:14" ht="15">
      <c r="A523" s="177">
        <v>642</v>
      </c>
      <c r="B523" s="19"/>
      <c r="C523" s="653"/>
      <c r="D523" s="527"/>
      <c r="E523" s="532" t="s">
        <v>265</v>
      </c>
      <c r="F523" s="178">
        <v>213</v>
      </c>
      <c r="G523" s="178"/>
      <c r="H523" s="121">
        <v>200</v>
      </c>
      <c r="I523" s="20">
        <v>200</v>
      </c>
      <c r="J523" s="178"/>
      <c r="K523" s="1068">
        <v>200</v>
      </c>
      <c r="L523" s="1072">
        <v>310</v>
      </c>
      <c r="M523" s="1017">
        <v>304</v>
      </c>
      <c r="N523" s="996">
        <f>(100/L523)*M523</f>
        <v>98.06451612903226</v>
      </c>
    </row>
    <row r="524" spans="1:14" ht="15">
      <c r="A524" s="166">
        <v>642014</v>
      </c>
      <c r="B524" s="22"/>
      <c r="C524" s="644">
        <v>111</v>
      </c>
      <c r="D524" s="607" t="s">
        <v>309</v>
      </c>
      <c r="E524" s="557" t="s">
        <v>310</v>
      </c>
      <c r="F524" s="181">
        <v>213</v>
      </c>
      <c r="G524" s="181"/>
      <c r="H524" s="52">
        <v>200</v>
      </c>
      <c r="I524" s="90">
        <v>200</v>
      </c>
      <c r="J524" s="181"/>
      <c r="K524" s="180">
        <v>200</v>
      </c>
      <c r="L524" s="21">
        <v>310</v>
      </c>
      <c r="M524" s="1005">
        <v>304</v>
      </c>
      <c r="N524" s="972">
        <f>(100/L524)*M524</f>
        <v>98.06451612903226</v>
      </c>
    </row>
    <row r="525" spans="1:14" ht="15.75" thickBot="1">
      <c r="A525" s="199"/>
      <c r="B525" s="92"/>
      <c r="C525" s="646"/>
      <c r="D525" s="542"/>
      <c r="E525" s="545"/>
      <c r="F525" s="320"/>
      <c r="G525" s="320"/>
      <c r="H525" s="101"/>
      <c r="I525" s="93"/>
      <c r="J525" s="243"/>
      <c r="K525" s="198"/>
      <c r="L525" s="93"/>
      <c r="M525" s="1086"/>
      <c r="N525" s="1062"/>
    </row>
    <row r="526" spans="1:14" ht="15.75" thickBot="1">
      <c r="A526" s="186" t="s">
        <v>346</v>
      </c>
      <c r="B526" s="94"/>
      <c r="C526" s="55"/>
      <c r="D526" s="508"/>
      <c r="E526" s="57" t="s">
        <v>311</v>
      </c>
      <c r="F526" s="18">
        <f aca="true" t="shared" si="70" ref="F526:L526">F527</f>
        <v>286</v>
      </c>
      <c r="G526" s="18">
        <f t="shared" si="70"/>
        <v>6304</v>
      </c>
      <c r="H526" s="70">
        <f t="shared" si="70"/>
        <v>8550</v>
      </c>
      <c r="I526" s="68">
        <f t="shared" si="70"/>
        <v>8550</v>
      </c>
      <c r="J526" s="18">
        <f t="shared" si="70"/>
        <v>5130</v>
      </c>
      <c r="K526" s="69">
        <f t="shared" si="70"/>
        <v>8200</v>
      </c>
      <c r="L526" s="68">
        <f t="shared" si="70"/>
        <v>8200</v>
      </c>
      <c r="M526" s="1008">
        <f>M527</f>
        <v>4315.7</v>
      </c>
      <c r="N526" s="995">
        <f>(100/L526)*M526</f>
        <v>52.63048780487805</v>
      </c>
    </row>
    <row r="527" spans="1:14" ht="15">
      <c r="A527" s="261">
        <v>642</v>
      </c>
      <c r="B527" s="95"/>
      <c r="C527" s="140"/>
      <c r="D527" s="538"/>
      <c r="E527" s="539" t="s">
        <v>265</v>
      </c>
      <c r="F527" s="215">
        <f>SUM(F528:F530)</f>
        <v>286</v>
      </c>
      <c r="G527" s="215">
        <f>SUM(G528:G530)</f>
        <v>6304</v>
      </c>
      <c r="H527" s="106">
        <f>H528+H529+H530</f>
        <v>8550</v>
      </c>
      <c r="I527" s="98">
        <f>I528+I529+I530</f>
        <v>8550</v>
      </c>
      <c r="J527" s="215">
        <f>J528+J529+J531</f>
        <v>5130</v>
      </c>
      <c r="K527" s="261">
        <f>SUM(K528:K530)</f>
        <v>8200</v>
      </c>
      <c r="L527" s="98">
        <f>SUM(L528:L530)</f>
        <v>8200</v>
      </c>
      <c r="M527" s="1009">
        <f>SUM(M528:M530)</f>
        <v>4315.7</v>
      </c>
      <c r="N527" s="996">
        <f>(100/L527)*M527</f>
        <v>52.63048780487805</v>
      </c>
    </row>
    <row r="528" spans="1:14" ht="15">
      <c r="A528" s="171">
        <v>642026</v>
      </c>
      <c r="B528" s="9">
        <v>2</v>
      </c>
      <c r="C528" s="13">
        <v>111</v>
      </c>
      <c r="D528" s="512" t="s">
        <v>309</v>
      </c>
      <c r="E528" s="328" t="s">
        <v>62</v>
      </c>
      <c r="F528" s="172">
        <v>153</v>
      </c>
      <c r="G528" s="172">
        <v>5599</v>
      </c>
      <c r="H528" s="524">
        <v>7800</v>
      </c>
      <c r="I528" s="54">
        <v>7800</v>
      </c>
      <c r="J528" s="176">
        <v>5000</v>
      </c>
      <c r="K528" s="175">
        <v>7500</v>
      </c>
      <c r="L528" s="54">
        <v>7500</v>
      </c>
      <c r="M528" s="991">
        <v>4179.7</v>
      </c>
      <c r="N528" s="998">
        <f>(100/L528)*M528</f>
        <v>55.72933333333334</v>
      </c>
    </row>
    <row r="529" spans="1:14" ht="15">
      <c r="A529" s="171">
        <v>642026</v>
      </c>
      <c r="B529" s="9">
        <v>3</v>
      </c>
      <c r="C529" s="9">
        <v>111</v>
      </c>
      <c r="D529" s="512" t="s">
        <v>309</v>
      </c>
      <c r="E529" s="599" t="s">
        <v>283</v>
      </c>
      <c r="F529" s="211">
        <v>133</v>
      </c>
      <c r="G529" s="211">
        <v>133</v>
      </c>
      <c r="H529" s="593">
        <v>200</v>
      </c>
      <c r="I529" s="124">
        <v>200</v>
      </c>
      <c r="J529" s="232">
        <v>130</v>
      </c>
      <c r="K529" s="1069">
        <v>150</v>
      </c>
      <c r="L529" s="124">
        <v>150</v>
      </c>
      <c r="M529" s="1087">
        <v>66.4</v>
      </c>
      <c r="N529" s="967">
        <f>(100/L529)*M529</f>
        <v>44.266666666666666</v>
      </c>
    </row>
    <row r="530" spans="1:14" ht="15">
      <c r="A530" s="173">
        <v>642026</v>
      </c>
      <c r="B530" s="11"/>
      <c r="C530" s="206">
        <v>111</v>
      </c>
      <c r="D530" s="510" t="s">
        <v>309</v>
      </c>
      <c r="E530" s="544" t="s">
        <v>312</v>
      </c>
      <c r="F530" s="210"/>
      <c r="G530" s="210">
        <v>572</v>
      </c>
      <c r="H530" s="553">
        <v>550</v>
      </c>
      <c r="I530" s="108">
        <v>550</v>
      </c>
      <c r="J530" s="247">
        <v>150</v>
      </c>
      <c r="K530" s="196">
        <v>550</v>
      </c>
      <c r="L530" s="108">
        <v>550</v>
      </c>
      <c r="M530" s="1088">
        <v>69.6</v>
      </c>
      <c r="N530" s="966">
        <f>(100/L530)*M530</f>
        <v>12.654545454545454</v>
      </c>
    </row>
    <row r="531" spans="1:14" ht="15.75" thickBot="1">
      <c r="A531" s="199"/>
      <c r="B531" s="92"/>
      <c r="C531" s="646"/>
      <c r="D531" s="542"/>
      <c r="E531" s="545"/>
      <c r="F531" s="227"/>
      <c r="G531" s="227"/>
      <c r="H531" s="36"/>
      <c r="I531" s="93"/>
      <c r="J531" s="248"/>
      <c r="K531" s="198"/>
      <c r="L531" s="93"/>
      <c r="M531" s="1089"/>
      <c r="N531" s="1063"/>
    </row>
    <row r="532" spans="1:14" ht="15.75" thickBot="1">
      <c r="A532" s="186" t="s">
        <v>346</v>
      </c>
      <c r="B532" s="17"/>
      <c r="C532" s="638"/>
      <c r="D532" s="508"/>
      <c r="E532" s="57" t="s">
        <v>313</v>
      </c>
      <c r="F532" s="18">
        <v>313</v>
      </c>
      <c r="G532" s="18">
        <v>352</v>
      </c>
      <c r="H532" s="70">
        <f aca="true" t="shared" si="71" ref="H532:M532">H533</f>
        <v>2000</v>
      </c>
      <c r="I532" s="68">
        <f t="shared" si="71"/>
        <v>2000</v>
      </c>
      <c r="J532" s="18">
        <f t="shared" si="71"/>
        <v>500</v>
      </c>
      <c r="K532" s="69">
        <f t="shared" si="71"/>
        <v>2000</v>
      </c>
      <c r="L532" s="68">
        <f t="shared" si="71"/>
        <v>2000</v>
      </c>
      <c r="M532" s="1008">
        <f t="shared" si="71"/>
        <v>179.34</v>
      </c>
      <c r="N532" s="995">
        <f>(100/L532)*M532</f>
        <v>8.967</v>
      </c>
    </row>
    <row r="533" spans="1:14" ht="15">
      <c r="A533" s="256">
        <v>642</v>
      </c>
      <c r="B533" s="95"/>
      <c r="C533" s="140"/>
      <c r="D533" s="538"/>
      <c r="E533" s="610" t="s">
        <v>265</v>
      </c>
      <c r="F533" s="547">
        <v>313</v>
      </c>
      <c r="G533" s="547">
        <v>352</v>
      </c>
      <c r="H533" s="106">
        <v>2000</v>
      </c>
      <c r="I533" s="98">
        <v>2000</v>
      </c>
      <c r="J533" s="215">
        <v>500</v>
      </c>
      <c r="K533" s="261">
        <f>K534</f>
        <v>2000</v>
      </c>
      <c r="L533" s="98">
        <f>L534</f>
        <v>2000</v>
      </c>
      <c r="M533" s="1009">
        <f>M534</f>
        <v>179.34</v>
      </c>
      <c r="N533" s="996">
        <f>(100/L533)*M533</f>
        <v>8.967</v>
      </c>
    </row>
    <row r="534" spans="1:14" ht="15">
      <c r="A534" s="166">
        <v>642026</v>
      </c>
      <c r="B534" s="75"/>
      <c r="C534" s="112">
        <v>41</v>
      </c>
      <c r="D534" s="514" t="s">
        <v>309</v>
      </c>
      <c r="E534" s="541" t="s">
        <v>265</v>
      </c>
      <c r="F534" s="167">
        <v>313</v>
      </c>
      <c r="G534" s="167">
        <v>352</v>
      </c>
      <c r="H534" s="36">
        <v>2000</v>
      </c>
      <c r="I534" s="12">
        <v>2000</v>
      </c>
      <c r="J534" s="183">
        <v>500</v>
      </c>
      <c r="K534" s="182">
        <v>2000</v>
      </c>
      <c r="L534" s="78">
        <v>2000</v>
      </c>
      <c r="M534" s="989">
        <v>179.34</v>
      </c>
      <c r="N534" s="972">
        <f>(100/L534)*M534</f>
        <v>8.967</v>
      </c>
    </row>
    <row r="535" spans="1:14" ht="17.25" thickBot="1">
      <c r="A535" s="266"/>
      <c r="B535" s="137"/>
      <c r="C535" s="660"/>
      <c r="D535" s="537"/>
      <c r="E535" s="611"/>
      <c r="F535" s="614"/>
      <c r="G535" s="614"/>
      <c r="H535" s="613"/>
      <c r="I535" s="138"/>
      <c r="J535" s="243"/>
      <c r="K535" s="1070"/>
      <c r="L535" s="1073"/>
      <c r="M535" s="1080"/>
      <c r="N535" s="240"/>
    </row>
    <row r="536" spans="1:14" ht="15.75" thickBot="1">
      <c r="A536" s="186" t="s">
        <v>391</v>
      </c>
      <c r="B536" s="17"/>
      <c r="C536" s="638"/>
      <c r="D536" s="508"/>
      <c r="E536" s="612" t="s">
        <v>331</v>
      </c>
      <c r="F536" s="18">
        <f>SUM(F537:F541)</f>
        <v>719</v>
      </c>
      <c r="G536" s="18">
        <f>SUM(G537:G541)</f>
        <v>14932</v>
      </c>
      <c r="H536" s="70">
        <f>H537+H540+H541</f>
        <v>64940</v>
      </c>
      <c r="I536" s="68">
        <f>I537+I540+I541</f>
        <v>64940</v>
      </c>
      <c r="J536" s="615">
        <f>J537+J540+J541</f>
        <v>47200</v>
      </c>
      <c r="K536" s="69">
        <f>K537+K540+K541</f>
        <v>67290</v>
      </c>
      <c r="L536" s="68">
        <f>L537+L540+L541+L538+L539</f>
        <v>147291</v>
      </c>
      <c r="M536" s="1008">
        <f>M537+M540+M541+M538+M539</f>
        <v>98406.15</v>
      </c>
      <c r="N536" s="995">
        <f aca="true" t="shared" si="72" ref="N536:N541">(100/L536)*M536</f>
        <v>66.81070126484306</v>
      </c>
    </row>
    <row r="537" spans="1:14" ht="15">
      <c r="A537" s="200">
        <v>633006</v>
      </c>
      <c r="B537" s="669">
        <v>7</v>
      </c>
      <c r="C537" s="669">
        <v>41</v>
      </c>
      <c r="D537" s="670" t="s">
        <v>314</v>
      </c>
      <c r="E537" s="539" t="s">
        <v>488</v>
      </c>
      <c r="F537" s="241"/>
      <c r="G537" s="241"/>
      <c r="H537" s="595">
        <v>17790</v>
      </c>
      <c r="I537" s="125">
        <v>17740</v>
      </c>
      <c r="J537" s="234"/>
      <c r="K537" s="1066">
        <v>17790</v>
      </c>
      <c r="L537" s="125">
        <v>17740</v>
      </c>
      <c r="M537" s="1078">
        <v>0</v>
      </c>
      <c r="N537" s="1001">
        <f t="shared" si="72"/>
        <v>0</v>
      </c>
    </row>
    <row r="538" spans="1:14" ht="15">
      <c r="A538" s="200">
        <v>635006</v>
      </c>
      <c r="B538" s="669"/>
      <c r="C538" s="669">
        <v>111</v>
      </c>
      <c r="D538" s="670" t="s">
        <v>314</v>
      </c>
      <c r="E538" s="554" t="s">
        <v>639</v>
      </c>
      <c r="F538" s="241"/>
      <c r="G538" s="241"/>
      <c r="H538" s="595"/>
      <c r="I538" s="125"/>
      <c r="J538" s="236"/>
      <c r="K538" s="1066"/>
      <c r="L538" s="125">
        <v>80000</v>
      </c>
      <c r="M538" s="1078">
        <v>80000</v>
      </c>
      <c r="N538" s="999">
        <f t="shared" si="72"/>
        <v>100</v>
      </c>
    </row>
    <row r="539" spans="1:14" ht="15">
      <c r="A539" s="200">
        <v>635006</v>
      </c>
      <c r="B539" s="669"/>
      <c r="C539" s="669">
        <v>42</v>
      </c>
      <c r="D539" s="670" t="s">
        <v>314</v>
      </c>
      <c r="E539" s="554" t="s">
        <v>640</v>
      </c>
      <c r="F539" s="241"/>
      <c r="G539" s="241"/>
      <c r="H539" s="595"/>
      <c r="I539" s="125"/>
      <c r="J539" s="236"/>
      <c r="K539" s="1066"/>
      <c r="L539" s="125">
        <v>8000</v>
      </c>
      <c r="M539" s="1078">
        <v>7974.89</v>
      </c>
      <c r="N539" s="996">
        <f t="shared" si="72"/>
        <v>99.686125</v>
      </c>
    </row>
    <row r="540" spans="1:14" ht="15">
      <c r="A540" s="164">
        <v>637015</v>
      </c>
      <c r="B540" s="135"/>
      <c r="C540" s="135">
        <v>41</v>
      </c>
      <c r="D540" s="671" t="s">
        <v>314</v>
      </c>
      <c r="E540" s="532" t="s">
        <v>134</v>
      </c>
      <c r="F540" s="165"/>
      <c r="G540" s="165">
        <v>537</v>
      </c>
      <c r="H540" s="5">
        <v>500</v>
      </c>
      <c r="I540" s="4">
        <v>550</v>
      </c>
      <c r="J540" s="165">
        <v>550</v>
      </c>
      <c r="K540" s="164">
        <v>500</v>
      </c>
      <c r="L540" s="4">
        <v>641</v>
      </c>
      <c r="M540" s="984">
        <v>635.16</v>
      </c>
      <c r="N540" s="997">
        <f t="shared" si="72"/>
        <v>99.08892355694228</v>
      </c>
    </row>
    <row r="541" spans="1:14" ht="15">
      <c r="A541" s="267">
        <v>641006</v>
      </c>
      <c r="B541" s="141"/>
      <c r="C541" s="141">
        <v>111</v>
      </c>
      <c r="D541" s="671" t="s">
        <v>314</v>
      </c>
      <c r="E541" s="532" t="s">
        <v>315</v>
      </c>
      <c r="F541" s="165">
        <v>719</v>
      </c>
      <c r="G541" s="165">
        <v>14395</v>
      </c>
      <c r="H541" s="5">
        <v>46650</v>
      </c>
      <c r="I541" s="4">
        <v>46650</v>
      </c>
      <c r="J541" s="168">
        <v>46650</v>
      </c>
      <c r="K541" s="164">
        <v>49000</v>
      </c>
      <c r="L541" s="4">
        <v>40910</v>
      </c>
      <c r="M541" s="984">
        <v>9796.1</v>
      </c>
      <c r="N541" s="999">
        <f t="shared" si="72"/>
        <v>23.945490100219995</v>
      </c>
    </row>
    <row r="542" spans="1:14" ht="15.75" thickBot="1">
      <c r="A542" s="306"/>
      <c r="B542" s="301"/>
      <c r="C542" s="661"/>
      <c r="D542" s="542"/>
      <c r="E542" s="616" t="s">
        <v>316</v>
      </c>
      <c r="F542" s="619">
        <v>512521</v>
      </c>
      <c r="G542" s="619">
        <v>594448</v>
      </c>
      <c r="H542" s="617">
        <v>599640</v>
      </c>
      <c r="I542" s="302">
        <v>672822</v>
      </c>
      <c r="J542" s="629">
        <v>672822</v>
      </c>
      <c r="K542" s="1071">
        <v>670000</v>
      </c>
      <c r="L542" s="302">
        <v>701870</v>
      </c>
      <c r="M542" s="1090">
        <v>690217.45</v>
      </c>
      <c r="N542" s="1139">
        <v>97.7</v>
      </c>
    </row>
    <row r="543" spans="1:14" ht="15.75" thickBot="1">
      <c r="A543" s="37"/>
      <c r="B543" s="39"/>
      <c r="C543" s="39"/>
      <c r="D543" s="307"/>
      <c r="E543" s="45" t="s">
        <v>317</v>
      </c>
      <c r="F543" s="46">
        <v>1022450</v>
      </c>
      <c r="G543" s="46">
        <v>1306764</v>
      </c>
      <c r="H543" s="618">
        <v>1407278</v>
      </c>
      <c r="I543" s="46">
        <v>1377799</v>
      </c>
      <c r="J543" s="618">
        <v>1455402</v>
      </c>
      <c r="K543" s="46">
        <f>K4+K116+K133+K152+K155+K171+K195+K199+K209+K230+K241+K249+K267+K297+K307+K342+K358+K384+K394+K460+K493+K500+K522+K526+K532+K536</f>
        <v>1396468</v>
      </c>
      <c r="L543" s="46">
        <f>L4+L116+L133+L152+L155+L171+L195+L199+L209+L230+L241+L249+L267+L297+L307+L342+L358+L384+L394+L460+L493+L500+L522+L526+L532+L536</f>
        <v>1635605.98</v>
      </c>
      <c r="M543" s="1191">
        <f>M4+M116+M133+M152+M155+M171+M195+M199+M209+M230+M241+M249+M267+M297+M307+M342+M358+M384+M394+M460+M493+M500+M522+M526+M532+M536</f>
        <v>1299111.84</v>
      </c>
      <c r="N543" s="996">
        <f>(100/L543)*M543</f>
        <v>79.42694364568172</v>
      </c>
    </row>
    <row r="544" spans="1:14" ht="15.75" thickBot="1">
      <c r="A544" s="63"/>
      <c r="B544" s="63"/>
      <c r="C544" s="63"/>
      <c r="D544" s="156"/>
      <c r="E544" s="142" t="s">
        <v>318</v>
      </c>
      <c r="F544" s="143">
        <v>512521</v>
      </c>
      <c r="G544" s="143">
        <v>594448</v>
      </c>
      <c r="H544" s="303">
        <v>599640</v>
      </c>
      <c r="I544" s="303">
        <v>672822</v>
      </c>
      <c r="J544" s="630">
        <f>J542</f>
        <v>672822</v>
      </c>
      <c r="K544" s="303">
        <v>670000</v>
      </c>
      <c r="L544" s="60">
        <v>690128</v>
      </c>
      <c r="M544" s="1091">
        <v>436414.51</v>
      </c>
      <c r="N544" s="975">
        <v>97.7</v>
      </c>
    </row>
    <row r="545" spans="1:14" ht="15.75" thickBot="1">
      <c r="A545" s="144"/>
      <c r="B545" s="144"/>
      <c r="C545" s="144"/>
      <c r="D545" s="156"/>
      <c r="E545" s="145" t="s">
        <v>319</v>
      </c>
      <c r="F545" s="42">
        <v>1534971</v>
      </c>
      <c r="G545" s="42">
        <v>1901212</v>
      </c>
      <c r="H545" s="42">
        <f aca="true" t="shared" si="73" ref="H545:M545">H543+H544</f>
        <v>2006918</v>
      </c>
      <c r="I545" s="42">
        <f t="shared" si="73"/>
        <v>2050621</v>
      </c>
      <c r="J545" s="42">
        <f t="shared" si="73"/>
        <v>2128224</v>
      </c>
      <c r="K545" s="1118">
        <f t="shared" si="73"/>
        <v>2066468</v>
      </c>
      <c r="L545" s="42">
        <f t="shared" si="73"/>
        <v>2325733.98</v>
      </c>
      <c r="M545" s="1117">
        <f t="shared" si="73"/>
        <v>1735526.35</v>
      </c>
      <c r="N545" s="959">
        <f>(100/L545)*M545</f>
        <v>74.62273694775703</v>
      </c>
    </row>
    <row r="546" spans="1:14" ht="15.75" thickBot="1">
      <c r="A546" s="144"/>
      <c r="B546" s="144"/>
      <c r="C546" s="144"/>
      <c r="D546" s="118"/>
      <c r="E546" s="40"/>
      <c r="H546" s="146"/>
      <c r="I546" s="146"/>
      <c r="J546" s="134"/>
      <c r="K546" s="146"/>
      <c r="L546" s="146"/>
      <c r="M546" s="205"/>
      <c r="N546" s="205"/>
    </row>
    <row r="547" spans="1:14" ht="15.75" thickBot="1">
      <c r="A547" s="268"/>
      <c r="B547" s="1151"/>
      <c r="C547" s="1151"/>
      <c r="D547" s="308"/>
      <c r="E547" s="61" t="s">
        <v>320</v>
      </c>
      <c r="F547" s="728"/>
      <c r="G547" s="728"/>
      <c r="H547" s="268"/>
      <c r="I547" s="268"/>
      <c r="J547" s="251"/>
      <c r="K547" s="268"/>
      <c r="L547" s="268"/>
      <c r="M547" s="251"/>
      <c r="N547" s="251"/>
    </row>
    <row r="548" spans="1:14" ht="15.75" thickBot="1">
      <c r="A548" s="149" t="s">
        <v>542</v>
      </c>
      <c r="B548" s="1152"/>
      <c r="C548" s="1152"/>
      <c r="D548" s="315"/>
      <c r="E548" s="317" t="s">
        <v>340</v>
      </c>
      <c r="F548" s="1149"/>
      <c r="G548" s="1149"/>
      <c r="H548" s="696"/>
      <c r="I548" s="697"/>
      <c r="J548" s="152"/>
      <c r="K548" s="618">
        <v>4500</v>
      </c>
      <c r="L548" s="618">
        <v>4500</v>
      </c>
      <c r="M548" s="1120">
        <v>4500</v>
      </c>
      <c r="N548" s="1120">
        <f>N551+N552</f>
        <v>199.47312006903354</v>
      </c>
    </row>
    <row r="549" spans="1:14" ht="15.75" thickBot="1">
      <c r="A549" s="199">
        <v>712001</v>
      </c>
      <c r="B549" s="27"/>
      <c r="C549" s="27">
        <v>41</v>
      </c>
      <c r="D549" s="308" t="s">
        <v>187</v>
      </c>
      <c r="E549" s="562" t="s">
        <v>564</v>
      </c>
      <c r="F549" s="1192"/>
      <c r="G549" s="1192"/>
      <c r="H549" s="28"/>
      <c r="I549" s="12"/>
      <c r="J549" s="183"/>
      <c r="K549" s="36">
        <v>4500</v>
      </c>
      <c r="L549" s="26">
        <v>4500</v>
      </c>
      <c r="M549" s="1216">
        <v>4500</v>
      </c>
      <c r="N549" s="967">
        <f>(100/L549)*M549</f>
        <v>100</v>
      </c>
    </row>
    <row r="550" spans="1:26" ht="15.75" thickBot="1">
      <c r="A550" s="149" t="s">
        <v>321</v>
      </c>
      <c r="B550" s="150"/>
      <c r="C550" s="662"/>
      <c r="D550" s="508"/>
      <c r="E550" s="317" t="s">
        <v>322</v>
      </c>
      <c r="F550" s="152">
        <v>104378</v>
      </c>
      <c r="G550" s="152">
        <v>167411</v>
      </c>
      <c r="H550" s="151">
        <v>51000</v>
      </c>
      <c r="I550" s="720">
        <v>40000</v>
      </c>
      <c r="J550" s="152">
        <v>2303</v>
      </c>
      <c r="K550" s="38">
        <f>SUM(K551:K556)</f>
        <v>15500</v>
      </c>
      <c r="L550" s="38">
        <f>SUM(L551:L555)</f>
        <v>28280</v>
      </c>
      <c r="M550" s="1120">
        <f>SUM(M551:M555)</f>
        <v>28265.18</v>
      </c>
      <c r="N550" s="1019">
        <f>(100/L550)*M550</f>
        <v>99.94759547383309</v>
      </c>
      <c r="Z550" s="203"/>
    </row>
    <row r="551" spans="1:14" ht="15">
      <c r="A551" s="184">
        <v>711001</v>
      </c>
      <c r="B551" s="31"/>
      <c r="C551" s="663">
        <v>43</v>
      </c>
      <c r="D551" s="620" t="s">
        <v>323</v>
      </c>
      <c r="E551" s="623" t="s">
        <v>389</v>
      </c>
      <c r="F551" s="624">
        <v>1865</v>
      </c>
      <c r="G551" s="624">
        <v>12662</v>
      </c>
      <c r="H551" s="162"/>
      <c r="I551" s="155"/>
      <c r="J551" s="309"/>
      <c r="K551" s="184"/>
      <c r="L551" s="30">
        <v>20280</v>
      </c>
      <c r="M551" s="1121">
        <v>20271.38</v>
      </c>
      <c r="N551" s="976">
        <f>(100/L551)*M551</f>
        <v>99.95749506903354</v>
      </c>
    </row>
    <row r="552" spans="1:14" ht="15">
      <c r="A552" s="171">
        <v>713005</v>
      </c>
      <c r="B552" s="9"/>
      <c r="C552" s="13">
        <v>111</v>
      </c>
      <c r="D552" s="523" t="s">
        <v>323</v>
      </c>
      <c r="E552" s="41" t="s">
        <v>409</v>
      </c>
      <c r="F552" s="172"/>
      <c r="G552" s="172">
        <v>745</v>
      </c>
      <c r="H552" s="48"/>
      <c r="I552" s="8">
        <v>3203</v>
      </c>
      <c r="J552" s="787">
        <v>3203</v>
      </c>
      <c r="K552" s="171"/>
      <c r="L552" s="8">
        <v>1280</v>
      </c>
      <c r="M552" s="1092">
        <v>1273.8</v>
      </c>
      <c r="N552" s="965">
        <f>(100/L552)*M552</f>
        <v>99.515625</v>
      </c>
    </row>
    <row r="553" spans="1:14" ht="15">
      <c r="A553" s="171">
        <v>716000</v>
      </c>
      <c r="B553" s="7"/>
      <c r="C553" s="641">
        <v>41</v>
      </c>
      <c r="D553" s="528" t="s">
        <v>323</v>
      </c>
      <c r="E553" s="328" t="s">
        <v>324</v>
      </c>
      <c r="F553" s="170">
        <v>3500</v>
      </c>
      <c r="G553" s="170">
        <v>14730</v>
      </c>
      <c r="H553" s="162">
        <v>15000</v>
      </c>
      <c r="I553" s="6">
        <v>11797</v>
      </c>
      <c r="J553" s="786"/>
      <c r="K553" s="169">
        <v>15500</v>
      </c>
      <c r="L553" s="6">
        <v>6720</v>
      </c>
      <c r="M553" s="1081">
        <v>6720</v>
      </c>
      <c r="N553" s="967">
        <f>(100/L553)*M553</f>
        <v>100</v>
      </c>
    </row>
    <row r="554" spans="1:14" ht="15">
      <c r="A554" s="713">
        <v>717001</v>
      </c>
      <c r="B554" s="714">
        <v>40</v>
      </c>
      <c r="C554" s="769">
        <v>51</v>
      </c>
      <c r="D554" s="770" t="s">
        <v>323</v>
      </c>
      <c r="E554" s="771" t="s">
        <v>447</v>
      </c>
      <c r="F554" s="772">
        <v>99013</v>
      </c>
      <c r="G554" s="772">
        <v>139274</v>
      </c>
      <c r="H554" s="717"/>
      <c r="I554" s="279"/>
      <c r="J554" s="584"/>
      <c r="K554" s="713"/>
      <c r="L554" s="279"/>
      <c r="M554" s="1012"/>
      <c r="N554" s="716"/>
    </row>
    <row r="555" spans="1:14" ht="15">
      <c r="A555" s="733">
        <v>717002</v>
      </c>
      <c r="B555" s="734"/>
      <c r="C555" s="735">
        <v>41</v>
      </c>
      <c r="D555" s="736" t="s">
        <v>323</v>
      </c>
      <c r="E555" s="737" t="s">
        <v>322</v>
      </c>
      <c r="F555" s="738">
        <v>18826</v>
      </c>
      <c r="G555" s="738"/>
      <c r="H555" s="602">
        <v>36000</v>
      </c>
      <c r="I555" s="276">
        <v>25000</v>
      </c>
      <c r="J555" s="277"/>
      <c r="K555" s="713"/>
      <c r="L555" s="279"/>
      <c r="M555" s="1012"/>
      <c r="N555" s="965"/>
    </row>
    <row r="556" spans="1:14" ht="15">
      <c r="A556" s="201"/>
      <c r="B556" s="91"/>
      <c r="C556" s="91"/>
      <c r="D556" s="511"/>
      <c r="E556" s="599"/>
      <c r="F556" s="608"/>
      <c r="G556" s="608"/>
      <c r="H556" s="53"/>
      <c r="I556" s="24"/>
      <c r="J556" s="211"/>
      <c r="K556" s="182"/>
      <c r="L556" s="12"/>
      <c r="M556" s="989"/>
      <c r="N556" s="811"/>
    </row>
    <row r="557" spans="1:14" ht="15.75" thickBot="1">
      <c r="A557" s="920" t="s">
        <v>440</v>
      </c>
      <c r="B557" s="103"/>
      <c r="C557" s="659"/>
      <c r="D557" s="542"/>
      <c r="E557" s="579" t="s">
        <v>201</v>
      </c>
      <c r="F557" s="233">
        <v>63000</v>
      </c>
      <c r="G557" s="233">
        <v>7100</v>
      </c>
      <c r="H557" s="473">
        <v>26935</v>
      </c>
      <c r="I557" s="473">
        <v>26935</v>
      </c>
      <c r="J557" s="858"/>
      <c r="K557" s="265">
        <f>SUM(K560:K563)</f>
        <v>24335</v>
      </c>
      <c r="L557" s="265">
        <f>SUM(L558:L563)</f>
        <v>25395</v>
      </c>
      <c r="M557" s="1136">
        <f>SUM(M558:M563)</f>
        <v>1904.5</v>
      </c>
      <c r="N557" s="1140">
        <f>(100/L557)*M557</f>
        <v>7.49950777712148</v>
      </c>
    </row>
    <row r="558" spans="1:14" ht="15">
      <c r="A558" s="710" t="s">
        <v>619</v>
      </c>
      <c r="B558" s="31"/>
      <c r="C558" s="663" t="s">
        <v>614</v>
      </c>
      <c r="D558" s="633" t="s">
        <v>250</v>
      </c>
      <c r="E558" s="623" t="s">
        <v>620</v>
      </c>
      <c r="F558" s="624"/>
      <c r="G558" s="624"/>
      <c r="H558" s="621"/>
      <c r="I558" s="621"/>
      <c r="J558" s="689"/>
      <c r="K558" s="184"/>
      <c r="L558" s="621">
        <v>9350</v>
      </c>
      <c r="M558" s="1233"/>
      <c r="N558" s="974"/>
    </row>
    <row r="559" spans="1:14" ht="15">
      <c r="A559" s="1231" t="s">
        <v>619</v>
      </c>
      <c r="B559" s="7"/>
      <c r="C559" s="641">
        <v>41</v>
      </c>
      <c r="D559" s="522" t="s">
        <v>250</v>
      </c>
      <c r="E559" s="504" t="s">
        <v>621</v>
      </c>
      <c r="F559" s="170"/>
      <c r="G559" s="170"/>
      <c r="H559" s="89"/>
      <c r="I559" s="89"/>
      <c r="J559" s="228"/>
      <c r="K559" s="169"/>
      <c r="L559" s="89">
        <v>1910</v>
      </c>
      <c r="M559" s="1232">
        <v>1904.5</v>
      </c>
      <c r="N559" s="1142"/>
    </row>
    <row r="560" spans="1:14" ht="15">
      <c r="A560" s="1230" t="s">
        <v>420</v>
      </c>
      <c r="B560" s="7"/>
      <c r="C560" s="641">
        <v>111</v>
      </c>
      <c r="D560" s="522" t="s">
        <v>250</v>
      </c>
      <c r="E560" s="504" t="s">
        <v>441</v>
      </c>
      <c r="F560" s="170">
        <v>20000</v>
      </c>
      <c r="G560" s="170"/>
      <c r="H560" s="89"/>
      <c r="I560" s="89"/>
      <c r="J560" s="228"/>
      <c r="K560" s="169"/>
      <c r="L560" s="6"/>
      <c r="M560" s="988"/>
      <c r="N560" s="811"/>
    </row>
    <row r="561" spans="1:14" ht="15">
      <c r="A561" s="773" t="s">
        <v>420</v>
      </c>
      <c r="B561" s="270">
        <v>40</v>
      </c>
      <c r="C561" s="658">
        <v>51</v>
      </c>
      <c r="D561" s="581" t="s">
        <v>250</v>
      </c>
      <c r="E561" s="771" t="s">
        <v>483</v>
      </c>
      <c r="F561" s="774">
        <v>43000</v>
      </c>
      <c r="G561" s="774">
        <v>7100</v>
      </c>
      <c r="H561" s="775"/>
      <c r="I561" s="775"/>
      <c r="J561" s="776"/>
      <c r="K561" s="765"/>
      <c r="L561" s="1095"/>
      <c r="M561" s="1123"/>
      <c r="N561" s="856"/>
    </row>
    <row r="562" spans="1:14" ht="15">
      <c r="A562" s="732" t="s">
        <v>420</v>
      </c>
      <c r="B562" s="9">
        <v>1</v>
      </c>
      <c r="C562" s="13">
        <v>41</v>
      </c>
      <c r="D562" s="512" t="s">
        <v>250</v>
      </c>
      <c r="E562" s="470" t="s">
        <v>448</v>
      </c>
      <c r="F562" s="172"/>
      <c r="G562" s="172"/>
      <c r="H562" s="48">
        <v>26935</v>
      </c>
      <c r="I562" s="48">
        <v>26935</v>
      </c>
      <c r="J562" s="209"/>
      <c r="K562" s="171">
        <v>24335</v>
      </c>
      <c r="L562" s="8">
        <v>14135</v>
      </c>
      <c r="M562" s="989">
        <v>0</v>
      </c>
      <c r="N562" s="967">
        <f>(100/L562)*M562</f>
        <v>0</v>
      </c>
    </row>
    <row r="563" spans="1:14" ht="15.75" thickBot="1">
      <c r="A563" s="199">
        <v>717002</v>
      </c>
      <c r="B563" s="27">
        <v>2</v>
      </c>
      <c r="C563" s="643">
        <v>41</v>
      </c>
      <c r="D563" s="537" t="s">
        <v>250</v>
      </c>
      <c r="E563" s="562" t="s">
        <v>449</v>
      </c>
      <c r="F563" s="535"/>
      <c r="G563" s="535"/>
      <c r="H563" s="28"/>
      <c r="I563" s="26"/>
      <c r="J563" s="535"/>
      <c r="K563" s="199"/>
      <c r="L563" s="26"/>
      <c r="M563" s="1124"/>
      <c r="N563" s="1119"/>
    </row>
    <row r="564" spans="1:14" ht="15.75" thickBot="1">
      <c r="A564" s="149" t="s">
        <v>377</v>
      </c>
      <c r="B564" s="150"/>
      <c r="C564" s="662"/>
      <c r="D564" s="508"/>
      <c r="E564" s="45" t="s">
        <v>205</v>
      </c>
      <c r="F564" s="618"/>
      <c r="G564" s="46"/>
      <c r="H564" s="38">
        <f>SUM(H565:H567)</f>
        <v>359798</v>
      </c>
      <c r="I564" s="720">
        <f>SUM(I565:I567)</f>
        <v>359798</v>
      </c>
      <c r="J564" s="618">
        <f>SUM(J565:J567)</f>
        <v>171041</v>
      </c>
      <c r="K564" s="153"/>
      <c r="L564" s="265">
        <f>SUM(L565:L568)</f>
        <v>4460</v>
      </c>
      <c r="M564" s="265">
        <f>SUM(M565:M568)</f>
        <v>4440</v>
      </c>
      <c r="N564" s="1140">
        <f>(100/L564)*M564</f>
        <v>99.55156950672645</v>
      </c>
    </row>
    <row r="565" spans="1:14" ht="15">
      <c r="A565" s="1195">
        <v>713004</v>
      </c>
      <c r="B565" s="1196">
        <v>30</v>
      </c>
      <c r="C565" s="1196" t="s">
        <v>512</v>
      </c>
      <c r="D565" s="574" t="s">
        <v>206</v>
      </c>
      <c r="E565" s="1194" t="s">
        <v>466</v>
      </c>
      <c r="F565" s="229"/>
      <c r="G565" s="229"/>
      <c r="H565" s="36">
        <v>298998</v>
      </c>
      <c r="I565" s="1200">
        <v>298998</v>
      </c>
      <c r="J565" s="1169">
        <v>146239</v>
      </c>
      <c r="K565" s="1068"/>
      <c r="L565" s="1193"/>
      <c r="M565" s="1198"/>
      <c r="N565" s="1197"/>
    </row>
    <row r="566" spans="1:14" ht="15">
      <c r="A566" s="171">
        <v>713004</v>
      </c>
      <c r="B566" s="33">
        <v>30</v>
      </c>
      <c r="C566" s="33" t="s">
        <v>513</v>
      </c>
      <c r="D566" s="512" t="s">
        <v>206</v>
      </c>
      <c r="E566" s="328" t="s">
        <v>466</v>
      </c>
      <c r="F566" s="209"/>
      <c r="G566" s="172"/>
      <c r="H566" s="48">
        <v>33300</v>
      </c>
      <c r="I566" s="8">
        <v>33300</v>
      </c>
      <c r="J566" s="787">
        <v>16249</v>
      </c>
      <c r="K566" s="171"/>
      <c r="L566" s="8"/>
      <c r="M566" s="1199"/>
      <c r="N566" s="1165"/>
    </row>
    <row r="567" spans="1:14" ht="15.75" thickBot="1">
      <c r="A567" s="199">
        <v>713004</v>
      </c>
      <c r="B567" s="34">
        <v>30</v>
      </c>
      <c r="C567" s="128">
        <v>41</v>
      </c>
      <c r="D567" s="537" t="s">
        <v>206</v>
      </c>
      <c r="E567" s="562" t="s">
        <v>467</v>
      </c>
      <c r="F567" s="535"/>
      <c r="G567" s="535"/>
      <c r="H567" s="28">
        <v>27500</v>
      </c>
      <c r="I567" s="26">
        <v>27500</v>
      </c>
      <c r="J567" s="1164">
        <v>8553</v>
      </c>
      <c r="K567" s="199"/>
      <c r="L567" s="36">
        <v>4460</v>
      </c>
      <c r="M567" s="1082">
        <v>4440</v>
      </c>
      <c r="N567" s="967">
        <f>(100/L567)*M567</f>
        <v>99.55156950672645</v>
      </c>
    </row>
    <row r="568" spans="1:14" ht="15.75" thickBot="1">
      <c r="A568" s="149" t="s">
        <v>390</v>
      </c>
      <c r="B568" s="789"/>
      <c r="C568" s="790"/>
      <c r="D568" s="537"/>
      <c r="E568" s="791" t="s">
        <v>238</v>
      </c>
      <c r="F568" s="600"/>
      <c r="G568" s="46">
        <v>17896</v>
      </c>
      <c r="H568" s="718"/>
      <c r="I568" s="718"/>
      <c r="J568" s="304"/>
      <c r="K568" s="153"/>
      <c r="L568" s="38"/>
      <c r="M568" s="1120"/>
      <c r="N568" s="46"/>
    </row>
    <row r="569" spans="1:14" ht="15.75" thickBot="1">
      <c r="A569" s="184">
        <v>713004</v>
      </c>
      <c r="B569" s="324"/>
      <c r="C569" s="664">
        <v>41</v>
      </c>
      <c r="D569" s="633" t="s">
        <v>239</v>
      </c>
      <c r="E569" s="623" t="s">
        <v>451</v>
      </c>
      <c r="F569" s="624"/>
      <c r="G569" s="624">
        <v>17896</v>
      </c>
      <c r="H569" s="621"/>
      <c r="I569" s="30"/>
      <c r="J569" s="624"/>
      <c r="K569" s="184"/>
      <c r="L569" s="621"/>
      <c r="M569" s="1122"/>
      <c r="N569" s="980"/>
    </row>
    <row r="570" spans="1:14" ht="15.75" thickBot="1">
      <c r="A570" s="149" t="s">
        <v>342</v>
      </c>
      <c r="B570" s="150"/>
      <c r="C570" s="662"/>
      <c r="D570" s="508"/>
      <c r="E570" s="317" t="s">
        <v>410</v>
      </c>
      <c r="F570" s="152">
        <f>SUM(F571:F575)</f>
        <v>1167119</v>
      </c>
      <c r="G570" s="152">
        <f>SUM(G571:G575)</f>
        <v>12558</v>
      </c>
      <c r="H570" s="38"/>
      <c r="I570" s="38"/>
      <c r="J570" s="618"/>
      <c r="K570" s="153"/>
      <c r="L570" s="38"/>
      <c r="M570" s="1120"/>
      <c r="N570" s="46"/>
    </row>
    <row r="571" spans="1:14" ht="15">
      <c r="A571" s="706" t="s">
        <v>420</v>
      </c>
      <c r="B571" s="324">
        <v>20</v>
      </c>
      <c r="C571" s="664" t="s">
        <v>418</v>
      </c>
      <c r="D571" s="633" t="s">
        <v>323</v>
      </c>
      <c r="E571" s="623" t="s">
        <v>386</v>
      </c>
      <c r="F571" s="624">
        <v>466863</v>
      </c>
      <c r="G571" s="624"/>
      <c r="H571" s="621"/>
      <c r="I571" s="621"/>
      <c r="J571" s="689"/>
      <c r="K571" s="184"/>
      <c r="L571" s="621"/>
      <c r="M571" s="1122"/>
      <c r="N571" s="811"/>
    </row>
    <row r="572" spans="1:14" ht="15">
      <c r="A572" s="169">
        <v>713004</v>
      </c>
      <c r="B572" s="51"/>
      <c r="C572" s="84">
        <v>41</v>
      </c>
      <c r="D572" s="522" t="s">
        <v>323</v>
      </c>
      <c r="E572" s="504" t="s">
        <v>477</v>
      </c>
      <c r="F572" s="705"/>
      <c r="G572" s="170">
        <v>4199</v>
      </c>
      <c r="H572" s="89"/>
      <c r="I572" s="6"/>
      <c r="J572" s="228"/>
      <c r="K572" s="169"/>
      <c r="L572" s="89"/>
      <c r="M572" s="988"/>
      <c r="N572" s="824"/>
    </row>
    <row r="573" spans="1:25" ht="15">
      <c r="A573" s="171">
        <v>717002</v>
      </c>
      <c r="B573" s="33">
        <v>20</v>
      </c>
      <c r="C573" s="85">
        <v>41</v>
      </c>
      <c r="D573" s="512" t="s">
        <v>323</v>
      </c>
      <c r="E573" s="470" t="s">
        <v>442</v>
      </c>
      <c r="F573" s="172">
        <v>173927</v>
      </c>
      <c r="G573" s="172">
        <v>8359</v>
      </c>
      <c r="H573" s="48"/>
      <c r="I573" s="8"/>
      <c r="J573" s="209"/>
      <c r="K573" s="171"/>
      <c r="L573" s="48"/>
      <c r="M573" s="985"/>
      <c r="N573" s="731"/>
      <c r="Y573" s="188"/>
    </row>
    <row r="574" spans="1:25" ht="15">
      <c r="A574" s="201">
        <v>717002</v>
      </c>
      <c r="B574" s="81">
        <v>20</v>
      </c>
      <c r="C574" s="657">
        <v>51</v>
      </c>
      <c r="D574" s="511" t="s">
        <v>323</v>
      </c>
      <c r="E574" s="471" t="s">
        <v>484</v>
      </c>
      <c r="F574" s="211">
        <v>498750</v>
      </c>
      <c r="G574" s="211"/>
      <c r="H574" s="53"/>
      <c r="I574" s="24"/>
      <c r="J574" s="213"/>
      <c r="K574" s="201"/>
      <c r="L574" s="53"/>
      <c r="M574" s="993"/>
      <c r="N574" s="811"/>
      <c r="Y574" s="188"/>
    </row>
    <row r="575" spans="1:14" ht="15.75" thickBot="1">
      <c r="A575" s="179">
        <v>717002</v>
      </c>
      <c r="B575" s="79">
        <v>30</v>
      </c>
      <c r="C575" s="655">
        <v>41</v>
      </c>
      <c r="D575" s="513" t="s">
        <v>323</v>
      </c>
      <c r="E575" s="515" t="s">
        <v>443</v>
      </c>
      <c r="F575" s="210">
        <v>27579</v>
      </c>
      <c r="G575" s="1119"/>
      <c r="H575" s="1097"/>
      <c r="I575" s="1201"/>
      <c r="J575" s="886"/>
      <c r="K575" s="1096"/>
      <c r="L575" s="1097"/>
      <c r="M575" s="1124"/>
      <c r="N575" s="1119"/>
    </row>
    <row r="576" spans="1:14" ht="15.75" thickBot="1">
      <c r="A576" s="149" t="s">
        <v>545</v>
      </c>
      <c r="B576" s="150"/>
      <c r="C576" s="662"/>
      <c r="D576" s="508"/>
      <c r="E576" s="317" t="s">
        <v>223</v>
      </c>
      <c r="F576" s="152"/>
      <c r="G576" s="848"/>
      <c r="H576" s="28"/>
      <c r="I576" s="28"/>
      <c r="J576" s="224"/>
      <c r="K576" s="1202">
        <v>100000</v>
      </c>
      <c r="L576" s="154">
        <v>107000</v>
      </c>
      <c r="M576" s="1208">
        <v>106896.1</v>
      </c>
      <c r="N576" s="1140">
        <f>(100/L576)*M576</f>
        <v>99.90289719626169</v>
      </c>
    </row>
    <row r="577" spans="1:14" ht="15.75" thickBot="1">
      <c r="A577" s="182">
        <v>717002</v>
      </c>
      <c r="B577" s="35"/>
      <c r="C577" s="39">
        <v>41</v>
      </c>
      <c r="D577" s="510" t="s">
        <v>224</v>
      </c>
      <c r="E577" s="41" t="s">
        <v>546</v>
      </c>
      <c r="F577" s="183"/>
      <c r="G577" s="183"/>
      <c r="H577" s="36"/>
      <c r="I577" s="36"/>
      <c r="J577" s="185"/>
      <c r="K577" s="199">
        <v>100000</v>
      </c>
      <c r="L577" s="28">
        <v>107000</v>
      </c>
      <c r="M577" s="989">
        <v>106896.1</v>
      </c>
      <c r="N577" s="967">
        <f>(100/L577)*M577</f>
        <v>99.90289719626169</v>
      </c>
    </row>
    <row r="578" spans="1:14" ht="15.75" thickBot="1">
      <c r="A578" s="149" t="s">
        <v>382</v>
      </c>
      <c r="B578" s="150"/>
      <c r="C578" s="662"/>
      <c r="D578" s="508"/>
      <c r="E578" s="317" t="s">
        <v>329</v>
      </c>
      <c r="F578" s="152"/>
      <c r="G578" s="152">
        <f>SUM(G579:G580)</f>
        <v>104585</v>
      </c>
      <c r="H578" s="38"/>
      <c r="I578" s="38"/>
      <c r="J578" s="618"/>
      <c r="K578" s="153"/>
      <c r="L578" s="38"/>
      <c r="M578" s="1120"/>
      <c r="N578" s="46"/>
    </row>
    <row r="579" spans="1:14" ht="15">
      <c r="A579" s="710" t="s">
        <v>420</v>
      </c>
      <c r="B579" s="324"/>
      <c r="C579" s="664">
        <v>41</v>
      </c>
      <c r="D579" s="633" t="s">
        <v>428</v>
      </c>
      <c r="E579" s="623" t="s">
        <v>429</v>
      </c>
      <c r="F579" s="624"/>
      <c r="G579" s="624">
        <v>5229</v>
      </c>
      <c r="H579" s="621"/>
      <c r="I579" s="621"/>
      <c r="J579" s="689"/>
      <c r="K579" s="184"/>
      <c r="L579" s="621"/>
      <c r="M579" s="1122"/>
      <c r="N579" s="882"/>
    </row>
    <row r="580" spans="1:14" ht="15.75" thickBot="1">
      <c r="A580" s="182">
        <v>717002</v>
      </c>
      <c r="B580" s="35"/>
      <c r="C580" s="39">
        <v>111</v>
      </c>
      <c r="D580" s="510" t="s">
        <v>273</v>
      </c>
      <c r="E580" s="41" t="s">
        <v>430</v>
      </c>
      <c r="F580" s="210"/>
      <c r="G580" s="210">
        <v>99356</v>
      </c>
      <c r="H580" s="179"/>
      <c r="I580" s="23"/>
      <c r="J580" s="634"/>
      <c r="K580" s="179"/>
      <c r="L580" s="1201"/>
      <c r="M580" s="990"/>
      <c r="N580" s="811"/>
    </row>
    <row r="581" spans="1:14" ht="15.75" thickBot="1">
      <c r="A581" s="692" t="s">
        <v>391</v>
      </c>
      <c r="B581" s="150"/>
      <c r="C581" s="150"/>
      <c r="D581" s="315"/>
      <c r="E581" s="317" t="s">
        <v>331</v>
      </c>
      <c r="F581" s="46"/>
      <c r="G581" s="46"/>
      <c r="H581" s="153"/>
      <c r="I581" s="720"/>
      <c r="J581" s="618"/>
      <c r="K581" s="153"/>
      <c r="L581" s="1235">
        <v>90389</v>
      </c>
      <c r="M581" s="1120">
        <v>53373.56</v>
      </c>
      <c r="N581" s="1140">
        <f>(100/L581)*M581</f>
        <v>59.04873380610472</v>
      </c>
    </row>
    <row r="582" spans="1:14" ht="15.75" thickBot="1">
      <c r="A582" s="280">
        <v>717002</v>
      </c>
      <c r="B582" s="694"/>
      <c r="C582" s="694">
        <v>41</v>
      </c>
      <c r="D582" s="308" t="s">
        <v>314</v>
      </c>
      <c r="E582" s="562" t="s">
        <v>392</v>
      </c>
      <c r="F582" s="224"/>
      <c r="G582" s="224"/>
      <c r="H582" s="632"/>
      <c r="I582" s="679"/>
      <c r="J582" s="185"/>
      <c r="K582" s="632"/>
      <c r="L582" s="28">
        <v>90389</v>
      </c>
      <c r="M582" s="989">
        <v>53373.56</v>
      </c>
      <c r="N582" s="1140">
        <f>(100/L582)*M582</f>
        <v>59.04873380610472</v>
      </c>
    </row>
    <row r="583" spans="1:14" ht="15.75" thickBot="1">
      <c r="A583" s="690"/>
      <c r="B583" s="37"/>
      <c r="C583" s="37"/>
      <c r="D583" s="307"/>
      <c r="E583" s="61" t="s">
        <v>516</v>
      </c>
      <c r="F583" s="62">
        <v>1334713</v>
      </c>
      <c r="G583" s="157">
        <v>309550</v>
      </c>
      <c r="H583" s="696">
        <v>437733</v>
      </c>
      <c r="I583" s="697">
        <v>426733</v>
      </c>
      <c r="J583" s="157">
        <v>174241</v>
      </c>
      <c r="K583" s="1153">
        <f>K550+K557+K564+K568+K570+K578+K548+K576</f>
        <v>144335</v>
      </c>
      <c r="L583" s="697">
        <f>L550+L557+L564+L568+L570+L578+L548+L576+L581</f>
        <v>260024</v>
      </c>
      <c r="M583" s="1145">
        <f>M550+M557+M564+M568+M570+M578+M548+M576+M581</f>
        <v>199379.34</v>
      </c>
      <c r="N583" s="943">
        <f>(100/L583)*M583</f>
        <v>76.67728363535674</v>
      </c>
    </row>
    <row r="584" spans="1:14" ht="15.75" thickBot="1">
      <c r="A584" s="253"/>
      <c r="B584" s="39"/>
      <c r="C584" s="39"/>
      <c r="D584" s="118"/>
      <c r="E584" s="61" t="s">
        <v>565</v>
      </c>
      <c r="F584" s="62"/>
      <c r="G584" s="62"/>
      <c r="H584" s="1153"/>
      <c r="I584" s="697">
        <v>11000</v>
      </c>
      <c r="J584" s="157">
        <v>11000</v>
      </c>
      <c r="K584" s="1153"/>
      <c r="L584" s="697">
        <v>5000</v>
      </c>
      <c r="M584" s="157">
        <v>5000</v>
      </c>
      <c r="N584" s="943">
        <f>(100/L584)*M584</f>
        <v>100</v>
      </c>
    </row>
    <row r="585" spans="1:14" ht="15.75" thickBot="1">
      <c r="A585" s="253"/>
      <c r="B585" s="39"/>
      <c r="C585" s="39"/>
      <c r="D585" s="118"/>
      <c r="E585" s="1203" t="s">
        <v>566</v>
      </c>
      <c r="F585" s="1144">
        <v>1334713</v>
      </c>
      <c r="G585" s="1144">
        <v>309550</v>
      </c>
      <c r="H585" s="1205">
        <v>437733</v>
      </c>
      <c r="I585" s="1206">
        <v>437733</v>
      </c>
      <c r="J585" s="1204">
        <v>185241</v>
      </c>
      <c r="K585" s="1205">
        <v>144335</v>
      </c>
      <c r="L585" s="1206">
        <f>L583+L584</f>
        <v>265024</v>
      </c>
      <c r="M585" s="1207">
        <f>M583+M584</f>
        <v>204379.34</v>
      </c>
      <c r="N585" s="943">
        <f>(100/L585)*M585</f>
        <v>77.11729503743058</v>
      </c>
    </row>
    <row r="586" spans="1:14" ht="15.75" thickBot="1">
      <c r="A586" s="691"/>
      <c r="B586" s="128"/>
      <c r="C586" s="128"/>
      <c r="D586" s="325"/>
      <c r="E586" s="128"/>
      <c r="H586" s="44"/>
      <c r="I586" s="44"/>
      <c r="J586" s="44"/>
      <c r="K586" s="44"/>
      <c r="L586" s="44"/>
      <c r="M586" s="1190"/>
      <c r="N586" s="44"/>
    </row>
    <row r="587" spans="1:14" ht="15.75" thickBot="1">
      <c r="A587" s="299" t="s">
        <v>176</v>
      </c>
      <c r="B587" s="695"/>
      <c r="C587" s="695"/>
      <c r="D587" s="315"/>
      <c r="E587" s="625" t="s">
        <v>326</v>
      </c>
      <c r="F587" s="188"/>
      <c r="G587" s="188"/>
      <c r="H587" s="722"/>
      <c r="I587" s="722"/>
      <c r="J587" s="310"/>
      <c r="K587" s="724"/>
      <c r="L587" s="722"/>
      <c r="M587" s="1125"/>
      <c r="N587" s="310"/>
    </row>
    <row r="588" spans="1:14" ht="15">
      <c r="A588" s="693">
        <v>819002</v>
      </c>
      <c r="B588" s="75"/>
      <c r="C588" s="75">
        <v>41</v>
      </c>
      <c r="D588" s="588" t="s">
        <v>73</v>
      </c>
      <c r="E588" s="541" t="s">
        <v>393</v>
      </c>
      <c r="F588" s="723">
        <v>31006</v>
      </c>
      <c r="G588" s="723">
        <v>448</v>
      </c>
      <c r="H588" s="622">
        <v>1200</v>
      </c>
      <c r="I588" s="622">
        <v>1500</v>
      </c>
      <c r="J588" s="788">
        <v>1471</v>
      </c>
      <c r="K588" s="1098"/>
      <c r="L588" s="1101"/>
      <c r="M588" s="1138"/>
      <c r="N588" s="1000"/>
    </row>
    <row r="589" spans="1:14" ht="15">
      <c r="A589" s="166">
        <v>819002</v>
      </c>
      <c r="B589" s="75"/>
      <c r="C589" s="112">
        <v>41</v>
      </c>
      <c r="D589" s="514" t="s">
        <v>228</v>
      </c>
      <c r="E589" s="543" t="s">
        <v>404</v>
      </c>
      <c r="F589" s="627">
        <v>449</v>
      </c>
      <c r="G589" s="627">
        <v>784</v>
      </c>
      <c r="H589" s="626"/>
      <c r="I589" s="465"/>
      <c r="J589" s="249"/>
      <c r="K589" s="678"/>
      <c r="L589" s="465">
        <v>900</v>
      </c>
      <c r="M589" s="1126">
        <v>899.64</v>
      </c>
      <c r="N589" s="966">
        <f>(100/L589)*M589</f>
        <v>99.96</v>
      </c>
    </row>
    <row r="590" spans="1:14" ht="15">
      <c r="A590" s="777">
        <v>821005</v>
      </c>
      <c r="B590" s="778">
        <v>40</v>
      </c>
      <c r="C590" s="779">
        <v>41</v>
      </c>
      <c r="D590" s="780" t="s">
        <v>73</v>
      </c>
      <c r="E590" s="781" t="s">
        <v>444</v>
      </c>
      <c r="F590" s="782">
        <v>10500</v>
      </c>
      <c r="G590" s="782">
        <v>42000</v>
      </c>
      <c r="H590" s="783">
        <v>42000</v>
      </c>
      <c r="I590" s="784">
        <v>42000</v>
      </c>
      <c r="J590" s="785">
        <v>42000</v>
      </c>
      <c r="K590" s="777">
        <v>42000</v>
      </c>
      <c r="L590" s="784">
        <v>42000</v>
      </c>
      <c r="M590" s="1127">
        <v>42000</v>
      </c>
      <c r="N590" s="966">
        <f>(100/L590)*M590</f>
        <v>100.00000000000001</v>
      </c>
    </row>
    <row r="591" spans="1:14" ht="15">
      <c r="A591" s="166">
        <v>821007</v>
      </c>
      <c r="B591" s="75"/>
      <c r="C591" s="112">
        <v>41</v>
      </c>
      <c r="D591" s="514" t="s">
        <v>73</v>
      </c>
      <c r="E591" s="543" t="s">
        <v>411</v>
      </c>
      <c r="F591" s="628">
        <v>47424</v>
      </c>
      <c r="G591" s="628">
        <v>47424</v>
      </c>
      <c r="H591" s="603">
        <v>47424</v>
      </c>
      <c r="I591" s="158">
        <v>47424</v>
      </c>
      <c r="J591" s="250">
        <v>47424</v>
      </c>
      <c r="K591" s="1099">
        <v>47424</v>
      </c>
      <c r="L591" s="158">
        <v>47424</v>
      </c>
      <c r="M591" s="1128">
        <v>47424</v>
      </c>
      <c r="N591" s="966">
        <f>(100/L591)*M591</f>
        <v>100</v>
      </c>
    </row>
    <row r="592" spans="1:14" ht="15">
      <c r="A592" s="166">
        <v>821007</v>
      </c>
      <c r="B592" s="75">
        <v>50</v>
      </c>
      <c r="C592" s="112">
        <v>41</v>
      </c>
      <c r="D592" s="514" t="s">
        <v>73</v>
      </c>
      <c r="E592" s="541" t="s">
        <v>327</v>
      </c>
      <c r="F592" s="249">
        <v>14987</v>
      </c>
      <c r="G592" s="249">
        <v>15169</v>
      </c>
      <c r="H592" s="678">
        <v>14944</v>
      </c>
      <c r="I592" s="626">
        <v>14944</v>
      </c>
      <c r="J592" s="249">
        <v>14944</v>
      </c>
      <c r="K592" s="678">
        <v>14944</v>
      </c>
      <c r="L592" s="1102">
        <v>29362</v>
      </c>
      <c r="M592" s="1126">
        <v>15469.34</v>
      </c>
      <c r="N592" s="966">
        <f>(100/L592)*M592</f>
        <v>52.68489884885226</v>
      </c>
    </row>
    <row r="593" spans="1:14" ht="15.75" thickBot="1">
      <c r="A593" s="198">
        <v>821006</v>
      </c>
      <c r="B593" s="92">
        <v>20</v>
      </c>
      <c r="C593" s="646">
        <v>51</v>
      </c>
      <c r="D593" s="542" t="s">
        <v>73</v>
      </c>
      <c r="E593" s="545" t="s">
        <v>507</v>
      </c>
      <c r="F593" s="893">
        <v>498750</v>
      </c>
      <c r="G593" s="906"/>
      <c r="H593" s="907"/>
      <c r="I593" s="907"/>
      <c r="J593" s="908"/>
      <c r="K593" s="1100"/>
      <c r="L593" s="1103"/>
      <c r="M593" s="1129"/>
      <c r="N593" s="893"/>
    </row>
    <row r="594" spans="1:14" ht="15.75" thickBot="1">
      <c r="A594" s="255"/>
      <c r="B594" s="27"/>
      <c r="C594" s="643"/>
      <c r="D594" s="537"/>
      <c r="E594" s="902" t="s">
        <v>326</v>
      </c>
      <c r="F594" s="903">
        <f>SUM(F588:F593)</f>
        <v>603116</v>
      </c>
      <c r="G594" s="903">
        <v>105825</v>
      </c>
      <c r="H594" s="904">
        <v>105568</v>
      </c>
      <c r="I594" s="903">
        <v>105568</v>
      </c>
      <c r="J594" s="905">
        <v>105288</v>
      </c>
      <c r="K594" s="1116">
        <f>K588+K591+K592+K590</f>
        <v>104368</v>
      </c>
      <c r="L594" s="1116">
        <f>L588+L589+L591+L592+L590</f>
        <v>119686</v>
      </c>
      <c r="M594" s="1130">
        <f>M589+M591+M592+M590+M588</f>
        <v>105792.98</v>
      </c>
      <c r="N594" s="962">
        <f>(100/L594)*M594</f>
        <v>88.3921093528065</v>
      </c>
    </row>
    <row r="595" spans="1:14" ht="15.75" thickBot="1">
      <c r="A595" s="39"/>
      <c r="B595" s="39"/>
      <c r="C595" s="39"/>
      <c r="D595" s="156"/>
      <c r="E595" s="56" t="s">
        <v>64</v>
      </c>
      <c r="F595" s="909"/>
      <c r="G595" s="910"/>
      <c r="H595" s="151"/>
      <c r="I595" s="151"/>
      <c r="J595" s="151"/>
      <c r="K595" s="151"/>
      <c r="L595" s="151"/>
      <c r="M595" s="1120"/>
      <c r="N595" s="981"/>
    </row>
    <row r="596" spans="1:14" ht="15.75" thickBot="1">
      <c r="A596" s="39"/>
      <c r="B596" s="39"/>
      <c r="C596" s="39"/>
      <c r="D596" s="156"/>
      <c r="E596" s="57" t="s">
        <v>317</v>
      </c>
      <c r="F596" s="29">
        <v>1022450</v>
      </c>
      <c r="G596" s="29">
        <f aca="true" t="shared" si="74" ref="G596:M596">G543</f>
        <v>1306764</v>
      </c>
      <c r="H596" s="29">
        <f t="shared" si="74"/>
        <v>1407278</v>
      </c>
      <c r="I596" s="292">
        <f t="shared" si="74"/>
        <v>1377799</v>
      </c>
      <c r="J596" s="292">
        <f t="shared" si="74"/>
        <v>1455402</v>
      </c>
      <c r="K596" s="29">
        <f t="shared" si="74"/>
        <v>1396468</v>
      </c>
      <c r="L596" s="29">
        <f t="shared" si="74"/>
        <v>1635605.98</v>
      </c>
      <c r="M596" s="1131">
        <f t="shared" si="74"/>
        <v>1299111.84</v>
      </c>
      <c r="N596" s="978">
        <f>(100/L596)*M596</f>
        <v>79.42694364568172</v>
      </c>
    </row>
    <row r="597" spans="1:14" ht="15.75" thickBot="1">
      <c r="A597" s="39"/>
      <c r="B597" s="39"/>
      <c r="C597" s="39"/>
      <c r="D597" s="118"/>
      <c r="E597" s="59" t="s">
        <v>318</v>
      </c>
      <c r="F597" s="286">
        <v>512521</v>
      </c>
      <c r="G597" s="286">
        <v>594448</v>
      </c>
      <c r="H597" s="290">
        <v>599640</v>
      </c>
      <c r="I597" s="293">
        <v>672822</v>
      </c>
      <c r="J597" s="286">
        <f>J542</f>
        <v>672822</v>
      </c>
      <c r="K597" s="290">
        <f>K542</f>
        <v>670000</v>
      </c>
      <c r="L597" s="60">
        <v>701870</v>
      </c>
      <c r="M597" s="1132">
        <f>M542</f>
        <v>690217.45</v>
      </c>
      <c r="N597" s="975">
        <v>97.7</v>
      </c>
    </row>
    <row r="598" spans="1:14" ht="15.75" thickBot="1">
      <c r="A598" s="39"/>
      <c r="B598" s="39"/>
      <c r="C598" s="39"/>
      <c r="D598" s="118"/>
      <c r="E598" s="1203" t="s">
        <v>516</v>
      </c>
      <c r="F598" s="1144">
        <v>1334713</v>
      </c>
      <c r="G598" s="1144">
        <v>309550</v>
      </c>
      <c r="H598" s="62">
        <v>437733</v>
      </c>
      <c r="I598" s="62">
        <v>426733</v>
      </c>
      <c r="J598" s="1144">
        <v>171039</v>
      </c>
      <c r="K598" s="62">
        <f>K583</f>
        <v>144335</v>
      </c>
      <c r="L598" s="1144">
        <f>L583</f>
        <v>260024</v>
      </c>
      <c r="M598" s="1207">
        <f>M583</f>
        <v>199379.34</v>
      </c>
      <c r="N598" s="928">
        <f>(100/L598)*M598</f>
        <v>76.67728363535674</v>
      </c>
    </row>
    <row r="599" spans="1:14" ht="15.75" thickBot="1">
      <c r="A599" s="39"/>
      <c r="B599" s="39"/>
      <c r="C599" s="39"/>
      <c r="D599" s="118"/>
      <c r="E599" s="284" t="s">
        <v>515</v>
      </c>
      <c r="F599" s="287"/>
      <c r="G599" s="287">
        <v>8000</v>
      </c>
      <c r="H599" s="287"/>
      <c r="I599" s="1144">
        <v>11000</v>
      </c>
      <c r="J599" s="287">
        <v>11000</v>
      </c>
      <c r="K599" s="1144"/>
      <c r="L599" s="287">
        <v>5000</v>
      </c>
      <c r="M599" s="1133">
        <v>5000</v>
      </c>
      <c r="N599" s="928">
        <f>(100/L599)*M599</f>
        <v>100</v>
      </c>
    </row>
    <row r="600" spans="1:14" ht="15.75" thickBot="1">
      <c r="A600" s="144"/>
      <c r="B600" s="144"/>
      <c r="C600" s="144"/>
      <c r="D600" s="118"/>
      <c r="E600" s="285" t="s">
        <v>326</v>
      </c>
      <c r="F600" s="288">
        <f>F594</f>
        <v>603116</v>
      </c>
      <c r="G600" s="288">
        <f>G594</f>
        <v>105825</v>
      </c>
      <c r="H600" s="288">
        <f>H594</f>
        <v>105568</v>
      </c>
      <c r="I600" s="294">
        <v>105568</v>
      </c>
      <c r="J600" s="288">
        <f>J594</f>
        <v>105288</v>
      </c>
      <c r="K600" s="294">
        <f>K594</f>
        <v>104368</v>
      </c>
      <c r="L600" s="288">
        <f>L594</f>
        <v>119686</v>
      </c>
      <c r="M600" s="1134">
        <f>M594</f>
        <v>105792.98</v>
      </c>
      <c r="N600" s="962">
        <f>(100/L600)*M600</f>
        <v>88.3921093528065</v>
      </c>
    </row>
    <row r="601" spans="1:14" ht="15.75" thickBot="1">
      <c r="A601" s="144"/>
      <c r="B601" s="144"/>
      <c r="C601" s="144"/>
      <c r="D601" s="118"/>
      <c r="E601" s="56" t="s">
        <v>328</v>
      </c>
      <c r="F601" s="289">
        <f>SUM(F596:F600)</f>
        <v>3472800</v>
      </c>
      <c r="G601" s="289">
        <f>SUM(G596:G600)</f>
        <v>2324587</v>
      </c>
      <c r="H601" s="291">
        <f>H596+H597+H598+H600</f>
        <v>2550219</v>
      </c>
      <c r="I601" s="291">
        <f>I596+I597+I598+I600+I599</f>
        <v>2593922</v>
      </c>
      <c r="J601" s="291">
        <f>J596+J597+J598+J600+J599</f>
        <v>2415551</v>
      </c>
      <c r="K601" s="291">
        <f>K596+K597+K598+K600</f>
        <v>2315171</v>
      </c>
      <c r="L601" s="291">
        <f>L596+L597+L598+L600+L599</f>
        <v>2722185.98</v>
      </c>
      <c r="M601" s="1135">
        <f>M596+M597+M598+M600+M599</f>
        <v>2299501.61</v>
      </c>
      <c r="N601" s="929">
        <f>(100/L601)*M601</f>
        <v>84.47261233782417</v>
      </c>
    </row>
    <row r="602" ht="15">
      <c r="N602" s="203"/>
    </row>
    <row r="603" spans="5:14" ht="15">
      <c r="E603" s="1291" t="s">
        <v>643</v>
      </c>
      <c r="F603" s="1291"/>
      <c r="G603" s="1291"/>
      <c r="H603" t="s">
        <v>502</v>
      </c>
      <c r="I603" s="1292" t="s">
        <v>650</v>
      </c>
      <c r="J603" s="1292"/>
      <c r="K603" s="1292"/>
      <c r="L603" s="1292"/>
      <c r="M603" s="1292"/>
      <c r="N603" s="1292"/>
    </row>
    <row r="604" spans="5:22" ht="15">
      <c r="E604" s="1291" t="s">
        <v>651</v>
      </c>
      <c r="F604" s="1291"/>
      <c r="G604" s="1291"/>
      <c r="I604" s="1291" t="s">
        <v>644</v>
      </c>
      <c r="J604" s="1291"/>
      <c r="K604" s="1291"/>
      <c r="L604" s="1291"/>
      <c r="M604" s="1291"/>
      <c r="N604" s="1291"/>
      <c r="U604" s="979"/>
      <c r="V604" s="160"/>
    </row>
    <row r="605" spans="5:9" ht="15">
      <c r="E605" s="1291" t="s">
        <v>641</v>
      </c>
      <c r="F605" s="1291"/>
      <c r="G605" s="1291"/>
      <c r="I605" t="s">
        <v>645</v>
      </c>
    </row>
    <row r="606" spans="5:14" ht="15">
      <c r="E606" s="1291" t="s">
        <v>642</v>
      </c>
      <c r="F606" s="1291"/>
      <c r="G606" s="1291"/>
      <c r="I606" s="1291" t="s">
        <v>646</v>
      </c>
      <c r="J606" s="1291"/>
      <c r="K606" s="1291"/>
      <c r="L606" s="1291"/>
      <c r="M606" s="1291"/>
      <c r="N606" s="1291"/>
    </row>
    <row r="607" spans="5:9" ht="15">
      <c r="E607" s="1291" t="s">
        <v>649</v>
      </c>
      <c r="F607" s="1291"/>
      <c r="G607" s="1291"/>
      <c r="I607" t="s">
        <v>647</v>
      </c>
    </row>
    <row r="608" spans="5:7" ht="15">
      <c r="E608" t="s">
        <v>503</v>
      </c>
      <c r="G608" t="s">
        <v>648</v>
      </c>
    </row>
    <row r="609" spans="5:6" ht="15">
      <c r="E609" t="s">
        <v>504</v>
      </c>
      <c r="F609" t="s">
        <v>505</v>
      </c>
    </row>
  </sheetData>
  <sheetProtection/>
  <mergeCells count="22">
    <mergeCell ref="F1:G1"/>
    <mergeCell ref="H1:J1"/>
    <mergeCell ref="K1:N1"/>
    <mergeCell ref="A2:A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E603:G603"/>
    <mergeCell ref="I603:N603"/>
    <mergeCell ref="E604:G604"/>
    <mergeCell ref="I604:N604"/>
    <mergeCell ref="E605:G605"/>
    <mergeCell ref="E606:G606"/>
    <mergeCell ref="I606:N606"/>
    <mergeCell ref="E607:G60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8"/>
  <sheetViews>
    <sheetView view="pageLayout" zoomScale="106" zoomScaleNormal="130" zoomScalePageLayoutView="106" workbookViewId="0" topLeftCell="A208">
      <selection activeCell="G124" sqref="G124:G141"/>
    </sheetView>
  </sheetViews>
  <sheetFormatPr defaultColWidth="9.140625" defaultRowHeight="15"/>
  <cols>
    <col min="1" max="1" width="7.57421875" style="0" customWidth="1"/>
    <col min="2" max="2" width="3.57421875" style="0" customWidth="1"/>
    <col min="3" max="3" width="4.421875" style="0" customWidth="1"/>
    <col min="4" max="4" width="4.57421875" style="0" customWidth="1"/>
    <col min="5" max="5" width="33.140625" style="0" customWidth="1"/>
    <col min="6" max="6" width="10.7109375" style="0" customWidth="1"/>
    <col min="7" max="7" width="8.57421875" style="0" customWidth="1"/>
    <col min="8" max="8" width="9.28125" style="0" customWidth="1"/>
    <col min="9" max="10" width="9.7109375" style="0" customWidth="1"/>
    <col min="11" max="11" width="9.8515625" style="0" customWidth="1"/>
    <col min="12" max="12" width="8.8515625" style="0" customWidth="1"/>
    <col min="13" max="13" width="8.421875" style="0" customWidth="1"/>
  </cols>
  <sheetData>
    <row r="1" spans="1:13" ht="16.5" thickBot="1">
      <c r="A1" s="314"/>
      <c r="B1" s="55"/>
      <c r="C1" s="55"/>
      <c r="D1" s="315"/>
      <c r="E1" s="316" t="s">
        <v>69</v>
      </c>
      <c r="F1" s="1270" t="s">
        <v>1</v>
      </c>
      <c r="G1" s="1271"/>
      <c r="H1" s="1272" t="s">
        <v>521</v>
      </c>
      <c r="I1" s="1272"/>
      <c r="J1" s="1271"/>
      <c r="K1" s="1273" t="s">
        <v>549</v>
      </c>
      <c r="L1" s="1273"/>
      <c r="M1" s="1274"/>
    </row>
    <row r="2" spans="1:13" ht="15">
      <c r="A2" s="1258" t="s">
        <v>6</v>
      </c>
      <c r="B2" s="65" t="s">
        <v>2</v>
      </c>
      <c r="C2" s="636" t="s">
        <v>413</v>
      </c>
      <c r="D2" s="66" t="s">
        <v>70</v>
      </c>
      <c r="E2" s="1260" t="s">
        <v>3</v>
      </c>
      <c r="F2" s="1262" t="s">
        <v>461</v>
      </c>
      <c r="G2" s="1262">
        <v>2019</v>
      </c>
      <c r="H2" s="1264" t="s">
        <v>4</v>
      </c>
      <c r="I2" s="1275" t="s">
        <v>5</v>
      </c>
      <c r="J2" s="1277" t="s">
        <v>453</v>
      </c>
      <c r="K2" s="1266" t="s">
        <v>422</v>
      </c>
      <c r="L2" s="1266" t="s">
        <v>458</v>
      </c>
      <c r="M2" s="1268" t="s">
        <v>520</v>
      </c>
    </row>
    <row r="3" spans="1:13" ht="15.75" thickBot="1">
      <c r="A3" s="1259"/>
      <c r="B3" s="67" t="s">
        <v>7</v>
      </c>
      <c r="C3" s="637"/>
      <c r="D3" s="507" t="s">
        <v>71</v>
      </c>
      <c r="E3" s="1261"/>
      <c r="F3" s="1263"/>
      <c r="G3" s="1263"/>
      <c r="H3" s="1265"/>
      <c r="I3" s="1276"/>
      <c r="J3" s="1278"/>
      <c r="K3" s="1267"/>
      <c r="L3" s="1267"/>
      <c r="M3" s="1269"/>
    </row>
    <row r="4" spans="1:13" ht="15.75" thickBot="1">
      <c r="A4" s="186" t="s">
        <v>339</v>
      </c>
      <c r="B4" s="17"/>
      <c r="C4" s="638"/>
      <c r="D4" s="508"/>
      <c r="E4" s="501" t="s">
        <v>72</v>
      </c>
      <c r="F4" s="29">
        <f>F5+F6+F16+F18+F23+F49+F59+F69+F72+F103</f>
        <v>342690</v>
      </c>
      <c r="G4" s="29">
        <f>G5+G6+G16+G18+G23+G49+G59+G69+G72+G103</f>
        <v>364631</v>
      </c>
      <c r="H4" s="70">
        <f>H5+H6+H16+H18+H23+H49+H59+H72+H103+H69</f>
        <v>404342</v>
      </c>
      <c r="I4" s="70">
        <f>I5+I6+I16+I18+I23+I49+I59+I72+I103+I69</f>
        <v>402841</v>
      </c>
      <c r="J4" s="58">
        <f>J5+J6+J16+J18+J23+J49+J59+J68+J72+J103</f>
        <v>368572</v>
      </c>
      <c r="K4" s="29">
        <f>K5+K6+K16+K18+K23+K49+K59+K72+K103+K69</f>
        <v>435560</v>
      </c>
      <c r="L4" s="29">
        <f>L5+L6+L16+L18+L23+L49+L59+L68+L72+L103</f>
        <v>388160</v>
      </c>
      <c r="M4" s="58">
        <f>M5+M6+M16+M18+M23+M49+M59+M68+M72+M103</f>
        <v>388110</v>
      </c>
    </row>
    <row r="5" spans="1:13" ht="15">
      <c r="A5" s="200">
        <v>611000</v>
      </c>
      <c r="B5" s="72"/>
      <c r="C5" s="639">
        <v>41</v>
      </c>
      <c r="D5" s="708" t="s">
        <v>73</v>
      </c>
      <c r="E5" s="502" t="s">
        <v>74</v>
      </c>
      <c r="F5" s="208">
        <v>159807</v>
      </c>
      <c r="G5" s="208">
        <v>168269</v>
      </c>
      <c r="H5" s="73">
        <v>194000</v>
      </c>
      <c r="I5" s="73">
        <v>194000</v>
      </c>
      <c r="J5" s="208">
        <v>194000</v>
      </c>
      <c r="K5" s="818">
        <v>194000</v>
      </c>
      <c r="L5" s="818">
        <v>194000</v>
      </c>
      <c r="M5" s="208">
        <v>194000</v>
      </c>
    </row>
    <row r="6" spans="1:13" ht="15">
      <c r="A6" s="164">
        <v>62</v>
      </c>
      <c r="B6" s="3"/>
      <c r="C6" s="639"/>
      <c r="D6" s="509"/>
      <c r="E6" s="503" t="s">
        <v>75</v>
      </c>
      <c r="F6" s="168">
        <f>SUM(F7:F15)</f>
        <v>59090</v>
      </c>
      <c r="G6" s="168">
        <f aca="true" t="shared" si="0" ref="G6:M6">SUM(G7:G15)</f>
        <v>61683</v>
      </c>
      <c r="H6" s="5">
        <f>SUM(H7:H15)</f>
        <v>74600</v>
      </c>
      <c r="I6" s="5">
        <f>SUM(I7:I15)</f>
        <v>74600</v>
      </c>
      <c r="J6" s="168">
        <f t="shared" si="0"/>
        <v>74600</v>
      </c>
      <c r="K6" s="819">
        <f t="shared" si="0"/>
        <v>77170</v>
      </c>
      <c r="L6" s="819">
        <f t="shared" si="0"/>
        <v>74820</v>
      </c>
      <c r="M6" s="819">
        <f t="shared" si="0"/>
        <v>74820</v>
      </c>
    </row>
    <row r="7" spans="1:18" ht="15">
      <c r="A7" s="169">
        <v>621000</v>
      </c>
      <c r="B7" s="7"/>
      <c r="C7" s="206">
        <v>41</v>
      </c>
      <c r="D7" s="510" t="s">
        <v>73</v>
      </c>
      <c r="E7" s="504" t="s">
        <v>76</v>
      </c>
      <c r="F7" s="170">
        <v>7554</v>
      </c>
      <c r="G7" s="170">
        <v>9198</v>
      </c>
      <c r="H7" s="52">
        <v>10600</v>
      </c>
      <c r="I7" s="21">
        <v>10600</v>
      </c>
      <c r="J7" s="181">
        <v>10600</v>
      </c>
      <c r="K7" s="729">
        <v>10950</v>
      </c>
      <c r="L7" s="729">
        <v>10600</v>
      </c>
      <c r="M7" s="729">
        <v>10600</v>
      </c>
      <c r="R7" s="188"/>
    </row>
    <row r="8" spans="1:18" ht="15">
      <c r="A8" s="171">
        <v>623000</v>
      </c>
      <c r="B8" s="9"/>
      <c r="C8" s="322">
        <v>41</v>
      </c>
      <c r="D8" s="511" t="s">
        <v>73</v>
      </c>
      <c r="E8" s="470" t="s">
        <v>77</v>
      </c>
      <c r="F8" s="172">
        <v>8651</v>
      </c>
      <c r="G8" s="172">
        <v>8009</v>
      </c>
      <c r="H8" s="48">
        <v>10600</v>
      </c>
      <c r="I8" s="8">
        <v>10600</v>
      </c>
      <c r="J8" s="172">
        <v>10600</v>
      </c>
      <c r="K8" s="731">
        <v>10950</v>
      </c>
      <c r="L8" s="731">
        <v>10600</v>
      </c>
      <c r="M8" s="731">
        <v>10600</v>
      </c>
      <c r="O8" s="188"/>
      <c r="R8" s="188"/>
    </row>
    <row r="9" spans="1:17" ht="15">
      <c r="A9" s="171">
        <v>625001</v>
      </c>
      <c r="B9" s="9"/>
      <c r="C9" s="13">
        <v>41</v>
      </c>
      <c r="D9" s="512" t="s">
        <v>73</v>
      </c>
      <c r="E9" s="470" t="s">
        <v>78</v>
      </c>
      <c r="F9" s="172">
        <v>2281</v>
      </c>
      <c r="G9" s="172">
        <v>2405</v>
      </c>
      <c r="H9" s="48">
        <v>2820</v>
      </c>
      <c r="I9" s="8">
        <v>2820</v>
      </c>
      <c r="J9" s="172">
        <v>2820</v>
      </c>
      <c r="K9" s="731">
        <v>3070</v>
      </c>
      <c r="L9" s="731">
        <v>2970</v>
      </c>
      <c r="M9" s="731">
        <v>2970</v>
      </c>
      <c r="O9" s="188"/>
      <c r="Q9" s="188"/>
    </row>
    <row r="10" spans="1:13" ht="15">
      <c r="A10" s="171">
        <v>625002</v>
      </c>
      <c r="B10" s="9"/>
      <c r="C10" s="206">
        <v>41</v>
      </c>
      <c r="D10" s="512" t="s">
        <v>73</v>
      </c>
      <c r="E10" s="470" t="s">
        <v>79</v>
      </c>
      <c r="F10" s="172">
        <v>24119</v>
      </c>
      <c r="G10" s="172">
        <v>25204</v>
      </c>
      <c r="H10" s="48">
        <v>29710</v>
      </c>
      <c r="I10" s="8">
        <v>29710</v>
      </c>
      <c r="J10" s="172">
        <v>29710</v>
      </c>
      <c r="K10" s="731">
        <v>30700</v>
      </c>
      <c r="L10" s="731">
        <v>29700</v>
      </c>
      <c r="M10" s="731">
        <v>29700</v>
      </c>
    </row>
    <row r="11" spans="1:13" ht="15">
      <c r="A11" s="169">
        <v>625003</v>
      </c>
      <c r="B11" s="51"/>
      <c r="C11" s="322">
        <v>41</v>
      </c>
      <c r="D11" s="512" t="s">
        <v>73</v>
      </c>
      <c r="E11" s="504" t="s">
        <v>80</v>
      </c>
      <c r="F11" s="170">
        <v>1404</v>
      </c>
      <c r="G11" s="170">
        <v>1516</v>
      </c>
      <c r="H11" s="48">
        <v>2120</v>
      </c>
      <c r="I11" s="8">
        <v>2120</v>
      </c>
      <c r="J11" s="172">
        <v>2120</v>
      </c>
      <c r="K11" s="731">
        <v>1800</v>
      </c>
      <c r="L11" s="731">
        <v>1700</v>
      </c>
      <c r="M11" s="731">
        <v>1700</v>
      </c>
    </row>
    <row r="12" spans="1:13" ht="15">
      <c r="A12" s="171">
        <v>625004</v>
      </c>
      <c r="B12" s="33"/>
      <c r="C12" s="13">
        <v>41</v>
      </c>
      <c r="D12" s="512" t="s">
        <v>73</v>
      </c>
      <c r="E12" s="470" t="s">
        <v>81</v>
      </c>
      <c r="F12" s="172">
        <v>4752</v>
      </c>
      <c r="G12" s="172">
        <v>4761</v>
      </c>
      <c r="H12" s="48">
        <v>6300</v>
      </c>
      <c r="I12" s="8">
        <v>6300</v>
      </c>
      <c r="J12" s="172">
        <v>6300</v>
      </c>
      <c r="K12" s="731">
        <v>6500</v>
      </c>
      <c r="L12" s="731">
        <v>6400</v>
      </c>
      <c r="M12" s="731">
        <v>6400</v>
      </c>
    </row>
    <row r="13" spans="1:13" ht="15">
      <c r="A13" s="182">
        <v>625005</v>
      </c>
      <c r="B13" s="35"/>
      <c r="C13" s="206">
        <v>41</v>
      </c>
      <c r="D13" s="512" t="s">
        <v>73</v>
      </c>
      <c r="E13" s="41" t="s">
        <v>82</v>
      </c>
      <c r="F13" s="183">
        <v>1548</v>
      </c>
      <c r="G13" s="183">
        <v>1500</v>
      </c>
      <c r="H13" s="48">
        <v>1750</v>
      </c>
      <c r="I13" s="8">
        <v>1750</v>
      </c>
      <c r="J13" s="172">
        <v>1750</v>
      </c>
      <c r="K13" s="731">
        <v>2500</v>
      </c>
      <c r="L13" s="731">
        <v>2150</v>
      </c>
      <c r="M13" s="731">
        <v>2150</v>
      </c>
    </row>
    <row r="14" spans="1:13" ht="15">
      <c r="A14" s="171">
        <v>625007</v>
      </c>
      <c r="B14" s="33"/>
      <c r="C14" s="322">
        <v>41</v>
      </c>
      <c r="D14" s="510" t="s">
        <v>73</v>
      </c>
      <c r="E14" s="470" t="s">
        <v>83</v>
      </c>
      <c r="F14" s="172">
        <v>8283</v>
      </c>
      <c r="G14" s="172">
        <v>8623</v>
      </c>
      <c r="H14" s="48">
        <v>10100</v>
      </c>
      <c r="I14" s="8">
        <v>10100</v>
      </c>
      <c r="J14" s="172">
        <v>10100</v>
      </c>
      <c r="K14" s="731">
        <v>10100</v>
      </c>
      <c r="L14" s="731">
        <v>10100</v>
      </c>
      <c r="M14" s="731">
        <v>10100</v>
      </c>
    </row>
    <row r="15" spans="1:13" ht="15">
      <c r="A15" s="173">
        <v>627000</v>
      </c>
      <c r="B15" s="49"/>
      <c r="C15" s="130">
        <v>41</v>
      </c>
      <c r="D15" s="513" t="s">
        <v>73</v>
      </c>
      <c r="E15" s="515" t="s">
        <v>84</v>
      </c>
      <c r="F15" s="174">
        <v>498</v>
      </c>
      <c r="G15" s="174">
        <v>467</v>
      </c>
      <c r="H15" s="80">
        <v>600</v>
      </c>
      <c r="I15" s="10">
        <v>600</v>
      </c>
      <c r="J15" s="174">
        <v>600</v>
      </c>
      <c r="K15" s="820">
        <v>600</v>
      </c>
      <c r="L15" s="820">
        <v>600</v>
      </c>
      <c r="M15" s="820">
        <v>600</v>
      </c>
    </row>
    <row r="16" spans="1:13" ht="15">
      <c r="A16" s="193">
        <v>631</v>
      </c>
      <c r="B16" s="74"/>
      <c r="C16" s="640"/>
      <c r="D16" s="509"/>
      <c r="E16" s="502" t="s">
        <v>337</v>
      </c>
      <c r="F16" s="165">
        <v>184</v>
      </c>
      <c r="G16" s="165">
        <v>249</v>
      </c>
      <c r="H16" s="5">
        <f>H17</f>
        <v>300</v>
      </c>
      <c r="I16" s="4">
        <f>I17</f>
        <v>300</v>
      </c>
      <c r="J16" s="165">
        <v>500</v>
      </c>
      <c r="K16" s="819">
        <f>K17</f>
        <v>300</v>
      </c>
      <c r="L16" s="168">
        <v>300</v>
      </c>
      <c r="M16" s="819">
        <f>M17</f>
        <v>300</v>
      </c>
    </row>
    <row r="17" spans="1:13" ht="15">
      <c r="A17" s="195">
        <v>631001</v>
      </c>
      <c r="B17" s="76"/>
      <c r="C17" s="114">
        <v>41</v>
      </c>
      <c r="D17" s="509" t="s">
        <v>73</v>
      </c>
      <c r="E17" s="506" t="s">
        <v>338</v>
      </c>
      <c r="F17" s="225">
        <v>184</v>
      </c>
      <c r="G17" s="225">
        <v>249</v>
      </c>
      <c r="H17" s="77">
        <v>300</v>
      </c>
      <c r="I17" s="78">
        <v>300</v>
      </c>
      <c r="J17" s="167">
        <v>300</v>
      </c>
      <c r="K17" s="821">
        <v>300</v>
      </c>
      <c r="L17" s="225">
        <v>300</v>
      </c>
      <c r="M17" s="225">
        <v>300</v>
      </c>
    </row>
    <row r="18" spans="1:13" ht="15">
      <c r="A18" s="164">
        <v>632</v>
      </c>
      <c r="B18" s="74"/>
      <c r="C18" s="83"/>
      <c r="D18" s="514"/>
      <c r="E18" s="503" t="s">
        <v>85</v>
      </c>
      <c r="F18" s="165">
        <f aca="true" t="shared" si="1" ref="F18:M18">SUM(F19:F22)</f>
        <v>6336</v>
      </c>
      <c r="G18" s="165">
        <f t="shared" si="1"/>
        <v>5458</v>
      </c>
      <c r="H18" s="5">
        <f t="shared" si="1"/>
        <v>5850</v>
      </c>
      <c r="I18" s="4">
        <f t="shared" si="1"/>
        <v>5850</v>
      </c>
      <c r="J18" s="165">
        <f t="shared" si="1"/>
        <v>5800</v>
      </c>
      <c r="K18" s="819">
        <f t="shared" si="1"/>
        <v>5800</v>
      </c>
      <c r="L18" s="819">
        <f t="shared" si="1"/>
        <v>5800</v>
      </c>
      <c r="M18" s="168">
        <f t="shared" si="1"/>
        <v>5800</v>
      </c>
    </row>
    <row r="19" spans="1:13" ht="8.25" customHeight="1" hidden="1">
      <c r="A19" s="169">
        <v>632002</v>
      </c>
      <c r="B19" s="51"/>
      <c r="C19" s="84">
        <v>41</v>
      </c>
      <c r="D19" s="518" t="s">
        <v>73</v>
      </c>
      <c r="E19" s="504" t="s">
        <v>274</v>
      </c>
      <c r="F19" s="170"/>
      <c r="G19" s="170"/>
      <c r="H19" s="89"/>
      <c r="I19" s="6"/>
      <c r="J19" s="170"/>
      <c r="K19" s="822"/>
      <c r="L19" s="822"/>
      <c r="M19" s="228"/>
    </row>
    <row r="20" spans="1:13" ht="0.75" customHeight="1">
      <c r="A20" s="171">
        <v>632001</v>
      </c>
      <c r="B20" s="33">
        <v>2</v>
      </c>
      <c r="C20" s="84"/>
      <c r="D20" s="519" t="s">
        <v>86</v>
      </c>
      <c r="E20" s="470" t="s">
        <v>88</v>
      </c>
      <c r="F20" s="172"/>
      <c r="G20" s="172"/>
      <c r="H20" s="48"/>
      <c r="I20" s="48"/>
      <c r="J20" s="172"/>
      <c r="K20" s="731"/>
      <c r="L20" s="731"/>
      <c r="M20" s="209"/>
    </row>
    <row r="21" spans="1:13" ht="15">
      <c r="A21" s="171">
        <v>632003</v>
      </c>
      <c r="B21" s="33">
        <v>1</v>
      </c>
      <c r="C21" s="84">
        <v>41</v>
      </c>
      <c r="D21" s="519" t="s">
        <v>86</v>
      </c>
      <c r="E21" s="470" t="s">
        <v>89</v>
      </c>
      <c r="F21" s="172">
        <v>3905</v>
      </c>
      <c r="G21" s="172">
        <v>2329</v>
      </c>
      <c r="H21" s="48">
        <v>3000</v>
      </c>
      <c r="I21" s="48">
        <v>3000</v>
      </c>
      <c r="J21" s="172">
        <v>3000</v>
      </c>
      <c r="K21" s="731">
        <v>3000</v>
      </c>
      <c r="L21" s="731">
        <v>3000</v>
      </c>
      <c r="M21" s="209">
        <v>3000</v>
      </c>
    </row>
    <row r="22" spans="1:13" ht="15">
      <c r="A22" s="171">
        <v>632003</v>
      </c>
      <c r="B22" s="9">
        <v>2</v>
      </c>
      <c r="C22" s="641">
        <v>41</v>
      </c>
      <c r="D22" s="519" t="s">
        <v>86</v>
      </c>
      <c r="E22" s="470" t="s">
        <v>90</v>
      </c>
      <c r="F22" s="172">
        <v>2431</v>
      </c>
      <c r="G22" s="172">
        <v>3129</v>
      </c>
      <c r="H22" s="36">
        <v>2850</v>
      </c>
      <c r="I22" s="36">
        <v>2850</v>
      </c>
      <c r="J22" s="183">
        <v>2800</v>
      </c>
      <c r="K22" s="811">
        <v>2800</v>
      </c>
      <c r="L22" s="824">
        <v>2800</v>
      </c>
      <c r="M22" s="185">
        <v>2800</v>
      </c>
    </row>
    <row r="23" spans="1:13" ht="15">
      <c r="A23" s="164">
        <v>633</v>
      </c>
      <c r="B23" s="74"/>
      <c r="C23" s="83"/>
      <c r="D23" s="514"/>
      <c r="E23" s="503" t="s">
        <v>92</v>
      </c>
      <c r="F23" s="165">
        <f aca="true" t="shared" si="2" ref="F23:M23">SUM(F24:F48)</f>
        <v>11932</v>
      </c>
      <c r="G23" s="165">
        <f t="shared" si="2"/>
        <v>10857</v>
      </c>
      <c r="H23" s="5">
        <f t="shared" si="2"/>
        <v>30580</v>
      </c>
      <c r="I23" s="5">
        <f t="shared" si="2"/>
        <v>24878</v>
      </c>
      <c r="J23" s="165">
        <f t="shared" si="2"/>
        <v>16755</v>
      </c>
      <c r="K23" s="819">
        <f t="shared" si="2"/>
        <v>27830</v>
      </c>
      <c r="L23" s="819">
        <f t="shared" si="2"/>
        <v>14430</v>
      </c>
      <c r="M23" s="168">
        <f t="shared" si="2"/>
        <v>14430</v>
      </c>
    </row>
    <row r="24" spans="1:13" ht="0.75" customHeight="1">
      <c r="A24" s="180">
        <v>633001</v>
      </c>
      <c r="B24" s="22"/>
      <c r="C24" s="206">
        <v>41</v>
      </c>
      <c r="D24" s="521" t="s">
        <v>73</v>
      </c>
      <c r="E24" s="517" t="s">
        <v>93</v>
      </c>
      <c r="F24" s="181"/>
      <c r="G24" s="181"/>
      <c r="H24" s="52"/>
      <c r="I24" s="21"/>
      <c r="J24" s="181"/>
      <c r="K24" s="729"/>
      <c r="L24" s="729"/>
      <c r="M24" s="223"/>
    </row>
    <row r="25" spans="1:13" ht="15">
      <c r="A25" s="169">
        <v>633001</v>
      </c>
      <c r="B25" s="7"/>
      <c r="C25" s="206">
        <v>41</v>
      </c>
      <c r="D25" s="522" t="s">
        <v>73</v>
      </c>
      <c r="E25" s="504" t="s">
        <v>276</v>
      </c>
      <c r="F25" s="170">
        <v>1343</v>
      </c>
      <c r="G25" s="170"/>
      <c r="H25" s="89"/>
      <c r="I25" s="6">
        <v>1700</v>
      </c>
      <c r="J25" s="170">
        <v>1665</v>
      </c>
      <c r="K25" s="822"/>
      <c r="L25" s="822"/>
      <c r="M25" s="228"/>
    </row>
    <row r="26" spans="1:13" ht="15" customHeight="1">
      <c r="A26" s="171">
        <v>633002</v>
      </c>
      <c r="B26" s="9"/>
      <c r="C26" s="9">
        <v>41</v>
      </c>
      <c r="D26" s="512" t="s">
        <v>73</v>
      </c>
      <c r="E26" s="470" t="s">
        <v>94</v>
      </c>
      <c r="F26" s="172">
        <v>1760</v>
      </c>
      <c r="G26" s="172">
        <v>1</v>
      </c>
      <c r="H26" s="48">
        <v>10000</v>
      </c>
      <c r="I26" s="8">
        <v>4882</v>
      </c>
      <c r="J26" s="172">
        <v>1600</v>
      </c>
      <c r="K26" s="731">
        <v>3000</v>
      </c>
      <c r="L26" s="731">
        <v>3000</v>
      </c>
      <c r="M26" s="209">
        <v>3000</v>
      </c>
    </row>
    <row r="27" spans="1:13" ht="14.25" customHeight="1">
      <c r="A27" s="171">
        <v>633004</v>
      </c>
      <c r="B27" s="35">
        <v>1</v>
      </c>
      <c r="C27" s="13">
        <v>41</v>
      </c>
      <c r="D27" s="510" t="s">
        <v>73</v>
      </c>
      <c r="E27" s="41" t="s">
        <v>514</v>
      </c>
      <c r="F27" s="183"/>
      <c r="G27" s="183"/>
      <c r="H27" s="36"/>
      <c r="I27" s="36">
        <v>780</v>
      </c>
      <c r="J27" s="183">
        <v>780</v>
      </c>
      <c r="K27" s="811">
        <v>2000</v>
      </c>
      <c r="L27" s="731">
        <v>500</v>
      </c>
      <c r="M27" s="185">
        <v>500</v>
      </c>
    </row>
    <row r="28" spans="1:13" ht="15">
      <c r="A28" s="171">
        <v>633004</v>
      </c>
      <c r="B28" s="9">
        <v>2</v>
      </c>
      <c r="C28" s="206">
        <v>41</v>
      </c>
      <c r="D28" s="512" t="s">
        <v>73</v>
      </c>
      <c r="E28" s="470" t="s">
        <v>95</v>
      </c>
      <c r="F28" s="172">
        <v>481</v>
      </c>
      <c r="G28" s="172">
        <v>792</v>
      </c>
      <c r="H28" s="48">
        <v>1000</v>
      </c>
      <c r="I28" s="8">
        <v>1000</v>
      </c>
      <c r="J28" s="172">
        <v>300</v>
      </c>
      <c r="K28" s="731">
        <v>1000</v>
      </c>
      <c r="L28" s="731">
        <v>1000</v>
      </c>
      <c r="M28" s="209">
        <v>1000</v>
      </c>
    </row>
    <row r="29" spans="1:13" ht="15">
      <c r="A29" s="171">
        <v>633004</v>
      </c>
      <c r="B29" s="9">
        <v>3</v>
      </c>
      <c r="C29" s="322">
        <v>41</v>
      </c>
      <c r="D29" s="512" t="s">
        <v>73</v>
      </c>
      <c r="E29" s="328" t="s">
        <v>96</v>
      </c>
      <c r="F29" s="172"/>
      <c r="G29" s="172"/>
      <c r="H29" s="48">
        <v>200</v>
      </c>
      <c r="I29" s="8">
        <v>200</v>
      </c>
      <c r="J29" s="172"/>
      <c r="K29" s="731">
        <v>200</v>
      </c>
      <c r="L29" s="731">
        <v>200</v>
      </c>
      <c r="M29" s="209">
        <v>200</v>
      </c>
    </row>
    <row r="30" spans="1:16" ht="15">
      <c r="A30" s="171">
        <v>633006</v>
      </c>
      <c r="B30" s="9">
        <v>1</v>
      </c>
      <c r="C30" s="13">
        <v>41</v>
      </c>
      <c r="D30" s="510" t="s">
        <v>73</v>
      </c>
      <c r="E30" s="328" t="s">
        <v>97</v>
      </c>
      <c r="F30" s="172">
        <v>1190</v>
      </c>
      <c r="G30" s="172">
        <v>569</v>
      </c>
      <c r="H30" s="48">
        <v>1200</v>
      </c>
      <c r="I30" s="8">
        <v>1200</v>
      </c>
      <c r="J30" s="172">
        <v>1000</v>
      </c>
      <c r="K30" s="731">
        <v>1200</v>
      </c>
      <c r="L30" s="731">
        <v>1200</v>
      </c>
      <c r="M30" s="209">
        <v>1200</v>
      </c>
      <c r="P30" s="188"/>
    </row>
    <row r="31" spans="1:13" ht="15">
      <c r="A31" s="171">
        <v>633006</v>
      </c>
      <c r="B31" s="9">
        <v>2</v>
      </c>
      <c r="C31" s="206">
        <v>41</v>
      </c>
      <c r="D31" s="512" t="s">
        <v>73</v>
      </c>
      <c r="E31" s="328" t="s">
        <v>98</v>
      </c>
      <c r="F31" s="172">
        <v>2215</v>
      </c>
      <c r="G31" s="172">
        <v>1442</v>
      </c>
      <c r="H31" s="48">
        <v>2000</v>
      </c>
      <c r="I31" s="8">
        <v>2000</v>
      </c>
      <c r="J31" s="172">
        <v>1500</v>
      </c>
      <c r="K31" s="731">
        <v>1800</v>
      </c>
      <c r="L31" s="731">
        <v>2000</v>
      </c>
      <c r="M31" s="209">
        <v>2000</v>
      </c>
    </row>
    <row r="32" spans="1:13" ht="15">
      <c r="A32" s="171">
        <v>633006</v>
      </c>
      <c r="B32" s="9">
        <v>3</v>
      </c>
      <c r="C32" s="322">
        <v>41</v>
      </c>
      <c r="D32" s="512" t="s">
        <v>73</v>
      </c>
      <c r="E32" s="328" t="s">
        <v>351</v>
      </c>
      <c r="F32" s="172">
        <v>229</v>
      </c>
      <c r="G32" s="172">
        <v>116</v>
      </c>
      <c r="H32" s="48">
        <v>300</v>
      </c>
      <c r="I32" s="8">
        <v>500</v>
      </c>
      <c r="J32" s="172">
        <v>500</v>
      </c>
      <c r="K32" s="731">
        <v>1000</v>
      </c>
      <c r="L32" s="731">
        <v>300</v>
      </c>
      <c r="M32" s="209">
        <v>300</v>
      </c>
    </row>
    <row r="33" spans="1:13" ht="15">
      <c r="A33" s="171">
        <v>633006</v>
      </c>
      <c r="B33" s="9">
        <v>4</v>
      </c>
      <c r="C33" s="13">
        <v>41</v>
      </c>
      <c r="D33" s="510" t="s">
        <v>73</v>
      </c>
      <c r="E33" s="328" t="s">
        <v>100</v>
      </c>
      <c r="F33" s="172">
        <v>18</v>
      </c>
      <c r="G33" s="172">
        <v>400</v>
      </c>
      <c r="H33" s="48">
        <v>50</v>
      </c>
      <c r="I33" s="8">
        <v>50</v>
      </c>
      <c r="J33" s="172">
        <v>40</v>
      </c>
      <c r="K33" s="731">
        <v>50</v>
      </c>
      <c r="L33" s="731">
        <v>50</v>
      </c>
      <c r="M33" s="209">
        <v>50</v>
      </c>
    </row>
    <row r="34" spans="1:13" ht="15">
      <c r="A34" s="171">
        <v>633006</v>
      </c>
      <c r="B34" s="9">
        <v>5</v>
      </c>
      <c r="C34" s="13">
        <v>41</v>
      </c>
      <c r="D34" s="512" t="s">
        <v>73</v>
      </c>
      <c r="E34" s="328" t="s">
        <v>101</v>
      </c>
      <c r="F34" s="172">
        <v>8</v>
      </c>
      <c r="G34" s="172"/>
      <c r="H34" s="48">
        <v>30</v>
      </c>
      <c r="I34" s="8">
        <v>30</v>
      </c>
      <c r="J34" s="172"/>
      <c r="K34" s="731">
        <v>30</v>
      </c>
      <c r="L34" s="731">
        <v>30</v>
      </c>
      <c r="M34" s="209">
        <v>30</v>
      </c>
    </row>
    <row r="35" spans="1:13" ht="15">
      <c r="A35" s="171">
        <v>633006</v>
      </c>
      <c r="B35" s="9">
        <v>6</v>
      </c>
      <c r="C35" s="206">
        <v>41</v>
      </c>
      <c r="D35" s="511" t="s">
        <v>86</v>
      </c>
      <c r="E35" s="471" t="s">
        <v>102</v>
      </c>
      <c r="F35" s="172">
        <v>5</v>
      </c>
      <c r="G35" s="172">
        <v>33</v>
      </c>
      <c r="H35" s="48">
        <v>100</v>
      </c>
      <c r="I35" s="8">
        <v>100</v>
      </c>
      <c r="J35" s="172">
        <v>100</v>
      </c>
      <c r="K35" s="731">
        <v>100</v>
      </c>
      <c r="L35" s="731">
        <v>100</v>
      </c>
      <c r="M35" s="209">
        <v>100</v>
      </c>
    </row>
    <row r="36" spans="1:13" ht="15">
      <c r="A36" s="171">
        <v>633006</v>
      </c>
      <c r="B36" s="33">
        <v>7</v>
      </c>
      <c r="C36" s="322">
        <v>41</v>
      </c>
      <c r="D36" s="512" t="s">
        <v>73</v>
      </c>
      <c r="E36" s="470" t="s">
        <v>103</v>
      </c>
      <c r="F36" s="172">
        <v>782</v>
      </c>
      <c r="G36" s="172">
        <v>366</v>
      </c>
      <c r="H36" s="48">
        <v>200</v>
      </c>
      <c r="I36" s="48">
        <v>2000</v>
      </c>
      <c r="J36" s="172">
        <v>2000</v>
      </c>
      <c r="K36" s="731">
        <v>2000</v>
      </c>
      <c r="L36" s="731">
        <v>200</v>
      </c>
      <c r="M36" s="209">
        <v>200</v>
      </c>
    </row>
    <row r="37" spans="1:13" ht="13.5" customHeight="1">
      <c r="A37" s="171">
        <v>633006</v>
      </c>
      <c r="B37" s="33">
        <v>8</v>
      </c>
      <c r="C37" s="13">
        <v>41</v>
      </c>
      <c r="D37" s="512" t="s">
        <v>104</v>
      </c>
      <c r="E37" s="470" t="s">
        <v>350</v>
      </c>
      <c r="F37" s="172">
        <v>531</v>
      </c>
      <c r="G37" s="172">
        <v>948</v>
      </c>
      <c r="H37" s="48">
        <v>700</v>
      </c>
      <c r="I37" s="48">
        <v>700</v>
      </c>
      <c r="J37" s="172">
        <v>700</v>
      </c>
      <c r="K37" s="731">
        <v>700</v>
      </c>
      <c r="L37" s="731">
        <v>700</v>
      </c>
      <c r="M37" s="209">
        <v>700</v>
      </c>
    </row>
    <row r="38" spans="1:13" ht="13.5" customHeight="1">
      <c r="A38" s="171">
        <v>633006</v>
      </c>
      <c r="B38" s="33">
        <v>10</v>
      </c>
      <c r="C38" s="322">
        <v>41</v>
      </c>
      <c r="D38" s="512" t="s">
        <v>368</v>
      </c>
      <c r="E38" s="470" t="s">
        <v>446</v>
      </c>
      <c r="F38" s="172"/>
      <c r="G38" s="172">
        <v>1575</v>
      </c>
      <c r="H38" s="48">
        <v>7500</v>
      </c>
      <c r="I38" s="48">
        <v>2336</v>
      </c>
      <c r="J38" s="172">
        <v>1870</v>
      </c>
      <c r="K38" s="731">
        <v>7400</v>
      </c>
      <c r="L38" s="731"/>
      <c r="M38" s="209"/>
    </row>
    <row r="39" spans="1:13" ht="15">
      <c r="A39" s="171">
        <v>633006</v>
      </c>
      <c r="B39" s="9">
        <v>12</v>
      </c>
      <c r="C39" s="13">
        <v>41</v>
      </c>
      <c r="D39" s="512" t="s">
        <v>104</v>
      </c>
      <c r="E39" s="470" t="s">
        <v>105</v>
      </c>
      <c r="F39" s="172"/>
      <c r="G39" s="172"/>
      <c r="H39" s="48">
        <v>50</v>
      </c>
      <c r="I39" s="8">
        <v>50</v>
      </c>
      <c r="J39" s="172"/>
      <c r="K39" s="731"/>
      <c r="L39" s="731"/>
      <c r="M39" s="209"/>
    </row>
    <row r="40" spans="1:13" ht="12.75" customHeight="1">
      <c r="A40" s="169">
        <v>633006</v>
      </c>
      <c r="B40" s="51">
        <v>13</v>
      </c>
      <c r="C40" s="206">
        <v>41</v>
      </c>
      <c r="D40" s="522" t="s">
        <v>106</v>
      </c>
      <c r="E40" s="504" t="s">
        <v>107</v>
      </c>
      <c r="F40" s="170"/>
      <c r="G40" s="170">
        <v>220</v>
      </c>
      <c r="H40" s="89">
        <v>2000</v>
      </c>
      <c r="I40" s="6">
        <v>2000</v>
      </c>
      <c r="J40" s="170">
        <v>150</v>
      </c>
      <c r="K40" s="822">
        <v>2000</v>
      </c>
      <c r="L40" s="822">
        <v>100</v>
      </c>
      <c r="M40" s="228">
        <v>100</v>
      </c>
    </row>
    <row r="41" spans="1:13" ht="18" customHeight="1" hidden="1">
      <c r="A41" s="169">
        <v>633006</v>
      </c>
      <c r="B41" s="51">
        <v>15</v>
      </c>
      <c r="C41" s="13">
        <v>41</v>
      </c>
      <c r="D41" s="522" t="s">
        <v>73</v>
      </c>
      <c r="E41" s="504" t="s">
        <v>369</v>
      </c>
      <c r="F41" s="170"/>
      <c r="G41" s="170"/>
      <c r="H41" s="89"/>
      <c r="I41" s="6"/>
      <c r="J41" s="170"/>
      <c r="K41" s="822"/>
      <c r="L41" s="822"/>
      <c r="M41" s="228"/>
    </row>
    <row r="42" spans="1:13" ht="15">
      <c r="A42" s="171">
        <v>633009</v>
      </c>
      <c r="B42" s="9">
        <v>1</v>
      </c>
      <c r="C42" s="13">
        <v>41</v>
      </c>
      <c r="D42" s="512" t="s">
        <v>73</v>
      </c>
      <c r="E42" s="470" t="s">
        <v>108</v>
      </c>
      <c r="F42" s="170">
        <v>315</v>
      </c>
      <c r="G42" s="170">
        <v>483</v>
      </c>
      <c r="H42" s="48">
        <v>500</v>
      </c>
      <c r="I42" s="8">
        <v>500</v>
      </c>
      <c r="J42" s="172">
        <v>500</v>
      </c>
      <c r="K42" s="731">
        <v>500</v>
      </c>
      <c r="L42" s="731">
        <v>500</v>
      </c>
      <c r="M42" s="209">
        <v>500</v>
      </c>
    </row>
    <row r="43" spans="1:13" ht="15">
      <c r="A43" s="169">
        <v>633010</v>
      </c>
      <c r="B43" s="51"/>
      <c r="C43" s="84">
        <v>41</v>
      </c>
      <c r="D43" s="522" t="s">
        <v>73</v>
      </c>
      <c r="E43" s="504" t="s">
        <v>109</v>
      </c>
      <c r="F43" s="170">
        <v>439</v>
      </c>
      <c r="G43" s="170">
        <v>607</v>
      </c>
      <c r="H43" s="89">
        <v>800</v>
      </c>
      <c r="I43" s="6">
        <v>800</v>
      </c>
      <c r="J43" s="170">
        <v>800</v>
      </c>
      <c r="K43" s="822">
        <v>800</v>
      </c>
      <c r="L43" s="822">
        <v>500</v>
      </c>
      <c r="M43" s="228">
        <v>500</v>
      </c>
    </row>
    <row r="44" spans="1:13" ht="15">
      <c r="A44" s="175">
        <v>633011</v>
      </c>
      <c r="B44" s="82"/>
      <c r="C44" s="642">
        <v>41</v>
      </c>
      <c r="D44" s="523" t="s">
        <v>73</v>
      </c>
      <c r="E44" s="525" t="s">
        <v>110</v>
      </c>
      <c r="F44" s="176">
        <v>12</v>
      </c>
      <c r="G44" s="176"/>
      <c r="H44" s="524">
        <v>50</v>
      </c>
      <c r="I44" s="54">
        <v>50</v>
      </c>
      <c r="J44" s="176">
        <v>50</v>
      </c>
      <c r="K44" s="825">
        <v>50</v>
      </c>
      <c r="L44" s="825">
        <v>50</v>
      </c>
      <c r="M44" s="828">
        <v>50</v>
      </c>
    </row>
    <row r="45" spans="1:13" ht="15">
      <c r="A45" s="327">
        <v>633013</v>
      </c>
      <c r="B45" s="282"/>
      <c r="C45" s="13">
        <v>41</v>
      </c>
      <c r="D45" s="523" t="s">
        <v>73</v>
      </c>
      <c r="E45" s="591" t="s">
        <v>370</v>
      </c>
      <c r="F45" s="176">
        <v>1069</v>
      </c>
      <c r="G45" s="176">
        <v>2116</v>
      </c>
      <c r="H45" s="175">
        <v>2500</v>
      </c>
      <c r="I45" s="54">
        <v>2500</v>
      </c>
      <c r="J45" s="176">
        <v>2000</v>
      </c>
      <c r="K45" s="825">
        <v>2500</v>
      </c>
      <c r="L45" s="825">
        <v>2500</v>
      </c>
      <c r="M45" s="828">
        <v>2500</v>
      </c>
    </row>
    <row r="46" spans="1:13" ht="13.5" customHeight="1">
      <c r="A46" s="175">
        <v>633015</v>
      </c>
      <c r="B46" s="326"/>
      <c r="C46" s="206">
        <v>41</v>
      </c>
      <c r="D46" s="523" t="s">
        <v>73</v>
      </c>
      <c r="E46" s="591" t="s">
        <v>387</v>
      </c>
      <c r="F46" s="246">
        <v>15</v>
      </c>
      <c r="G46" s="246">
        <v>20</v>
      </c>
      <c r="H46" s="187">
        <v>100</v>
      </c>
      <c r="I46" s="14">
        <v>200</v>
      </c>
      <c r="J46" s="246">
        <v>200</v>
      </c>
      <c r="K46" s="826">
        <v>200</v>
      </c>
      <c r="L46" s="826">
        <v>200</v>
      </c>
      <c r="M46" s="829">
        <v>200</v>
      </c>
    </row>
    <row r="47" spans="1:13" ht="0.75" customHeight="1" hidden="1">
      <c r="A47" s="281">
        <v>633015</v>
      </c>
      <c r="B47" s="472"/>
      <c r="C47" s="322">
        <v>41</v>
      </c>
      <c r="D47" s="527" t="s">
        <v>73</v>
      </c>
      <c r="E47" s="526" t="s">
        <v>407</v>
      </c>
      <c r="F47" s="176"/>
      <c r="G47" s="176"/>
      <c r="H47" s="175"/>
      <c r="I47" s="54"/>
      <c r="J47" s="176"/>
      <c r="K47" s="827"/>
      <c r="L47" s="826"/>
      <c r="M47" s="829"/>
    </row>
    <row r="48" spans="1:13" ht="15">
      <c r="A48" s="179">
        <v>633016</v>
      </c>
      <c r="B48" s="32"/>
      <c r="C48" s="322">
        <v>41</v>
      </c>
      <c r="D48" s="513" t="s">
        <v>111</v>
      </c>
      <c r="E48" s="515" t="s">
        <v>112</v>
      </c>
      <c r="F48" s="174">
        <v>1520</v>
      </c>
      <c r="G48" s="174">
        <v>1169</v>
      </c>
      <c r="H48" s="516">
        <v>1300</v>
      </c>
      <c r="I48" s="23">
        <v>1300</v>
      </c>
      <c r="J48" s="210">
        <v>1000</v>
      </c>
      <c r="K48" s="823">
        <v>1300</v>
      </c>
      <c r="L48" s="820">
        <v>1300</v>
      </c>
      <c r="M48" s="214">
        <v>1300</v>
      </c>
    </row>
    <row r="49" spans="1:13" ht="15">
      <c r="A49" s="164">
        <v>634</v>
      </c>
      <c r="B49" s="74"/>
      <c r="C49" s="644"/>
      <c r="D49" s="540"/>
      <c r="E49" s="665" t="s">
        <v>113</v>
      </c>
      <c r="F49" s="165">
        <f>SUM(F50:F58)</f>
        <v>12499</v>
      </c>
      <c r="G49" s="165">
        <f aca="true" t="shared" si="3" ref="G49:M49">SUM(G50:G58)</f>
        <v>7651</v>
      </c>
      <c r="H49" s="5">
        <f>SUM(H50:H58)</f>
        <v>8442</v>
      </c>
      <c r="I49" s="4">
        <f>SUM(I50:I58)</f>
        <v>9300</v>
      </c>
      <c r="J49" s="165">
        <f t="shared" si="3"/>
        <v>7210</v>
      </c>
      <c r="K49" s="819">
        <f t="shared" si="3"/>
        <v>9300</v>
      </c>
      <c r="L49" s="819">
        <f t="shared" si="3"/>
        <v>9300</v>
      </c>
      <c r="M49" s="168">
        <f t="shared" si="3"/>
        <v>9300</v>
      </c>
    </row>
    <row r="50" spans="1:13" ht="15">
      <c r="A50" s="169">
        <v>634001</v>
      </c>
      <c r="B50" s="51">
        <v>1</v>
      </c>
      <c r="C50" s="631">
        <v>41</v>
      </c>
      <c r="D50" s="521" t="s">
        <v>114</v>
      </c>
      <c r="E50" s="517" t="s">
        <v>115</v>
      </c>
      <c r="F50" s="170">
        <v>2803</v>
      </c>
      <c r="G50" s="170">
        <v>2074</v>
      </c>
      <c r="H50" s="89">
        <v>2000</v>
      </c>
      <c r="I50" s="6">
        <v>2000</v>
      </c>
      <c r="J50" s="170">
        <v>1500</v>
      </c>
      <c r="K50" s="228">
        <v>2000</v>
      </c>
      <c r="L50" s="822">
        <v>2000</v>
      </c>
      <c r="M50" s="228">
        <v>2000</v>
      </c>
    </row>
    <row r="51" spans="1:13" ht="15">
      <c r="A51" s="171">
        <v>634001</v>
      </c>
      <c r="B51" s="33">
        <v>2</v>
      </c>
      <c r="C51" s="13">
        <v>41</v>
      </c>
      <c r="D51" s="522" t="s">
        <v>114</v>
      </c>
      <c r="E51" s="470" t="s">
        <v>116</v>
      </c>
      <c r="F51" s="172">
        <v>2644</v>
      </c>
      <c r="G51" s="172">
        <v>2609</v>
      </c>
      <c r="H51" s="48">
        <v>2500</v>
      </c>
      <c r="I51" s="8">
        <v>2500</v>
      </c>
      <c r="J51" s="172">
        <v>2000</v>
      </c>
      <c r="K51" s="209">
        <v>2500</v>
      </c>
      <c r="L51" s="731">
        <v>2500</v>
      </c>
      <c r="M51" s="209">
        <v>2500</v>
      </c>
    </row>
    <row r="52" spans="1:13" ht="15">
      <c r="A52" s="171">
        <v>634001</v>
      </c>
      <c r="B52" s="33">
        <v>3</v>
      </c>
      <c r="C52" s="13">
        <v>41</v>
      </c>
      <c r="D52" s="522" t="s">
        <v>114</v>
      </c>
      <c r="E52" s="470" t="s">
        <v>117</v>
      </c>
      <c r="F52" s="172">
        <v>24</v>
      </c>
      <c r="G52" s="172">
        <v>15</v>
      </c>
      <c r="H52" s="48">
        <v>120</v>
      </c>
      <c r="I52" s="8">
        <v>120</v>
      </c>
      <c r="J52" s="172">
        <v>30</v>
      </c>
      <c r="K52" s="209">
        <v>120</v>
      </c>
      <c r="L52" s="731">
        <v>120</v>
      </c>
      <c r="M52" s="209">
        <v>120</v>
      </c>
    </row>
    <row r="53" spans="1:13" ht="15">
      <c r="A53" s="171">
        <v>634002</v>
      </c>
      <c r="B53" s="33">
        <v>1</v>
      </c>
      <c r="C53" s="84">
        <v>41</v>
      </c>
      <c r="D53" s="522" t="s">
        <v>114</v>
      </c>
      <c r="E53" s="470" t="s">
        <v>118</v>
      </c>
      <c r="F53" s="172">
        <v>1386</v>
      </c>
      <c r="G53" s="172">
        <v>912</v>
      </c>
      <c r="H53" s="48">
        <v>1000</v>
      </c>
      <c r="I53" s="8">
        <v>1500</v>
      </c>
      <c r="J53" s="172">
        <v>1500</v>
      </c>
      <c r="K53" s="209">
        <v>1500</v>
      </c>
      <c r="L53" s="731">
        <v>1500</v>
      </c>
      <c r="M53" s="209">
        <v>1500</v>
      </c>
    </row>
    <row r="54" spans="1:13" ht="15">
      <c r="A54" s="171">
        <v>634002</v>
      </c>
      <c r="B54" s="33">
        <v>2</v>
      </c>
      <c r="C54" s="642">
        <v>41</v>
      </c>
      <c r="D54" s="522" t="s">
        <v>114</v>
      </c>
      <c r="E54" s="470" t="s">
        <v>119</v>
      </c>
      <c r="F54" s="172">
        <v>4452</v>
      </c>
      <c r="G54" s="172">
        <v>843</v>
      </c>
      <c r="H54" s="48">
        <v>2000</v>
      </c>
      <c r="I54" s="8">
        <v>2000</v>
      </c>
      <c r="J54" s="172">
        <v>1000</v>
      </c>
      <c r="K54" s="209">
        <v>2000</v>
      </c>
      <c r="L54" s="731">
        <v>2000</v>
      </c>
      <c r="M54" s="209">
        <v>2000</v>
      </c>
    </row>
    <row r="55" spans="1:13" ht="15">
      <c r="A55" s="171">
        <v>634003</v>
      </c>
      <c r="B55" s="9">
        <v>1</v>
      </c>
      <c r="C55" s="641">
        <v>41</v>
      </c>
      <c r="D55" s="522" t="s">
        <v>114</v>
      </c>
      <c r="E55" s="470" t="s">
        <v>120</v>
      </c>
      <c r="F55" s="172">
        <v>833</v>
      </c>
      <c r="G55" s="172">
        <v>833</v>
      </c>
      <c r="H55" s="48">
        <v>432</v>
      </c>
      <c r="I55" s="8">
        <v>470</v>
      </c>
      <c r="J55" s="172">
        <v>470</v>
      </c>
      <c r="K55" s="209">
        <v>470</v>
      </c>
      <c r="L55" s="731">
        <v>470</v>
      </c>
      <c r="M55" s="209">
        <v>470</v>
      </c>
    </row>
    <row r="56" spans="1:13" ht="14.25" customHeight="1">
      <c r="A56" s="171">
        <v>634003</v>
      </c>
      <c r="B56" s="9">
        <v>2</v>
      </c>
      <c r="C56" s="641">
        <v>41</v>
      </c>
      <c r="D56" s="522" t="s">
        <v>114</v>
      </c>
      <c r="E56" s="470" t="s">
        <v>121</v>
      </c>
      <c r="F56" s="172">
        <v>254</v>
      </c>
      <c r="G56" s="172">
        <v>253</v>
      </c>
      <c r="H56" s="48">
        <v>280</v>
      </c>
      <c r="I56" s="8">
        <v>600</v>
      </c>
      <c r="J56" s="172">
        <v>600</v>
      </c>
      <c r="K56" s="209">
        <v>600</v>
      </c>
      <c r="L56" s="731">
        <v>600</v>
      </c>
      <c r="M56" s="209">
        <v>600</v>
      </c>
    </row>
    <row r="57" spans="1:13" ht="3" customHeight="1" hidden="1">
      <c r="A57" s="201">
        <v>634002</v>
      </c>
      <c r="B57" s="81"/>
      <c r="C57" s="39"/>
      <c r="D57" s="522" t="s">
        <v>114</v>
      </c>
      <c r="E57" s="471" t="s">
        <v>122</v>
      </c>
      <c r="F57" s="211"/>
      <c r="G57" s="211"/>
      <c r="H57" s="53">
        <v>0</v>
      </c>
      <c r="I57" s="24">
        <v>0</v>
      </c>
      <c r="J57" s="211"/>
      <c r="K57" s="213">
        <v>0</v>
      </c>
      <c r="L57" s="824">
        <v>0</v>
      </c>
      <c r="M57" s="213"/>
    </row>
    <row r="58" spans="1:13" ht="15">
      <c r="A58" s="179">
        <v>634005</v>
      </c>
      <c r="B58" s="79"/>
      <c r="C58" s="39">
        <v>41</v>
      </c>
      <c r="D58" s="510" t="s">
        <v>114</v>
      </c>
      <c r="E58" s="515" t="s">
        <v>123</v>
      </c>
      <c r="F58" s="210">
        <v>103</v>
      </c>
      <c r="G58" s="210">
        <v>112</v>
      </c>
      <c r="H58" s="516">
        <v>110</v>
      </c>
      <c r="I58" s="23">
        <v>110</v>
      </c>
      <c r="J58" s="210">
        <v>110</v>
      </c>
      <c r="K58" s="634">
        <v>110</v>
      </c>
      <c r="L58" s="823">
        <v>110</v>
      </c>
      <c r="M58" s="634">
        <v>110</v>
      </c>
    </row>
    <row r="59" spans="1:13" ht="15">
      <c r="A59" s="164">
        <v>635</v>
      </c>
      <c r="B59" s="3"/>
      <c r="C59" s="83"/>
      <c r="D59" s="514"/>
      <c r="E59" s="503" t="s">
        <v>124</v>
      </c>
      <c r="F59" s="165">
        <f>SUM(F60:F67)</f>
        <v>6804</v>
      </c>
      <c r="G59" s="165">
        <f aca="true" t="shared" si="4" ref="G59:M59">SUM(G60:G67)</f>
        <v>14999</v>
      </c>
      <c r="H59" s="5">
        <f t="shared" si="4"/>
        <v>7150</v>
      </c>
      <c r="I59" s="4">
        <f t="shared" si="4"/>
        <v>7850</v>
      </c>
      <c r="J59" s="165">
        <f t="shared" si="4"/>
        <v>7300</v>
      </c>
      <c r="K59" s="168">
        <f t="shared" si="4"/>
        <v>7600</v>
      </c>
      <c r="L59" s="819">
        <f t="shared" si="4"/>
        <v>7600</v>
      </c>
      <c r="M59" s="168">
        <f t="shared" si="4"/>
        <v>7600</v>
      </c>
    </row>
    <row r="60" spans="1:13" ht="13.5" customHeight="1">
      <c r="A60" s="169">
        <v>635002</v>
      </c>
      <c r="B60" s="51"/>
      <c r="C60" s="84">
        <v>41</v>
      </c>
      <c r="D60" s="522" t="s">
        <v>125</v>
      </c>
      <c r="E60" s="504" t="s">
        <v>126</v>
      </c>
      <c r="F60" s="170">
        <v>6423</v>
      </c>
      <c r="G60" s="170">
        <v>7468</v>
      </c>
      <c r="H60" s="89">
        <v>6500</v>
      </c>
      <c r="I60" s="6">
        <v>6500</v>
      </c>
      <c r="J60" s="170">
        <v>6000</v>
      </c>
      <c r="K60" s="228">
        <v>6500</v>
      </c>
      <c r="L60" s="822">
        <v>6500</v>
      </c>
      <c r="M60" s="228">
        <v>6500</v>
      </c>
    </row>
    <row r="61" spans="1:13" ht="15" customHeight="1">
      <c r="A61" s="169">
        <v>635003</v>
      </c>
      <c r="B61" s="51"/>
      <c r="C61" s="84">
        <v>41</v>
      </c>
      <c r="D61" s="528" t="s">
        <v>125</v>
      </c>
      <c r="E61" s="504" t="s">
        <v>462</v>
      </c>
      <c r="F61" s="170"/>
      <c r="G61" s="170">
        <v>675</v>
      </c>
      <c r="H61" s="48">
        <v>150</v>
      </c>
      <c r="I61" s="8">
        <v>700</v>
      </c>
      <c r="J61" s="172">
        <v>700</v>
      </c>
      <c r="K61" s="209">
        <v>500</v>
      </c>
      <c r="L61" s="731">
        <v>500</v>
      </c>
      <c r="M61" s="209">
        <v>500</v>
      </c>
    </row>
    <row r="62" spans="1:13" ht="15">
      <c r="A62" s="171">
        <v>635004</v>
      </c>
      <c r="B62" s="9">
        <v>2</v>
      </c>
      <c r="C62" s="13">
        <v>41</v>
      </c>
      <c r="D62" s="512" t="s">
        <v>86</v>
      </c>
      <c r="E62" s="470" t="s">
        <v>127</v>
      </c>
      <c r="F62" s="170"/>
      <c r="G62" s="170">
        <v>255</v>
      </c>
      <c r="H62" s="48">
        <v>100</v>
      </c>
      <c r="I62" s="8">
        <v>250</v>
      </c>
      <c r="J62" s="172">
        <v>200</v>
      </c>
      <c r="K62" s="209">
        <v>200</v>
      </c>
      <c r="L62" s="731">
        <v>200</v>
      </c>
      <c r="M62" s="209">
        <v>200</v>
      </c>
    </row>
    <row r="63" spans="1:13" ht="15">
      <c r="A63" s="171">
        <v>635004</v>
      </c>
      <c r="B63" s="9">
        <v>8</v>
      </c>
      <c r="C63" s="13">
        <v>41</v>
      </c>
      <c r="D63" s="512" t="s">
        <v>86</v>
      </c>
      <c r="E63" s="328" t="s">
        <v>128</v>
      </c>
      <c r="F63" s="172">
        <v>183</v>
      </c>
      <c r="G63" s="172">
        <v>241</v>
      </c>
      <c r="H63" s="48">
        <v>200</v>
      </c>
      <c r="I63" s="8">
        <v>200</v>
      </c>
      <c r="J63" s="172">
        <v>200</v>
      </c>
      <c r="K63" s="209">
        <v>200</v>
      </c>
      <c r="L63" s="731">
        <v>200</v>
      </c>
      <c r="M63" s="209">
        <v>200</v>
      </c>
    </row>
    <row r="64" spans="1:13" ht="15">
      <c r="A64" s="171">
        <v>635004</v>
      </c>
      <c r="B64" s="9">
        <v>4</v>
      </c>
      <c r="C64" s="13">
        <v>41</v>
      </c>
      <c r="D64" s="512" t="s">
        <v>86</v>
      </c>
      <c r="E64" s="328" t="s">
        <v>530</v>
      </c>
      <c r="F64" s="170"/>
      <c r="G64" s="170">
        <v>372</v>
      </c>
      <c r="H64" s="48"/>
      <c r="I64" s="8"/>
      <c r="J64" s="172"/>
      <c r="K64" s="209" t="s">
        <v>486</v>
      </c>
      <c r="L64" s="731"/>
      <c r="M64" s="209"/>
    </row>
    <row r="65" spans="1:13" ht="14.25" customHeight="1">
      <c r="A65" s="171">
        <v>635006</v>
      </c>
      <c r="B65" s="9">
        <v>1</v>
      </c>
      <c r="C65" s="13">
        <v>41</v>
      </c>
      <c r="D65" s="512" t="s">
        <v>86</v>
      </c>
      <c r="E65" s="328" t="s">
        <v>129</v>
      </c>
      <c r="F65" s="170">
        <v>198</v>
      </c>
      <c r="G65" s="170"/>
      <c r="H65" s="530"/>
      <c r="I65" s="25"/>
      <c r="J65" s="212"/>
      <c r="K65" s="830"/>
      <c r="L65" s="716"/>
      <c r="M65" s="830"/>
    </row>
    <row r="66" spans="1:13" ht="19.5" customHeight="1" hidden="1">
      <c r="A66" s="171">
        <v>635006</v>
      </c>
      <c r="B66" s="9">
        <v>10</v>
      </c>
      <c r="C66" s="13">
        <v>41</v>
      </c>
      <c r="D66" s="512" t="s">
        <v>130</v>
      </c>
      <c r="E66" s="328" t="s">
        <v>131</v>
      </c>
      <c r="F66" s="170"/>
      <c r="G66" s="170"/>
      <c r="H66" s="48">
        <v>0</v>
      </c>
      <c r="I66" s="8"/>
      <c r="J66" s="172"/>
      <c r="K66" s="209">
        <v>0</v>
      </c>
      <c r="L66" s="731">
        <v>0</v>
      </c>
      <c r="M66" s="209"/>
    </row>
    <row r="67" spans="1:13" ht="15">
      <c r="A67" s="173">
        <v>635006</v>
      </c>
      <c r="B67" s="11">
        <v>8</v>
      </c>
      <c r="C67" s="204">
        <v>41</v>
      </c>
      <c r="D67" s="513" t="s">
        <v>104</v>
      </c>
      <c r="E67" s="505" t="s">
        <v>132</v>
      </c>
      <c r="F67" s="174"/>
      <c r="G67" s="174">
        <v>5988</v>
      </c>
      <c r="H67" s="531">
        <v>200</v>
      </c>
      <c r="I67" s="86">
        <v>200</v>
      </c>
      <c r="J67" s="174">
        <v>200</v>
      </c>
      <c r="K67" s="831">
        <v>200</v>
      </c>
      <c r="L67" s="820">
        <v>200</v>
      </c>
      <c r="M67" s="214">
        <v>200</v>
      </c>
    </row>
    <row r="68" spans="1:14" ht="15" customHeight="1" hidden="1">
      <c r="A68" s="252">
        <v>636</v>
      </c>
      <c r="B68" s="3"/>
      <c r="C68" s="3"/>
      <c r="D68" s="514" t="s">
        <v>86</v>
      </c>
      <c r="E68" s="832" t="s">
        <v>133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165">
        <v>0</v>
      </c>
      <c r="L68" s="819">
        <v>0</v>
      </c>
      <c r="M68" s="168">
        <v>0</v>
      </c>
      <c r="N68" s="161"/>
    </row>
    <row r="69" spans="1:14" ht="15" customHeight="1">
      <c r="A69" s="252">
        <v>636</v>
      </c>
      <c r="B69" s="917"/>
      <c r="C69" s="917">
        <v>41</v>
      </c>
      <c r="D69" s="833" t="s">
        <v>86</v>
      </c>
      <c r="E69" s="503" t="s">
        <v>133</v>
      </c>
      <c r="F69" s="165">
        <v>280</v>
      </c>
      <c r="G69" s="165">
        <v>651</v>
      </c>
      <c r="H69" s="163">
        <v>200</v>
      </c>
      <c r="I69" s="87">
        <v>2000</v>
      </c>
      <c r="J69" s="165">
        <v>1700</v>
      </c>
      <c r="K69" s="168">
        <v>200</v>
      </c>
      <c r="L69" s="819">
        <v>50</v>
      </c>
      <c r="M69" s="168">
        <v>50</v>
      </c>
      <c r="N69" s="188"/>
    </row>
    <row r="70" spans="1:14" ht="15" customHeight="1">
      <c r="A70" s="1159">
        <v>636001</v>
      </c>
      <c r="B70" s="22"/>
      <c r="C70" s="631">
        <v>41</v>
      </c>
      <c r="D70" s="521" t="s">
        <v>86</v>
      </c>
      <c r="E70" s="517" t="s">
        <v>535</v>
      </c>
      <c r="F70" s="181"/>
      <c r="G70" s="181"/>
      <c r="H70" s="52">
        <v>200</v>
      </c>
      <c r="I70" s="21">
        <v>500</v>
      </c>
      <c r="J70" s="181">
        <v>470</v>
      </c>
      <c r="K70" s="223"/>
      <c r="L70" s="729"/>
      <c r="M70" s="223"/>
      <c r="N70" s="188"/>
    </row>
    <row r="71" spans="1:14" ht="15" customHeight="1">
      <c r="A71" s="1178">
        <v>636004</v>
      </c>
      <c r="B71" s="32"/>
      <c r="C71" s="32">
        <v>41</v>
      </c>
      <c r="D71" s="513" t="s">
        <v>86</v>
      </c>
      <c r="E71" s="534" t="s">
        <v>499</v>
      </c>
      <c r="F71" s="170"/>
      <c r="G71" s="170"/>
      <c r="H71" s="36"/>
      <c r="I71" s="12">
        <v>1500</v>
      </c>
      <c r="J71" s="170">
        <v>1500</v>
      </c>
      <c r="K71" s="185">
        <v>200</v>
      </c>
      <c r="L71" s="822"/>
      <c r="M71" s="228"/>
      <c r="N71" s="188"/>
    </row>
    <row r="72" spans="1:14" ht="15" customHeight="1">
      <c r="A72" s="200">
        <v>637</v>
      </c>
      <c r="B72" s="72"/>
      <c r="C72" s="72"/>
      <c r="D72" s="509"/>
      <c r="E72" s="503" t="s">
        <v>134</v>
      </c>
      <c r="F72" s="165">
        <f aca="true" t="shared" si="5" ref="F72:M72">SUM(F73:F102)</f>
        <v>78540</v>
      </c>
      <c r="G72" s="165">
        <f t="shared" si="5"/>
        <v>85701</v>
      </c>
      <c r="H72" s="5">
        <f t="shared" si="5"/>
        <v>71620</v>
      </c>
      <c r="I72" s="4">
        <f t="shared" si="5"/>
        <v>72463</v>
      </c>
      <c r="J72" s="165">
        <f t="shared" si="5"/>
        <v>58907</v>
      </c>
      <c r="K72" s="168">
        <f t="shared" si="5"/>
        <v>103760</v>
      </c>
      <c r="L72" s="819">
        <f t="shared" si="5"/>
        <v>71810</v>
      </c>
      <c r="M72" s="168">
        <f t="shared" si="5"/>
        <v>71760</v>
      </c>
      <c r="N72" s="188"/>
    </row>
    <row r="73" spans="1:13" ht="15" customHeight="1">
      <c r="A73" s="253">
        <v>637004</v>
      </c>
      <c r="B73" s="7"/>
      <c r="C73" s="641">
        <v>41</v>
      </c>
      <c r="D73" s="522" t="s">
        <v>73</v>
      </c>
      <c r="E73" s="534" t="s">
        <v>135</v>
      </c>
      <c r="F73" s="170"/>
      <c r="G73" s="170"/>
      <c r="H73" s="36">
        <v>120</v>
      </c>
      <c r="I73" s="12">
        <v>120</v>
      </c>
      <c r="J73" s="170"/>
      <c r="K73" s="185"/>
      <c r="L73" s="822"/>
      <c r="M73" s="228"/>
    </row>
    <row r="74" spans="1:13" ht="15">
      <c r="A74" s="254">
        <v>637004</v>
      </c>
      <c r="B74" s="9">
        <v>1</v>
      </c>
      <c r="C74" s="641">
        <v>41</v>
      </c>
      <c r="D74" s="528" t="s">
        <v>73</v>
      </c>
      <c r="E74" s="534" t="s">
        <v>354</v>
      </c>
      <c r="F74" s="172">
        <v>1188</v>
      </c>
      <c r="G74" s="172">
        <v>600</v>
      </c>
      <c r="H74" s="48"/>
      <c r="I74" s="8">
        <v>1900</v>
      </c>
      <c r="J74" s="170">
        <v>1900</v>
      </c>
      <c r="K74" s="209">
        <v>5000</v>
      </c>
      <c r="L74" s="822"/>
      <c r="M74" s="228"/>
    </row>
    <row r="75" spans="1:13" ht="12.75" customHeight="1">
      <c r="A75" s="171">
        <v>637001</v>
      </c>
      <c r="B75" s="33"/>
      <c r="C75" s="85">
        <v>41</v>
      </c>
      <c r="D75" s="523" t="s">
        <v>73</v>
      </c>
      <c r="E75" s="328" t="s">
        <v>136</v>
      </c>
      <c r="F75" s="172">
        <v>3245</v>
      </c>
      <c r="G75" s="172">
        <v>1470</v>
      </c>
      <c r="H75" s="48">
        <v>1000</v>
      </c>
      <c r="I75" s="8">
        <v>1000</v>
      </c>
      <c r="J75" s="172">
        <v>1000</v>
      </c>
      <c r="K75" s="209">
        <v>1000</v>
      </c>
      <c r="L75" s="731">
        <v>1000</v>
      </c>
      <c r="M75" s="209">
        <v>1000</v>
      </c>
    </row>
    <row r="76" spans="1:13" ht="14.25" customHeight="1">
      <c r="A76" s="169">
        <v>637004</v>
      </c>
      <c r="B76" s="7">
        <v>2</v>
      </c>
      <c r="C76" s="641">
        <v>41</v>
      </c>
      <c r="D76" s="522" t="s">
        <v>104</v>
      </c>
      <c r="E76" s="534" t="s">
        <v>137</v>
      </c>
      <c r="F76" s="170">
        <v>3990</v>
      </c>
      <c r="G76" s="170">
        <v>6575</v>
      </c>
      <c r="H76" s="89">
        <v>5000</v>
      </c>
      <c r="I76" s="6">
        <v>5000</v>
      </c>
      <c r="J76" s="170">
        <v>5000</v>
      </c>
      <c r="K76" s="731">
        <v>5000</v>
      </c>
      <c r="L76" s="731">
        <v>5000</v>
      </c>
      <c r="M76" s="228">
        <v>5000</v>
      </c>
    </row>
    <row r="77" spans="1:13" ht="15.75" customHeight="1" hidden="1">
      <c r="A77" s="171">
        <v>637004</v>
      </c>
      <c r="B77" s="9">
        <v>5</v>
      </c>
      <c r="C77" s="85">
        <v>41</v>
      </c>
      <c r="D77" s="512" t="s">
        <v>73</v>
      </c>
      <c r="E77" s="470" t="s">
        <v>138</v>
      </c>
      <c r="F77" s="170"/>
      <c r="G77" s="170"/>
      <c r="H77" s="48"/>
      <c r="I77" s="8"/>
      <c r="J77" s="172"/>
      <c r="K77" s="731"/>
      <c r="L77" s="731"/>
      <c r="M77" s="209"/>
    </row>
    <row r="78" spans="1:13" ht="15">
      <c r="A78" s="171">
        <v>637004</v>
      </c>
      <c r="B78" s="9">
        <v>5</v>
      </c>
      <c r="C78" s="84">
        <v>41</v>
      </c>
      <c r="D78" s="512" t="s">
        <v>73</v>
      </c>
      <c r="E78" s="470" t="s">
        <v>138</v>
      </c>
      <c r="F78" s="170"/>
      <c r="G78" s="170">
        <v>1094</v>
      </c>
      <c r="H78" s="48">
        <v>650</v>
      </c>
      <c r="I78" s="8">
        <v>650</v>
      </c>
      <c r="J78" s="172">
        <v>650</v>
      </c>
      <c r="K78" s="731">
        <v>500</v>
      </c>
      <c r="L78" s="731">
        <v>550</v>
      </c>
      <c r="M78" s="209">
        <v>500</v>
      </c>
    </row>
    <row r="79" spans="1:16" ht="15">
      <c r="A79" s="171">
        <v>637004</v>
      </c>
      <c r="B79" s="9">
        <v>6</v>
      </c>
      <c r="C79" s="84">
        <v>41</v>
      </c>
      <c r="D79" s="512" t="s">
        <v>139</v>
      </c>
      <c r="E79" s="470" t="s">
        <v>140</v>
      </c>
      <c r="F79" s="170">
        <v>115</v>
      </c>
      <c r="G79" s="170"/>
      <c r="H79" s="48">
        <v>50</v>
      </c>
      <c r="I79" s="8">
        <v>50</v>
      </c>
      <c r="J79" s="172">
        <v>50</v>
      </c>
      <c r="K79" s="731">
        <v>50</v>
      </c>
      <c r="L79" s="731">
        <v>50</v>
      </c>
      <c r="M79" s="209">
        <v>50</v>
      </c>
      <c r="P79" s="188"/>
    </row>
    <row r="80" spans="1:16" ht="15">
      <c r="A80" s="171">
        <v>637004</v>
      </c>
      <c r="B80" s="9">
        <v>8</v>
      </c>
      <c r="C80" s="641">
        <v>41</v>
      </c>
      <c r="D80" s="512" t="s">
        <v>73</v>
      </c>
      <c r="E80" s="328" t="s">
        <v>403</v>
      </c>
      <c r="F80" s="170">
        <v>281</v>
      </c>
      <c r="G80" s="170">
        <v>257</v>
      </c>
      <c r="H80" s="48">
        <v>150</v>
      </c>
      <c r="I80" s="48">
        <v>150</v>
      </c>
      <c r="J80" s="172">
        <v>150</v>
      </c>
      <c r="K80" s="731">
        <v>150</v>
      </c>
      <c r="L80" s="731">
        <v>150</v>
      </c>
      <c r="M80" s="209">
        <v>150</v>
      </c>
      <c r="P80" s="188"/>
    </row>
    <row r="81" spans="1:16" ht="15">
      <c r="A81" s="171">
        <v>637004</v>
      </c>
      <c r="B81" s="9">
        <v>9</v>
      </c>
      <c r="C81" s="641">
        <v>41</v>
      </c>
      <c r="D81" s="512" t="s">
        <v>73</v>
      </c>
      <c r="E81" s="328" t="s">
        <v>436</v>
      </c>
      <c r="F81" s="170">
        <v>204</v>
      </c>
      <c r="G81" s="170"/>
      <c r="H81" s="48">
        <v>200</v>
      </c>
      <c r="I81" s="48">
        <v>200</v>
      </c>
      <c r="J81" s="172">
        <v>70</v>
      </c>
      <c r="K81" s="731">
        <v>200</v>
      </c>
      <c r="L81" s="731">
        <v>200</v>
      </c>
      <c r="M81" s="209">
        <v>200</v>
      </c>
      <c r="P81" s="188"/>
    </row>
    <row r="82" spans="1:16" ht="15">
      <c r="A82" s="171">
        <v>637004</v>
      </c>
      <c r="B82" s="9">
        <v>10</v>
      </c>
      <c r="C82" s="641">
        <v>41</v>
      </c>
      <c r="D82" s="512" t="s">
        <v>198</v>
      </c>
      <c r="E82" s="328" t="s">
        <v>531</v>
      </c>
      <c r="F82" s="170"/>
      <c r="G82" s="170">
        <v>3240</v>
      </c>
      <c r="H82" s="48"/>
      <c r="I82" s="48"/>
      <c r="J82" s="172"/>
      <c r="K82" s="731"/>
      <c r="L82" s="731"/>
      <c r="M82" s="209"/>
      <c r="P82" s="188"/>
    </row>
    <row r="83" spans="1:13" ht="15.75" customHeight="1">
      <c r="A83" s="171">
        <v>637005</v>
      </c>
      <c r="B83" s="9">
        <v>1</v>
      </c>
      <c r="C83" s="641">
        <v>41</v>
      </c>
      <c r="D83" s="512" t="s">
        <v>106</v>
      </c>
      <c r="E83" s="328" t="s">
        <v>142</v>
      </c>
      <c r="F83" s="170">
        <v>3840</v>
      </c>
      <c r="G83" s="170">
        <v>1030</v>
      </c>
      <c r="H83" s="48">
        <v>3000</v>
      </c>
      <c r="I83" s="48">
        <v>3000</v>
      </c>
      <c r="J83" s="172">
        <v>1500</v>
      </c>
      <c r="K83" s="731">
        <v>5000</v>
      </c>
      <c r="L83" s="731">
        <v>3000</v>
      </c>
      <c r="M83" s="209">
        <v>3000</v>
      </c>
    </row>
    <row r="84" spans="1:13" ht="15">
      <c r="A84" s="171">
        <v>637005</v>
      </c>
      <c r="B84" s="9">
        <v>2</v>
      </c>
      <c r="C84" s="85">
        <v>41</v>
      </c>
      <c r="D84" s="512" t="s">
        <v>143</v>
      </c>
      <c r="E84" s="470" t="s">
        <v>144</v>
      </c>
      <c r="F84" s="170">
        <v>8978</v>
      </c>
      <c r="G84" s="170">
        <v>2650</v>
      </c>
      <c r="H84" s="48">
        <v>2400</v>
      </c>
      <c r="I84" s="8">
        <v>2400</v>
      </c>
      <c r="J84" s="172">
        <v>2400</v>
      </c>
      <c r="K84" s="731">
        <v>2400</v>
      </c>
      <c r="L84" s="731">
        <v>2400</v>
      </c>
      <c r="M84" s="209">
        <v>2400</v>
      </c>
    </row>
    <row r="85" spans="1:13" ht="15">
      <c r="A85" s="171">
        <v>637005</v>
      </c>
      <c r="B85" s="9">
        <v>3</v>
      </c>
      <c r="C85" s="84">
        <v>41</v>
      </c>
      <c r="D85" s="512" t="s">
        <v>73</v>
      </c>
      <c r="E85" s="328" t="s">
        <v>251</v>
      </c>
      <c r="F85" s="170">
        <v>16044</v>
      </c>
      <c r="G85" s="170">
        <v>15429</v>
      </c>
      <c r="H85" s="48">
        <v>10000</v>
      </c>
      <c r="I85" s="8">
        <v>6468</v>
      </c>
      <c r="J85" s="172">
        <v>1000</v>
      </c>
      <c r="K85" s="731">
        <v>15000</v>
      </c>
      <c r="L85" s="731">
        <v>15000</v>
      </c>
      <c r="M85" s="209">
        <v>15000</v>
      </c>
    </row>
    <row r="86" spans="1:13" ht="15">
      <c r="A86" s="171">
        <v>637005</v>
      </c>
      <c r="B86" s="9">
        <v>4</v>
      </c>
      <c r="C86" s="85">
        <v>41</v>
      </c>
      <c r="D86" s="512" t="s">
        <v>145</v>
      </c>
      <c r="E86" s="328" t="s">
        <v>146</v>
      </c>
      <c r="F86" s="170">
        <v>2400</v>
      </c>
      <c r="G86" s="170">
        <v>2400</v>
      </c>
      <c r="H86" s="48">
        <v>2500</v>
      </c>
      <c r="I86" s="8">
        <v>2500</v>
      </c>
      <c r="J86" s="172">
        <v>2500</v>
      </c>
      <c r="K86" s="731">
        <v>2500</v>
      </c>
      <c r="L86" s="731">
        <v>2500</v>
      </c>
      <c r="M86" s="209">
        <v>2500</v>
      </c>
    </row>
    <row r="87" spans="1:13" ht="15">
      <c r="A87" s="171">
        <v>637005</v>
      </c>
      <c r="B87" s="9">
        <v>5</v>
      </c>
      <c r="C87" s="641">
        <v>41</v>
      </c>
      <c r="D87" s="512" t="s">
        <v>73</v>
      </c>
      <c r="E87" s="328" t="s">
        <v>384</v>
      </c>
      <c r="F87" s="170"/>
      <c r="G87" s="170">
        <v>4725</v>
      </c>
      <c r="H87" s="48"/>
      <c r="I87" s="8">
        <v>900</v>
      </c>
      <c r="J87" s="172">
        <v>900</v>
      </c>
      <c r="K87" s="731"/>
      <c r="L87" s="731"/>
      <c r="M87" s="209"/>
    </row>
    <row r="88" spans="1:13" ht="15">
      <c r="A88" s="171">
        <v>637006</v>
      </c>
      <c r="B88" s="9"/>
      <c r="C88" s="13">
        <v>41</v>
      </c>
      <c r="D88" s="512" t="s">
        <v>73</v>
      </c>
      <c r="E88" s="328" t="s">
        <v>395</v>
      </c>
      <c r="F88" s="170">
        <v>660</v>
      </c>
      <c r="G88" s="170"/>
      <c r="H88" s="48"/>
      <c r="I88" s="8">
        <v>75</v>
      </c>
      <c r="J88" s="172">
        <v>72</v>
      </c>
      <c r="K88" s="731"/>
      <c r="L88" s="731"/>
      <c r="M88" s="209"/>
    </row>
    <row r="89" spans="1:13" ht="12.75" customHeight="1">
      <c r="A89" s="171">
        <v>637011</v>
      </c>
      <c r="B89" s="9"/>
      <c r="C89" s="641">
        <v>41</v>
      </c>
      <c r="D89" s="522" t="s">
        <v>106</v>
      </c>
      <c r="E89" s="328" t="s">
        <v>147</v>
      </c>
      <c r="F89" s="170">
        <v>1784</v>
      </c>
      <c r="G89" s="170">
        <v>3191</v>
      </c>
      <c r="H89" s="48">
        <v>3000</v>
      </c>
      <c r="I89" s="8">
        <v>3000</v>
      </c>
      <c r="J89" s="172">
        <v>1000</v>
      </c>
      <c r="K89" s="731">
        <v>15000</v>
      </c>
      <c r="L89" s="731">
        <v>2000</v>
      </c>
      <c r="M89" s="209">
        <v>2000</v>
      </c>
    </row>
    <row r="90" spans="1:13" ht="14.25" customHeight="1">
      <c r="A90" s="171">
        <v>637011</v>
      </c>
      <c r="B90" s="9">
        <v>2</v>
      </c>
      <c r="C90" s="641">
        <v>41</v>
      </c>
      <c r="D90" s="512" t="s">
        <v>106</v>
      </c>
      <c r="E90" s="328" t="s">
        <v>371</v>
      </c>
      <c r="F90" s="170">
        <v>760</v>
      </c>
      <c r="G90" s="170">
        <v>3112</v>
      </c>
      <c r="H90" s="48">
        <v>1000</v>
      </c>
      <c r="I90" s="8">
        <v>2500</v>
      </c>
      <c r="J90" s="172">
        <v>2500</v>
      </c>
      <c r="K90" s="731">
        <v>1000</v>
      </c>
      <c r="L90" s="731"/>
      <c r="M90" s="209"/>
    </row>
    <row r="91" spans="1:13" ht="15">
      <c r="A91" s="171">
        <v>637012</v>
      </c>
      <c r="B91" s="9"/>
      <c r="C91" s="85">
        <v>41</v>
      </c>
      <c r="D91" s="512" t="s">
        <v>73</v>
      </c>
      <c r="E91" s="328" t="s">
        <v>425</v>
      </c>
      <c r="F91" s="170">
        <v>191</v>
      </c>
      <c r="G91" s="170">
        <v>187</v>
      </c>
      <c r="H91" s="48">
        <v>200</v>
      </c>
      <c r="I91" s="8">
        <v>200</v>
      </c>
      <c r="J91" s="172">
        <v>200</v>
      </c>
      <c r="K91" s="731">
        <v>200</v>
      </c>
      <c r="L91" s="731">
        <v>200</v>
      </c>
      <c r="M91" s="209">
        <v>200</v>
      </c>
    </row>
    <row r="92" spans="1:13" ht="15">
      <c r="A92" s="171">
        <v>637012</v>
      </c>
      <c r="B92" s="9">
        <v>2</v>
      </c>
      <c r="C92" s="641">
        <v>41</v>
      </c>
      <c r="D92" s="512" t="s">
        <v>73</v>
      </c>
      <c r="E92" s="328" t="s">
        <v>26</v>
      </c>
      <c r="F92" s="170">
        <v>12</v>
      </c>
      <c r="G92" s="170">
        <v>1630</v>
      </c>
      <c r="H92" s="48">
        <v>250</v>
      </c>
      <c r="I92" s="8">
        <v>250</v>
      </c>
      <c r="J92" s="172">
        <v>250</v>
      </c>
      <c r="K92" s="731">
        <v>200</v>
      </c>
      <c r="L92" s="731">
        <v>200</v>
      </c>
      <c r="M92" s="209">
        <v>200</v>
      </c>
    </row>
    <row r="93" spans="1:13" ht="15">
      <c r="A93" s="171">
        <v>637012</v>
      </c>
      <c r="B93" s="9">
        <v>3</v>
      </c>
      <c r="C93" s="206">
        <v>41</v>
      </c>
      <c r="D93" s="511" t="s">
        <v>73</v>
      </c>
      <c r="E93" s="599" t="s">
        <v>148</v>
      </c>
      <c r="F93" s="172">
        <v>53</v>
      </c>
      <c r="G93" s="172">
        <v>276</v>
      </c>
      <c r="H93" s="48">
        <v>500</v>
      </c>
      <c r="I93" s="8">
        <v>500</v>
      </c>
      <c r="J93" s="172">
        <v>500</v>
      </c>
      <c r="K93" s="731">
        <v>500</v>
      </c>
      <c r="L93" s="731">
        <v>500</v>
      </c>
      <c r="M93" s="209">
        <v>500</v>
      </c>
    </row>
    <row r="94" spans="1:13" ht="15">
      <c r="A94" s="171">
        <v>637014</v>
      </c>
      <c r="B94" s="9"/>
      <c r="C94" s="13">
        <v>41</v>
      </c>
      <c r="D94" s="512" t="s">
        <v>73</v>
      </c>
      <c r="E94" s="470" t="s">
        <v>149</v>
      </c>
      <c r="F94" s="170">
        <v>15036</v>
      </c>
      <c r="G94" s="170">
        <v>13861</v>
      </c>
      <c r="H94" s="48">
        <v>13500</v>
      </c>
      <c r="I94" s="8">
        <v>13500</v>
      </c>
      <c r="J94" s="172">
        <v>13400</v>
      </c>
      <c r="K94" s="731">
        <v>15000</v>
      </c>
      <c r="L94" s="731">
        <v>15000</v>
      </c>
      <c r="M94" s="209">
        <v>15000</v>
      </c>
    </row>
    <row r="95" spans="1:13" ht="15">
      <c r="A95" s="171">
        <v>637015</v>
      </c>
      <c r="B95" s="9"/>
      <c r="C95" s="641">
        <v>41</v>
      </c>
      <c r="D95" s="512" t="s">
        <v>150</v>
      </c>
      <c r="E95" s="470" t="s">
        <v>151</v>
      </c>
      <c r="F95" s="170">
        <v>1303</v>
      </c>
      <c r="G95" s="170">
        <v>1416</v>
      </c>
      <c r="H95" s="48">
        <v>2000</v>
      </c>
      <c r="I95" s="8">
        <v>2000</v>
      </c>
      <c r="J95" s="172">
        <v>2000</v>
      </c>
      <c r="K95" s="731">
        <v>2000</v>
      </c>
      <c r="L95" s="731">
        <v>2000</v>
      </c>
      <c r="M95" s="209">
        <v>2000</v>
      </c>
    </row>
    <row r="96" spans="1:13" ht="13.5" customHeight="1">
      <c r="A96" s="171">
        <v>637016</v>
      </c>
      <c r="B96" s="33"/>
      <c r="C96" s="641">
        <v>41</v>
      </c>
      <c r="D96" s="512" t="s">
        <v>73</v>
      </c>
      <c r="E96" s="470" t="s">
        <v>152</v>
      </c>
      <c r="F96" s="170">
        <v>1937</v>
      </c>
      <c r="G96" s="170">
        <v>2150</v>
      </c>
      <c r="H96" s="89">
        <v>2950</v>
      </c>
      <c r="I96" s="6">
        <v>2950</v>
      </c>
      <c r="J96" s="170">
        <v>2950</v>
      </c>
      <c r="K96" s="822">
        <v>2910</v>
      </c>
      <c r="L96" s="822">
        <v>2910</v>
      </c>
      <c r="M96" s="228">
        <v>2910</v>
      </c>
    </row>
    <row r="97" spans="1:13" ht="14.25" customHeight="1">
      <c r="A97" s="171">
        <v>637026</v>
      </c>
      <c r="B97" s="33">
        <v>1</v>
      </c>
      <c r="C97" s="206">
        <v>41</v>
      </c>
      <c r="D97" s="511" t="s">
        <v>153</v>
      </c>
      <c r="E97" s="471" t="s">
        <v>154</v>
      </c>
      <c r="F97" s="170">
        <v>2933</v>
      </c>
      <c r="G97" s="170">
        <v>3948</v>
      </c>
      <c r="H97" s="48">
        <v>4900</v>
      </c>
      <c r="I97" s="8">
        <v>4900</v>
      </c>
      <c r="J97" s="172">
        <v>4900</v>
      </c>
      <c r="K97" s="731">
        <v>4900</v>
      </c>
      <c r="L97" s="731">
        <v>4900</v>
      </c>
      <c r="M97" s="209">
        <v>4900</v>
      </c>
    </row>
    <row r="98" spans="1:13" ht="18" customHeight="1">
      <c r="A98" s="171">
        <v>637026</v>
      </c>
      <c r="B98" s="33">
        <v>2</v>
      </c>
      <c r="C98" s="13">
        <v>41</v>
      </c>
      <c r="D98" s="512" t="s">
        <v>153</v>
      </c>
      <c r="E98" s="470" t="s">
        <v>155</v>
      </c>
      <c r="F98" s="170">
        <v>2467</v>
      </c>
      <c r="G98" s="170">
        <v>4227</v>
      </c>
      <c r="H98" s="48">
        <v>6000</v>
      </c>
      <c r="I98" s="48">
        <v>6000</v>
      </c>
      <c r="J98" s="172">
        <v>6000</v>
      </c>
      <c r="K98" s="731">
        <v>6000</v>
      </c>
      <c r="L98" s="731">
        <v>6000</v>
      </c>
      <c r="M98" s="209">
        <v>6000</v>
      </c>
    </row>
    <row r="99" spans="1:13" ht="18" customHeight="1">
      <c r="A99" s="171">
        <v>637027</v>
      </c>
      <c r="B99" s="33"/>
      <c r="C99" s="9">
        <v>41</v>
      </c>
      <c r="D99" s="512" t="s">
        <v>73</v>
      </c>
      <c r="E99" s="470" t="s">
        <v>156</v>
      </c>
      <c r="F99" s="170">
        <v>9006</v>
      </c>
      <c r="G99" s="170">
        <v>10368</v>
      </c>
      <c r="H99" s="48">
        <v>7000</v>
      </c>
      <c r="I99" s="8">
        <v>7000</v>
      </c>
      <c r="J99" s="172">
        <v>7000</v>
      </c>
      <c r="K99" s="731">
        <v>14000</v>
      </c>
      <c r="L99" s="731">
        <v>7000</v>
      </c>
      <c r="M99" s="209">
        <v>7000</v>
      </c>
    </row>
    <row r="100" spans="1:13" ht="15" customHeight="1">
      <c r="A100" s="201">
        <v>637031</v>
      </c>
      <c r="B100" s="33"/>
      <c r="C100" s="13">
        <v>41</v>
      </c>
      <c r="D100" s="512" t="s">
        <v>73</v>
      </c>
      <c r="E100" s="470" t="s">
        <v>27</v>
      </c>
      <c r="F100" s="172">
        <v>636</v>
      </c>
      <c r="G100" s="172">
        <v>5</v>
      </c>
      <c r="H100" s="48"/>
      <c r="I100" s="53"/>
      <c r="J100" s="211"/>
      <c r="K100" s="824"/>
      <c r="L100" s="824"/>
      <c r="M100" s="213"/>
    </row>
    <row r="101" spans="1:13" ht="15">
      <c r="A101" s="201">
        <v>637035</v>
      </c>
      <c r="B101" s="33"/>
      <c r="C101" s="641">
        <v>41</v>
      </c>
      <c r="D101" s="510" t="s">
        <v>114</v>
      </c>
      <c r="E101" s="504" t="s">
        <v>388</v>
      </c>
      <c r="F101" s="211">
        <v>195</v>
      </c>
      <c r="G101" s="211">
        <v>13</v>
      </c>
      <c r="H101" s="53">
        <v>250</v>
      </c>
      <c r="I101" s="53">
        <v>250</v>
      </c>
      <c r="J101" s="211">
        <v>15</v>
      </c>
      <c r="K101" s="824">
        <v>250</v>
      </c>
      <c r="L101" s="824">
        <v>250</v>
      </c>
      <c r="M101" s="213">
        <v>250</v>
      </c>
    </row>
    <row r="102" spans="1:13" ht="15">
      <c r="A102" s="201">
        <v>637003</v>
      </c>
      <c r="B102" s="9"/>
      <c r="C102" s="657">
        <v>41</v>
      </c>
      <c r="D102" s="511" t="s">
        <v>104</v>
      </c>
      <c r="E102" s="471" t="s">
        <v>452</v>
      </c>
      <c r="F102" s="210">
        <v>1282</v>
      </c>
      <c r="G102" s="210">
        <v>1847</v>
      </c>
      <c r="H102" s="516">
        <v>5000</v>
      </c>
      <c r="I102" s="53">
        <v>5000</v>
      </c>
      <c r="J102" s="211">
        <v>1000</v>
      </c>
      <c r="K102" s="824">
        <v>5000</v>
      </c>
      <c r="L102" s="824">
        <v>1000</v>
      </c>
      <c r="M102" s="213">
        <v>1000</v>
      </c>
    </row>
    <row r="103" spans="1:13" ht="15">
      <c r="A103" s="164">
        <v>641</v>
      </c>
      <c r="B103" s="74"/>
      <c r="C103" s="112"/>
      <c r="D103" s="514"/>
      <c r="E103" s="503" t="s">
        <v>157</v>
      </c>
      <c r="F103" s="165">
        <v>7218</v>
      </c>
      <c r="G103" s="165">
        <v>9113</v>
      </c>
      <c r="H103" s="5">
        <v>11600</v>
      </c>
      <c r="I103" s="4">
        <v>11600</v>
      </c>
      <c r="J103" s="165">
        <v>3500</v>
      </c>
      <c r="K103" s="819">
        <f>SUM(K104:K105)</f>
        <v>9600</v>
      </c>
      <c r="L103" s="819">
        <f>SUM(L104:L105)</f>
        <v>10100</v>
      </c>
      <c r="M103" s="168">
        <f>SUM(M104:M105)</f>
        <v>10100</v>
      </c>
    </row>
    <row r="104" spans="1:13" ht="15">
      <c r="A104" s="180">
        <v>641012</v>
      </c>
      <c r="B104" s="22"/>
      <c r="C104" s="641">
        <v>111</v>
      </c>
      <c r="D104" s="522" t="s">
        <v>73</v>
      </c>
      <c r="E104" s="41" t="s">
        <v>158</v>
      </c>
      <c r="F104" s="181">
        <v>7186</v>
      </c>
      <c r="G104" s="181">
        <v>7940</v>
      </c>
      <c r="H104" s="36">
        <v>8100</v>
      </c>
      <c r="I104" s="36">
        <v>8100</v>
      </c>
      <c r="J104" s="183">
        <v>8100</v>
      </c>
      <c r="K104" s="811">
        <v>8100</v>
      </c>
      <c r="L104" s="811">
        <v>8100</v>
      </c>
      <c r="M104" s="185">
        <v>8100</v>
      </c>
    </row>
    <row r="105" spans="1:13" ht="15">
      <c r="A105" s="179">
        <v>642013</v>
      </c>
      <c r="B105" s="32"/>
      <c r="C105" s="130">
        <v>41</v>
      </c>
      <c r="D105" s="513" t="s">
        <v>73</v>
      </c>
      <c r="E105" s="471" t="s">
        <v>159</v>
      </c>
      <c r="F105" s="210"/>
      <c r="G105" s="210">
        <v>1173</v>
      </c>
      <c r="H105" s="516">
        <v>3500</v>
      </c>
      <c r="I105" s="23">
        <v>3500</v>
      </c>
      <c r="J105" s="210">
        <v>1500</v>
      </c>
      <c r="K105" s="823">
        <v>1500</v>
      </c>
      <c r="L105" s="823">
        <v>2000</v>
      </c>
      <c r="M105" s="634">
        <v>2000</v>
      </c>
    </row>
    <row r="106" spans="1:13" ht="15.75" thickBot="1">
      <c r="A106" s="255"/>
      <c r="B106" s="27"/>
      <c r="C106" s="643"/>
      <c r="D106" s="537"/>
      <c r="E106" s="536"/>
      <c r="F106" s="320"/>
      <c r="G106" s="320"/>
      <c r="H106" s="80"/>
      <c r="I106" s="80"/>
      <c r="J106" s="535"/>
      <c r="K106" s="820"/>
      <c r="L106" s="820"/>
      <c r="M106" s="214"/>
    </row>
    <row r="107" spans="1:13" ht="15.75" thickBot="1">
      <c r="A107" s="16" t="s">
        <v>160</v>
      </c>
      <c r="B107" s="94"/>
      <c r="C107" s="55"/>
      <c r="D107" s="508"/>
      <c r="E107" s="57" t="s">
        <v>161</v>
      </c>
      <c r="F107" s="18">
        <f>SUM(F108+F109+F119+F117)</f>
        <v>6343</v>
      </c>
      <c r="G107" s="18">
        <f>SUM(G108+G109+G119+G117)</f>
        <v>6562</v>
      </c>
      <c r="H107" s="70">
        <f>H108+H109+H119+H117</f>
        <v>6935</v>
      </c>
      <c r="I107" s="68">
        <f>I108+I109+I119+I117</f>
        <v>6935</v>
      </c>
      <c r="J107" s="18">
        <f>J108+J109+J119</f>
        <v>6655</v>
      </c>
      <c r="K107" s="29">
        <f>K108+K109+K119+K117</f>
        <v>7471</v>
      </c>
      <c r="L107" s="29">
        <f>L108+L109+L119+L117</f>
        <v>7471</v>
      </c>
      <c r="M107" s="58">
        <f>M108+M109+M119+M117</f>
        <v>7471</v>
      </c>
    </row>
    <row r="108" spans="1:13" ht="15">
      <c r="A108" s="261">
        <v>611000</v>
      </c>
      <c r="B108" s="96"/>
      <c r="C108" s="95">
        <v>41</v>
      </c>
      <c r="D108" s="702" t="s">
        <v>139</v>
      </c>
      <c r="E108" s="539" t="s">
        <v>74</v>
      </c>
      <c r="F108" s="215">
        <v>3503</v>
      </c>
      <c r="G108" s="215">
        <v>3868</v>
      </c>
      <c r="H108" s="106">
        <v>4000</v>
      </c>
      <c r="I108" s="98">
        <v>4000</v>
      </c>
      <c r="J108" s="215">
        <v>4000</v>
      </c>
      <c r="K108" s="834">
        <v>4400</v>
      </c>
      <c r="L108" s="834">
        <v>4400</v>
      </c>
      <c r="M108" s="219">
        <v>4400</v>
      </c>
    </row>
    <row r="109" spans="1:13" ht="15">
      <c r="A109" s="193">
        <v>62</v>
      </c>
      <c r="B109" s="74"/>
      <c r="C109" s="3"/>
      <c r="D109" s="588"/>
      <c r="E109" s="532" t="s">
        <v>75</v>
      </c>
      <c r="F109" s="165">
        <f>SUM(F110:F116)</f>
        <v>1212</v>
      </c>
      <c r="G109" s="165">
        <f aca="true" t="shared" si="6" ref="G109:M109">SUM(G110:G116)</f>
        <v>1302</v>
      </c>
      <c r="H109" s="5">
        <f t="shared" si="6"/>
        <v>1455</v>
      </c>
      <c r="I109" s="4">
        <f t="shared" si="6"/>
        <v>1455</v>
      </c>
      <c r="J109" s="165">
        <f t="shared" si="6"/>
        <v>1455</v>
      </c>
      <c r="K109" s="819">
        <f t="shared" si="6"/>
        <v>1581</v>
      </c>
      <c r="L109" s="819">
        <f t="shared" si="6"/>
        <v>1581</v>
      </c>
      <c r="M109" s="168">
        <f t="shared" si="6"/>
        <v>1581</v>
      </c>
    </row>
    <row r="110" spans="1:19" ht="15">
      <c r="A110" s="180">
        <v>623000</v>
      </c>
      <c r="B110" s="22"/>
      <c r="C110" s="631">
        <v>41</v>
      </c>
      <c r="D110" s="521" t="s">
        <v>139</v>
      </c>
      <c r="E110" s="533" t="s">
        <v>77</v>
      </c>
      <c r="F110" s="216">
        <v>323</v>
      </c>
      <c r="G110" s="216">
        <v>374</v>
      </c>
      <c r="H110" s="52">
        <v>400</v>
      </c>
      <c r="I110" s="21">
        <v>400</v>
      </c>
      <c r="J110" s="181">
        <v>400</v>
      </c>
      <c r="K110" s="729">
        <v>440</v>
      </c>
      <c r="L110" s="729">
        <v>440</v>
      </c>
      <c r="M110" s="223">
        <v>440</v>
      </c>
      <c r="O110" s="189"/>
      <c r="P110" s="189"/>
      <c r="Q110" s="189"/>
      <c r="R110" s="189"/>
      <c r="S110" s="189"/>
    </row>
    <row r="111" spans="1:13" ht="15">
      <c r="A111" s="171">
        <v>625001</v>
      </c>
      <c r="B111" s="7"/>
      <c r="C111" s="641">
        <v>41</v>
      </c>
      <c r="D111" s="510" t="s">
        <v>139</v>
      </c>
      <c r="E111" s="328" t="s">
        <v>78</v>
      </c>
      <c r="F111" s="211">
        <v>49</v>
      </c>
      <c r="G111" s="211">
        <v>48</v>
      </c>
      <c r="H111" s="48">
        <v>60</v>
      </c>
      <c r="I111" s="8">
        <v>60</v>
      </c>
      <c r="J111" s="172">
        <v>60</v>
      </c>
      <c r="K111" s="731">
        <v>65</v>
      </c>
      <c r="L111" s="731">
        <v>65</v>
      </c>
      <c r="M111" s="209">
        <v>65</v>
      </c>
    </row>
    <row r="112" spans="1:13" ht="15">
      <c r="A112" s="171">
        <v>625002</v>
      </c>
      <c r="B112" s="9"/>
      <c r="C112" s="13">
        <v>41</v>
      </c>
      <c r="D112" s="511" t="s">
        <v>139</v>
      </c>
      <c r="E112" s="328" t="s">
        <v>79</v>
      </c>
      <c r="F112" s="211">
        <v>494</v>
      </c>
      <c r="G112" s="211">
        <v>523</v>
      </c>
      <c r="H112" s="48">
        <v>600</v>
      </c>
      <c r="I112" s="8">
        <v>600</v>
      </c>
      <c r="J112" s="172">
        <v>600</v>
      </c>
      <c r="K112" s="731">
        <v>650</v>
      </c>
      <c r="L112" s="731">
        <v>650</v>
      </c>
      <c r="M112" s="209">
        <v>650</v>
      </c>
    </row>
    <row r="113" spans="1:13" ht="15">
      <c r="A113" s="171">
        <v>625003</v>
      </c>
      <c r="B113" s="9"/>
      <c r="C113" s="13">
        <v>41</v>
      </c>
      <c r="D113" s="511" t="s">
        <v>139</v>
      </c>
      <c r="E113" s="328" t="s">
        <v>80</v>
      </c>
      <c r="F113" s="211">
        <v>39</v>
      </c>
      <c r="G113" s="211">
        <v>30</v>
      </c>
      <c r="H113" s="48">
        <v>35</v>
      </c>
      <c r="I113" s="8">
        <v>35</v>
      </c>
      <c r="J113" s="172">
        <v>35</v>
      </c>
      <c r="K113" s="731">
        <v>36</v>
      </c>
      <c r="L113" s="731">
        <v>36</v>
      </c>
      <c r="M113" s="209">
        <v>36</v>
      </c>
    </row>
    <row r="114" spans="1:13" ht="15">
      <c r="A114" s="171">
        <v>625004</v>
      </c>
      <c r="B114" s="9"/>
      <c r="C114" s="13">
        <v>41</v>
      </c>
      <c r="D114" s="511" t="s">
        <v>139</v>
      </c>
      <c r="E114" s="328" t="s">
        <v>81</v>
      </c>
      <c r="F114" s="172">
        <v>106</v>
      </c>
      <c r="G114" s="172">
        <v>112</v>
      </c>
      <c r="H114" s="48">
        <v>130</v>
      </c>
      <c r="I114" s="8">
        <v>130</v>
      </c>
      <c r="J114" s="172">
        <v>130</v>
      </c>
      <c r="K114" s="731">
        <v>135</v>
      </c>
      <c r="L114" s="731">
        <v>135</v>
      </c>
      <c r="M114" s="209">
        <v>135</v>
      </c>
    </row>
    <row r="115" spans="1:13" ht="15">
      <c r="A115" s="171">
        <v>625005</v>
      </c>
      <c r="B115" s="9"/>
      <c r="C115" s="13">
        <v>41</v>
      </c>
      <c r="D115" s="511" t="s">
        <v>139</v>
      </c>
      <c r="E115" s="328" t="s">
        <v>82</v>
      </c>
      <c r="F115" s="172">
        <v>35</v>
      </c>
      <c r="G115" s="172">
        <v>38</v>
      </c>
      <c r="H115" s="48">
        <v>40</v>
      </c>
      <c r="I115" s="8">
        <v>40</v>
      </c>
      <c r="J115" s="172">
        <v>40</v>
      </c>
      <c r="K115" s="731">
        <v>45</v>
      </c>
      <c r="L115" s="731">
        <v>45</v>
      </c>
      <c r="M115" s="209">
        <v>45</v>
      </c>
    </row>
    <row r="116" spans="1:13" ht="15">
      <c r="A116" s="173">
        <v>625007</v>
      </c>
      <c r="B116" s="11"/>
      <c r="C116" s="206">
        <v>41</v>
      </c>
      <c r="D116" s="511" t="s">
        <v>139</v>
      </c>
      <c r="E116" s="557" t="s">
        <v>83</v>
      </c>
      <c r="F116" s="174">
        <v>166</v>
      </c>
      <c r="G116" s="174">
        <v>177</v>
      </c>
      <c r="H116" s="80">
        <v>190</v>
      </c>
      <c r="I116" s="10">
        <v>190</v>
      </c>
      <c r="J116" s="174">
        <v>190</v>
      </c>
      <c r="K116" s="820">
        <v>210</v>
      </c>
      <c r="L116" s="820">
        <v>210</v>
      </c>
      <c r="M116" s="214">
        <v>210</v>
      </c>
    </row>
    <row r="117" spans="1:13" ht="15">
      <c r="A117" s="193">
        <v>631</v>
      </c>
      <c r="B117" s="74"/>
      <c r="C117" s="112"/>
      <c r="D117" s="514"/>
      <c r="E117" s="532" t="s">
        <v>337</v>
      </c>
      <c r="F117" s="165">
        <v>202</v>
      </c>
      <c r="G117" s="165"/>
      <c r="H117" s="5">
        <v>120</v>
      </c>
      <c r="I117" s="4">
        <v>120</v>
      </c>
      <c r="J117" s="165">
        <v>120</v>
      </c>
      <c r="K117" s="819">
        <f>K118</f>
        <v>120</v>
      </c>
      <c r="L117" s="819">
        <f>L118</f>
        <v>120</v>
      </c>
      <c r="M117" s="168">
        <f>M118</f>
        <v>120</v>
      </c>
    </row>
    <row r="118" spans="1:13" ht="15">
      <c r="A118" s="166">
        <v>631001</v>
      </c>
      <c r="B118" s="76"/>
      <c r="C118" s="645">
        <v>41</v>
      </c>
      <c r="D118" s="514" t="s">
        <v>139</v>
      </c>
      <c r="E118" s="541" t="s">
        <v>338</v>
      </c>
      <c r="F118" s="167">
        <v>202</v>
      </c>
      <c r="G118" s="167"/>
      <c r="H118" s="77">
        <v>120</v>
      </c>
      <c r="I118" s="78">
        <v>120</v>
      </c>
      <c r="J118" s="167">
        <v>120</v>
      </c>
      <c r="K118" s="821">
        <v>120</v>
      </c>
      <c r="L118" s="821">
        <v>120</v>
      </c>
      <c r="M118" s="225">
        <v>120</v>
      </c>
    </row>
    <row r="119" spans="1:13" ht="15">
      <c r="A119" s="193">
        <v>637</v>
      </c>
      <c r="B119" s="3"/>
      <c r="C119" s="135"/>
      <c r="D119" s="514"/>
      <c r="E119" s="532" t="s">
        <v>162</v>
      </c>
      <c r="F119" s="165">
        <f>SUM(F120:F123)</f>
        <v>1426</v>
      </c>
      <c r="G119" s="165">
        <f>SUM(G120:G123)</f>
        <v>1392</v>
      </c>
      <c r="H119" s="5">
        <f aca="true" t="shared" si="7" ref="H119:M119">SUM(H120:H122)</f>
        <v>1360</v>
      </c>
      <c r="I119" s="4">
        <f t="shared" si="7"/>
        <v>1360</v>
      </c>
      <c r="J119" s="165">
        <f t="shared" si="7"/>
        <v>1200</v>
      </c>
      <c r="K119" s="819">
        <f t="shared" si="7"/>
        <v>1370</v>
      </c>
      <c r="L119" s="819">
        <f t="shared" si="7"/>
        <v>1370</v>
      </c>
      <c r="M119" s="168">
        <f t="shared" si="7"/>
        <v>1370</v>
      </c>
    </row>
    <row r="120" spans="1:17" ht="15">
      <c r="A120" s="180">
        <v>637014</v>
      </c>
      <c r="B120" s="22"/>
      <c r="C120" s="631">
        <v>41</v>
      </c>
      <c r="D120" s="521" t="s">
        <v>139</v>
      </c>
      <c r="E120" s="533" t="s">
        <v>149</v>
      </c>
      <c r="F120" s="181">
        <v>184</v>
      </c>
      <c r="G120" s="181">
        <v>196</v>
      </c>
      <c r="H120" s="52">
        <v>200</v>
      </c>
      <c r="I120" s="21">
        <v>200</v>
      </c>
      <c r="J120" s="181">
        <v>160</v>
      </c>
      <c r="K120" s="729">
        <v>200</v>
      </c>
      <c r="L120" s="729">
        <v>200</v>
      </c>
      <c r="M120" s="223">
        <v>200</v>
      </c>
      <c r="N120" s="191"/>
      <c r="O120" s="188"/>
      <c r="P120" s="188"/>
      <c r="Q120" s="188"/>
    </row>
    <row r="121" spans="1:17" ht="15">
      <c r="A121" s="169">
        <v>637012</v>
      </c>
      <c r="B121" s="7">
        <v>1</v>
      </c>
      <c r="C121" s="641">
        <v>41</v>
      </c>
      <c r="D121" s="522" t="s">
        <v>73</v>
      </c>
      <c r="E121" s="534" t="s">
        <v>163</v>
      </c>
      <c r="F121" s="183">
        <v>1194</v>
      </c>
      <c r="G121" s="183">
        <v>1151</v>
      </c>
      <c r="H121" s="89">
        <v>1100</v>
      </c>
      <c r="I121" s="6">
        <v>1100</v>
      </c>
      <c r="J121" s="170">
        <v>1000</v>
      </c>
      <c r="K121" s="822">
        <v>1100</v>
      </c>
      <c r="L121" s="822">
        <v>1100</v>
      </c>
      <c r="M121" s="228">
        <v>1100</v>
      </c>
      <c r="N121" s="191"/>
      <c r="O121" s="188"/>
      <c r="P121" s="188"/>
      <c r="Q121" s="188"/>
    </row>
    <row r="122" spans="1:13" ht="15">
      <c r="A122" s="173">
        <v>637016</v>
      </c>
      <c r="B122" s="11"/>
      <c r="C122" s="206">
        <v>41</v>
      </c>
      <c r="D122" s="522" t="s">
        <v>139</v>
      </c>
      <c r="E122" s="544" t="s">
        <v>152</v>
      </c>
      <c r="F122" s="210">
        <v>48</v>
      </c>
      <c r="G122" s="210">
        <v>45</v>
      </c>
      <c r="H122" s="546">
        <v>60</v>
      </c>
      <c r="I122" s="100">
        <v>60</v>
      </c>
      <c r="J122" s="217">
        <v>40</v>
      </c>
      <c r="K122" s="835">
        <v>70</v>
      </c>
      <c r="L122" s="835">
        <v>70</v>
      </c>
      <c r="M122" s="837">
        <v>70</v>
      </c>
    </row>
    <row r="123" spans="1:14" ht="15.75" thickBot="1">
      <c r="A123" s="257"/>
      <c r="B123" s="92"/>
      <c r="C123" s="646"/>
      <c r="D123" s="542"/>
      <c r="E123" s="545"/>
      <c r="F123" s="320"/>
      <c r="G123" s="320"/>
      <c r="H123" s="36"/>
      <c r="I123" s="93"/>
      <c r="J123" s="226"/>
      <c r="K123" s="836"/>
      <c r="L123" s="836"/>
      <c r="M123" s="185"/>
      <c r="N123" s="191"/>
    </row>
    <row r="124" spans="1:18" ht="15.75" thickBot="1">
      <c r="A124" s="16" t="s">
        <v>164</v>
      </c>
      <c r="B124" s="17"/>
      <c r="C124" s="638"/>
      <c r="D124" s="508"/>
      <c r="E124" s="57" t="s">
        <v>165</v>
      </c>
      <c r="F124" s="18">
        <f>SUM(F125+F126+F134+F140)</f>
        <v>4226</v>
      </c>
      <c r="G124" s="18">
        <f>SUM(G125+G126+G134+G140)</f>
        <v>4569</v>
      </c>
      <c r="H124" s="70">
        <f>H125+H126+H134+H140</f>
        <v>5000</v>
      </c>
      <c r="I124" s="68">
        <f>I125+I126+I134+I140</f>
        <v>5000</v>
      </c>
      <c r="J124" s="18">
        <f>J125+J126+J134+J140</f>
        <v>4963</v>
      </c>
      <c r="K124" s="29">
        <f>K125+K126+K134+K140</f>
        <v>5000</v>
      </c>
      <c r="L124" s="29">
        <v>5000</v>
      </c>
      <c r="M124" s="58">
        <v>5000</v>
      </c>
      <c r="N124" s="191"/>
      <c r="O124" s="188"/>
      <c r="P124" s="188"/>
      <c r="Q124" s="188"/>
      <c r="R124" s="188"/>
    </row>
    <row r="125" spans="1:15" ht="15">
      <c r="A125" s="261">
        <v>611000</v>
      </c>
      <c r="B125" s="95"/>
      <c r="C125" s="98">
        <v>111</v>
      </c>
      <c r="D125" s="703" t="s">
        <v>166</v>
      </c>
      <c r="E125" s="539" t="s">
        <v>74</v>
      </c>
      <c r="F125" s="547">
        <v>3244</v>
      </c>
      <c r="G125" s="547">
        <v>3300</v>
      </c>
      <c r="H125" s="106">
        <v>3300</v>
      </c>
      <c r="I125" s="98">
        <v>3300</v>
      </c>
      <c r="J125" s="215">
        <v>3300</v>
      </c>
      <c r="K125" s="834">
        <v>3300</v>
      </c>
      <c r="L125" s="834">
        <v>3300</v>
      </c>
      <c r="M125" s="219">
        <v>3300</v>
      </c>
      <c r="O125" s="188"/>
    </row>
    <row r="126" spans="1:13" ht="15">
      <c r="A126" s="193">
        <v>62</v>
      </c>
      <c r="B126" s="3"/>
      <c r="C126" s="135"/>
      <c r="D126" s="514"/>
      <c r="E126" s="532" t="s">
        <v>75</v>
      </c>
      <c r="F126" s="165">
        <f>SUM(F127:F133)</f>
        <v>668</v>
      </c>
      <c r="G126" s="165">
        <f aca="true" t="shared" si="8" ref="G126:M126">SUM(G127:G133)</f>
        <v>1064</v>
      </c>
      <c r="H126" s="5">
        <f t="shared" si="8"/>
        <v>1370</v>
      </c>
      <c r="I126" s="5">
        <f t="shared" si="8"/>
        <v>1370</v>
      </c>
      <c r="J126" s="165">
        <f t="shared" si="8"/>
        <v>1370</v>
      </c>
      <c r="K126" s="819">
        <f t="shared" si="8"/>
        <v>1370</v>
      </c>
      <c r="L126" s="168">
        <f t="shared" si="8"/>
        <v>1370</v>
      </c>
      <c r="M126" s="168">
        <f t="shared" si="8"/>
        <v>1370</v>
      </c>
    </row>
    <row r="127" spans="1:17" ht="15">
      <c r="A127" s="180">
        <v>623000</v>
      </c>
      <c r="B127" s="22"/>
      <c r="C127" s="641">
        <v>111</v>
      </c>
      <c r="D127" s="522" t="s">
        <v>166</v>
      </c>
      <c r="E127" s="533" t="s">
        <v>77</v>
      </c>
      <c r="F127" s="216">
        <v>191</v>
      </c>
      <c r="G127" s="216">
        <v>371</v>
      </c>
      <c r="H127" s="52">
        <v>375</v>
      </c>
      <c r="I127" s="21">
        <v>375</v>
      </c>
      <c r="J127" s="181">
        <v>375</v>
      </c>
      <c r="K127" s="729">
        <v>375</v>
      </c>
      <c r="L127" s="729">
        <v>375</v>
      </c>
      <c r="M127" s="223">
        <v>375</v>
      </c>
      <c r="O127" s="188"/>
      <c r="P127" s="188"/>
      <c r="Q127" s="188"/>
    </row>
    <row r="128" spans="1:18" ht="15">
      <c r="A128" s="171">
        <v>625001</v>
      </c>
      <c r="B128" s="9"/>
      <c r="C128" s="13">
        <v>111</v>
      </c>
      <c r="D128" s="512" t="s">
        <v>166</v>
      </c>
      <c r="E128" s="328" t="s">
        <v>78</v>
      </c>
      <c r="F128" s="211">
        <v>27</v>
      </c>
      <c r="G128" s="211">
        <v>26</v>
      </c>
      <c r="H128" s="48">
        <v>60</v>
      </c>
      <c r="I128" s="8">
        <v>60</v>
      </c>
      <c r="J128" s="172">
        <v>60</v>
      </c>
      <c r="K128" s="731">
        <v>60</v>
      </c>
      <c r="L128" s="731">
        <v>60</v>
      </c>
      <c r="M128" s="209">
        <v>60</v>
      </c>
      <c r="O128" s="188"/>
      <c r="P128" s="188"/>
      <c r="Q128" s="188"/>
      <c r="R128" s="188"/>
    </row>
    <row r="129" spans="1:13" ht="15">
      <c r="A129" s="171">
        <v>625002</v>
      </c>
      <c r="B129" s="9"/>
      <c r="C129" s="13">
        <v>111</v>
      </c>
      <c r="D129" s="512" t="s">
        <v>166</v>
      </c>
      <c r="E129" s="328" t="s">
        <v>79</v>
      </c>
      <c r="F129" s="211">
        <v>268</v>
      </c>
      <c r="G129" s="211">
        <v>484</v>
      </c>
      <c r="H129" s="48">
        <v>515</v>
      </c>
      <c r="I129" s="8">
        <v>515</v>
      </c>
      <c r="J129" s="172">
        <v>515</v>
      </c>
      <c r="K129" s="731">
        <v>515</v>
      </c>
      <c r="L129" s="731">
        <v>515</v>
      </c>
      <c r="M129" s="209">
        <v>515</v>
      </c>
    </row>
    <row r="130" spans="1:13" ht="15">
      <c r="A130" s="171">
        <v>625003</v>
      </c>
      <c r="B130" s="9"/>
      <c r="C130" s="13">
        <v>111</v>
      </c>
      <c r="D130" s="512" t="s">
        <v>166</v>
      </c>
      <c r="E130" s="328" t="s">
        <v>80</v>
      </c>
      <c r="F130" s="211">
        <v>16</v>
      </c>
      <c r="G130" s="211">
        <v>16</v>
      </c>
      <c r="H130" s="48">
        <v>35</v>
      </c>
      <c r="I130" s="8">
        <v>35</v>
      </c>
      <c r="J130" s="172">
        <v>35</v>
      </c>
      <c r="K130" s="731">
        <v>35</v>
      </c>
      <c r="L130" s="731">
        <v>35</v>
      </c>
      <c r="M130" s="209">
        <v>35</v>
      </c>
    </row>
    <row r="131" spans="1:13" ht="15">
      <c r="A131" s="171">
        <v>625004</v>
      </c>
      <c r="B131" s="13"/>
      <c r="C131" s="13">
        <v>111</v>
      </c>
      <c r="D131" s="512" t="s">
        <v>166</v>
      </c>
      <c r="E131" s="328" t="s">
        <v>81</v>
      </c>
      <c r="F131" s="172">
        <v>57</v>
      </c>
      <c r="G131" s="172">
        <v>57</v>
      </c>
      <c r="H131" s="48">
        <v>115</v>
      </c>
      <c r="I131" s="8">
        <v>115</v>
      </c>
      <c r="J131" s="172">
        <v>115</v>
      </c>
      <c r="K131" s="731">
        <v>115</v>
      </c>
      <c r="L131" s="731">
        <v>115</v>
      </c>
      <c r="M131" s="209">
        <v>115</v>
      </c>
    </row>
    <row r="132" spans="1:13" ht="15">
      <c r="A132" s="169">
        <v>625005</v>
      </c>
      <c r="B132" s="7"/>
      <c r="C132" s="641">
        <v>111</v>
      </c>
      <c r="D132" s="512" t="s">
        <v>166</v>
      </c>
      <c r="E132" s="328" t="s">
        <v>82</v>
      </c>
      <c r="F132" s="183">
        <v>19</v>
      </c>
      <c r="G132" s="183">
        <v>19</v>
      </c>
      <c r="H132" s="48">
        <v>37</v>
      </c>
      <c r="I132" s="8">
        <v>37</v>
      </c>
      <c r="J132" s="172">
        <v>37</v>
      </c>
      <c r="K132" s="731">
        <v>37</v>
      </c>
      <c r="L132" s="731">
        <v>37</v>
      </c>
      <c r="M132" s="209">
        <v>37</v>
      </c>
    </row>
    <row r="133" spans="1:17" ht="15">
      <c r="A133" s="173">
        <v>625007</v>
      </c>
      <c r="B133" s="32"/>
      <c r="C133" s="204">
        <v>111</v>
      </c>
      <c r="D133" s="509" t="s">
        <v>166</v>
      </c>
      <c r="E133" s="544" t="s">
        <v>83</v>
      </c>
      <c r="F133" s="210">
        <v>90</v>
      </c>
      <c r="G133" s="210">
        <v>91</v>
      </c>
      <c r="H133" s="516">
        <v>233</v>
      </c>
      <c r="I133" s="23">
        <v>233</v>
      </c>
      <c r="J133" s="210">
        <v>233</v>
      </c>
      <c r="K133" s="823">
        <v>233</v>
      </c>
      <c r="L133" s="823">
        <v>233</v>
      </c>
      <c r="M133" s="634">
        <v>233</v>
      </c>
      <c r="O133" s="188"/>
      <c r="P133" s="188"/>
      <c r="Q133" s="188"/>
    </row>
    <row r="134" spans="1:17" ht="15">
      <c r="A134" s="164">
        <v>63</v>
      </c>
      <c r="B134" s="3"/>
      <c r="C134" s="135"/>
      <c r="D134" s="514"/>
      <c r="E134" s="532" t="s">
        <v>162</v>
      </c>
      <c r="F134" s="165">
        <f>SUM(F135:F139)</f>
        <v>306</v>
      </c>
      <c r="G134" s="165">
        <f aca="true" t="shared" si="9" ref="G134:M134">SUM(G135:G139)</f>
        <v>197</v>
      </c>
      <c r="H134" s="5">
        <f t="shared" si="9"/>
        <v>320</v>
      </c>
      <c r="I134" s="4">
        <f t="shared" si="9"/>
        <v>320</v>
      </c>
      <c r="J134" s="165">
        <f t="shared" si="9"/>
        <v>285</v>
      </c>
      <c r="K134" s="819">
        <f t="shared" si="9"/>
        <v>320</v>
      </c>
      <c r="L134" s="819">
        <f t="shared" si="9"/>
        <v>320</v>
      </c>
      <c r="M134" s="168">
        <f t="shared" si="9"/>
        <v>320</v>
      </c>
      <c r="N134" s="191"/>
      <c r="O134" s="188"/>
      <c r="P134" s="188"/>
      <c r="Q134" s="188"/>
    </row>
    <row r="135" spans="1:13" ht="15">
      <c r="A135" s="180">
        <v>631001</v>
      </c>
      <c r="B135" s="22"/>
      <c r="C135" s="206">
        <v>111</v>
      </c>
      <c r="D135" s="510" t="s">
        <v>166</v>
      </c>
      <c r="E135" s="533" t="s">
        <v>337</v>
      </c>
      <c r="F135" s="216">
        <v>46</v>
      </c>
      <c r="G135" s="216">
        <v>34</v>
      </c>
      <c r="H135" s="52">
        <v>20</v>
      </c>
      <c r="I135" s="21">
        <v>20</v>
      </c>
      <c r="J135" s="181">
        <v>20</v>
      </c>
      <c r="K135" s="729">
        <v>20</v>
      </c>
      <c r="L135" s="729">
        <v>20</v>
      </c>
      <c r="M135" s="223">
        <v>20</v>
      </c>
    </row>
    <row r="136" spans="1:13" ht="15">
      <c r="A136" s="171">
        <v>633006</v>
      </c>
      <c r="B136" s="9">
        <v>1</v>
      </c>
      <c r="C136" s="322">
        <v>111</v>
      </c>
      <c r="D136" s="511" t="s">
        <v>166</v>
      </c>
      <c r="E136" s="328" t="s">
        <v>97</v>
      </c>
      <c r="F136" s="172">
        <v>100</v>
      </c>
      <c r="G136" s="172">
        <v>33</v>
      </c>
      <c r="H136" s="89">
        <v>120</v>
      </c>
      <c r="I136" s="6">
        <v>85</v>
      </c>
      <c r="J136" s="170">
        <v>50</v>
      </c>
      <c r="K136" s="822">
        <v>120</v>
      </c>
      <c r="L136" s="822">
        <v>120</v>
      </c>
      <c r="M136" s="228">
        <v>120</v>
      </c>
    </row>
    <row r="137" spans="1:13" ht="15">
      <c r="A137" s="171">
        <v>633006</v>
      </c>
      <c r="B137" s="9">
        <v>4</v>
      </c>
      <c r="C137" s="322">
        <v>111</v>
      </c>
      <c r="D137" s="511" t="s">
        <v>166</v>
      </c>
      <c r="E137" s="328" t="s">
        <v>100</v>
      </c>
      <c r="F137" s="183">
        <v>20</v>
      </c>
      <c r="G137" s="183">
        <v>30</v>
      </c>
      <c r="H137" s="48">
        <v>30</v>
      </c>
      <c r="I137" s="8">
        <v>65</v>
      </c>
      <c r="J137" s="172">
        <v>65</v>
      </c>
      <c r="K137" s="731">
        <v>30</v>
      </c>
      <c r="L137" s="731">
        <v>30</v>
      </c>
      <c r="M137" s="209">
        <v>30</v>
      </c>
    </row>
    <row r="138" spans="1:13" ht="15">
      <c r="A138" s="171">
        <v>633009</v>
      </c>
      <c r="B138" s="9">
        <v>1</v>
      </c>
      <c r="C138" s="13">
        <v>111</v>
      </c>
      <c r="D138" s="512" t="s">
        <v>166</v>
      </c>
      <c r="E138" s="470" t="s">
        <v>167</v>
      </c>
      <c r="F138" s="172">
        <v>40</v>
      </c>
      <c r="G138" s="172"/>
      <c r="H138" s="48">
        <v>50</v>
      </c>
      <c r="I138" s="8">
        <v>50</v>
      </c>
      <c r="J138" s="172">
        <v>50</v>
      </c>
      <c r="K138" s="731">
        <v>50</v>
      </c>
      <c r="L138" s="731">
        <v>50</v>
      </c>
      <c r="M138" s="209">
        <v>50</v>
      </c>
    </row>
    <row r="139" spans="1:13" ht="15">
      <c r="A139" s="173">
        <v>637013</v>
      </c>
      <c r="B139" s="32"/>
      <c r="C139" s="130">
        <v>111</v>
      </c>
      <c r="D139" s="513" t="s">
        <v>166</v>
      </c>
      <c r="E139" s="515" t="s">
        <v>168</v>
      </c>
      <c r="F139" s="170">
        <v>100</v>
      </c>
      <c r="G139" s="170">
        <v>100</v>
      </c>
      <c r="H139" s="80">
        <v>100</v>
      </c>
      <c r="I139" s="10">
        <v>100</v>
      </c>
      <c r="J139" s="174">
        <v>100</v>
      </c>
      <c r="K139" s="820">
        <v>100</v>
      </c>
      <c r="L139" s="820">
        <v>100</v>
      </c>
      <c r="M139" s="214">
        <v>100</v>
      </c>
    </row>
    <row r="140" spans="1:13" ht="15">
      <c r="A140" s="164">
        <v>642</v>
      </c>
      <c r="B140" s="3"/>
      <c r="C140" s="135"/>
      <c r="D140" s="514"/>
      <c r="E140" s="503" t="s">
        <v>169</v>
      </c>
      <c r="F140" s="165">
        <v>8</v>
      </c>
      <c r="G140" s="165">
        <v>8</v>
      </c>
      <c r="H140" s="5">
        <v>10</v>
      </c>
      <c r="I140" s="4">
        <v>10</v>
      </c>
      <c r="J140" s="165">
        <v>8</v>
      </c>
      <c r="K140" s="819">
        <f>K141</f>
        <v>10</v>
      </c>
      <c r="L140" s="819">
        <f>L141</f>
        <v>10</v>
      </c>
      <c r="M140" s="168">
        <f>M141</f>
        <v>10</v>
      </c>
    </row>
    <row r="141" spans="1:13" ht="15">
      <c r="A141" s="202">
        <v>642006</v>
      </c>
      <c r="B141" s="99"/>
      <c r="C141" s="644">
        <v>111</v>
      </c>
      <c r="D141" s="540" t="s">
        <v>170</v>
      </c>
      <c r="E141" s="506" t="s">
        <v>171</v>
      </c>
      <c r="F141" s="167">
        <v>8</v>
      </c>
      <c r="G141" s="167">
        <v>8</v>
      </c>
      <c r="H141" s="77">
        <v>10</v>
      </c>
      <c r="I141" s="36">
        <v>10</v>
      </c>
      <c r="J141" s="183">
        <v>8</v>
      </c>
      <c r="K141" s="821">
        <v>10</v>
      </c>
      <c r="L141" s="821">
        <v>10</v>
      </c>
      <c r="M141" s="225">
        <v>10</v>
      </c>
    </row>
    <row r="142" spans="1:13" ht="15.75" thickBot="1">
      <c r="A142" s="198"/>
      <c r="B142" s="92"/>
      <c r="C142" s="92"/>
      <c r="D142" s="589"/>
      <c r="E142" s="536"/>
      <c r="F142" s="320"/>
      <c r="G142" s="320"/>
      <c r="H142" s="101"/>
      <c r="I142" s="93"/>
      <c r="J142" s="226"/>
      <c r="K142" s="836"/>
      <c r="L142" s="836"/>
      <c r="M142" s="548"/>
    </row>
    <row r="143" spans="1:13" ht="15.75" thickBot="1">
      <c r="A143" s="69" t="s">
        <v>172</v>
      </c>
      <c r="B143" s="17"/>
      <c r="C143" s="17"/>
      <c r="D143" s="64"/>
      <c r="E143" s="57" t="s">
        <v>173</v>
      </c>
      <c r="F143" s="18">
        <v>2370</v>
      </c>
      <c r="G143" s="18">
        <v>4324</v>
      </c>
      <c r="H143" s="70">
        <v>2500</v>
      </c>
      <c r="I143" s="68">
        <v>2500</v>
      </c>
      <c r="J143" s="18">
        <v>2000</v>
      </c>
      <c r="K143" s="29"/>
      <c r="L143" s="29">
        <f>L144</f>
        <v>5000</v>
      </c>
      <c r="M143" s="58">
        <f>M144</f>
        <v>2500</v>
      </c>
    </row>
    <row r="144" spans="1:13" ht="15">
      <c r="A144" s="200">
        <v>637</v>
      </c>
      <c r="B144" s="72"/>
      <c r="C144" s="72">
        <v>111</v>
      </c>
      <c r="D144" s="704" t="s">
        <v>174</v>
      </c>
      <c r="E144" s="554" t="s">
        <v>175</v>
      </c>
      <c r="F144" s="218">
        <v>2370</v>
      </c>
      <c r="G144" s="218">
        <v>4324</v>
      </c>
      <c r="H144" s="73">
        <v>2500</v>
      </c>
      <c r="I144" s="71">
        <v>2500</v>
      </c>
      <c r="J144" s="218">
        <v>2000</v>
      </c>
      <c r="K144" s="818"/>
      <c r="L144" s="818">
        <v>5000</v>
      </c>
      <c r="M144" s="208">
        <v>2500</v>
      </c>
    </row>
    <row r="145" spans="1:13" ht="15.75" thickBot="1">
      <c r="A145" s="258"/>
      <c r="B145" s="103"/>
      <c r="C145" s="103"/>
      <c r="D145" s="549"/>
      <c r="E145" s="555"/>
      <c r="F145" s="320"/>
      <c r="G145" s="320"/>
      <c r="H145" s="101"/>
      <c r="I145" s="36"/>
      <c r="J145" s="185"/>
      <c r="K145" s="811"/>
      <c r="L145" s="811"/>
      <c r="M145" s="185"/>
    </row>
    <row r="146" spans="1:13" ht="15.75" thickBot="1">
      <c r="A146" s="1" t="s">
        <v>176</v>
      </c>
      <c r="B146" s="2"/>
      <c r="C146" s="2"/>
      <c r="D146" s="325"/>
      <c r="E146" s="556" t="s">
        <v>177</v>
      </c>
      <c r="F146" s="227">
        <f aca="true" t="shared" si="10" ref="F146:M146">F147</f>
        <v>9629</v>
      </c>
      <c r="G146" s="227">
        <f t="shared" si="10"/>
        <v>7762</v>
      </c>
      <c r="H146" s="58">
        <f t="shared" si="10"/>
        <v>9700</v>
      </c>
      <c r="I146" s="58">
        <f t="shared" si="10"/>
        <v>9700</v>
      </c>
      <c r="J146" s="58">
        <f t="shared" si="10"/>
        <v>8000</v>
      </c>
      <c r="K146" s="29">
        <v>8100</v>
      </c>
      <c r="L146" s="29">
        <f t="shared" si="10"/>
        <v>8100</v>
      </c>
      <c r="M146" s="58">
        <f t="shared" si="10"/>
        <v>8100</v>
      </c>
    </row>
    <row r="147" spans="1:13" ht="15">
      <c r="A147" s="256">
        <v>65</v>
      </c>
      <c r="B147" s="95"/>
      <c r="C147" s="95"/>
      <c r="D147" s="550"/>
      <c r="E147" s="539" t="s">
        <v>178</v>
      </c>
      <c r="F147" s="219">
        <f>F148+F149+F150+F151</f>
        <v>9629</v>
      </c>
      <c r="G147" s="219">
        <f>G148+G149+G150+G151</f>
        <v>7762</v>
      </c>
      <c r="H147" s="106">
        <f aca="true" t="shared" si="11" ref="H147:M147">SUM(H148:H151)</f>
        <v>9700</v>
      </c>
      <c r="I147" s="106">
        <f t="shared" si="11"/>
        <v>9700</v>
      </c>
      <c r="J147" s="219">
        <f t="shared" si="11"/>
        <v>8000</v>
      </c>
      <c r="K147" s="834">
        <f t="shared" si="11"/>
        <v>8100</v>
      </c>
      <c r="L147" s="834">
        <f t="shared" si="11"/>
        <v>8100</v>
      </c>
      <c r="M147" s="219">
        <f t="shared" si="11"/>
        <v>8100</v>
      </c>
    </row>
    <row r="148" spans="1:13" ht="15">
      <c r="A148" s="180">
        <v>651002</v>
      </c>
      <c r="B148" s="22"/>
      <c r="C148" s="22">
        <v>41</v>
      </c>
      <c r="D148" s="192" t="s">
        <v>73</v>
      </c>
      <c r="E148" s="533" t="s">
        <v>179</v>
      </c>
      <c r="F148" s="220">
        <v>3881</v>
      </c>
      <c r="G148" s="220">
        <v>3030</v>
      </c>
      <c r="H148" s="552">
        <v>3500</v>
      </c>
      <c r="I148" s="107">
        <v>3500</v>
      </c>
      <c r="J148" s="220">
        <v>2500</v>
      </c>
      <c r="K148" s="838">
        <v>2400</v>
      </c>
      <c r="L148" s="838">
        <v>2400</v>
      </c>
      <c r="M148" s="841">
        <v>2400</v>
      </c>
    </row>
    <row r="149" spans="1:13" ht="15">
      <c r="A149" s="765">
        <v>651002</v>
      </c>
      <c r="B149" s="270">
        <v>40</v>
      </c>
      <c r="C149" s="766">
        <v>41</v>
      </c>
      <c r="D149" s="767" t="s">
        <v>73</v>
      </c>
      <c r="E149" s="768" t="s">
        <v>416</v>
      </c>
      <c r="F149" s="584">
        <v>588</v>
      </c>
      <c r="G149" s="584">
        <v>596</v>
      </c>
      <c r="H149" s="717">
        <v>1000</v>
      </c>
      <c r="I149" s="279">
        <v>1000</v>
      </c>
      <c r="J149" s="584">
        <v>1000</v>
      </c>
      <c r="K149" s="716">
        <v>1000</v>
      </c>
      <c r="L149" s="716">
        <v>1000</v>
      </c>
      <c r="M149" s="842">
        <v>1000</v>
      </c>
    </row>
    <row r="150" spans="1:13" ht="15">
      <c r="A150" s="182">
        <v>651003</v>
      </c>
      <c r="B150" s="7">
        <v>50</v>
      </c>
      <c r="C150" s="9">
        <v>41</v>
      </c>
      <c r="D150" s="111" t="s">
        <v>73</v>
      </c>
      <c r="E150" s="328" t="s">
        <v>180</v>
      </c>
      <c r="F150" s="246">
        <v>3649</v>
      </c>
      <c r="G150" s="246">
        <v>3467</v>
      </c>
      <c r="H150" s="524">
        <v>4200</v>
      </c>
      <c r="I150" s="54">
        <v>4200</v>
      </c>
      <c r="J150" s="176">
        <v>3500</v>
      </c>
      <c r="K150" s="825">
        <v>3700</v>
      </c>
      <c r="L150" s="825">
        <v>3700</v>
      </c>
      <c r="M150" s="828">
        <v>3700</v>
      </c>
    </row>
    <row r="151" spans="1:13" ht="15">
      <c r="A151" s="179">
        <v>653001</v>
      </c>
      <c r="B151" s="32"/>
      <c r="C151" s="32">
        <v>41</v>
      </c>
      <c r="D151" s="666" t="s">
        <v>73</v>
      </c>
      <c r="E151" s="544" t="s">
        <v>181</v>
      </c>
      <c r="F151" s="559">
        <v>1511</v>
      </c>
      <c r="G151" s="559">
        <v>669</v>
      </c>
      <c r="H151" s="531">
        <v>1000</v>
      </c>
      <c r="I151" s="86">
        <v>1000</v>
      </c>
      <c r="J151" s="221">
        <v>1000</v>
      </c>
      <c r="K151" s="839">
        <v>1000</v>
      </c>
      <c r="L151" s="839">
        <v>1000</v>
      </c>
      <c r="M151" s="831">
        <v>1000</v>
      </c>
    </row>
    <row r="152" spans="1:13" ht="15.75" thickBot="1">
      <c r="A152" s="182"/>
      <c r="B152" s="15"/>
      <c r="C152" s="206"/>
      <c r="D152" s="127"/>
      <c r="E152" s="557"/>
      <c r="F152" s="320"/>
      <c r="G152" s="320"/>
      <c r="H152" s="36"/>
      <c r="I152" s="12"/>
      <c r="J152" s="183"/>
      <c r="K152" s="811"/>
      <c r="L152" s="811"/>
      <c r="M152" s="185"/>
    </row>
    <row r="153" spans="1:13" ht="15.75" thickBot="1">
      <c r="A153" s="16" t="s">
        <v>182</v>
      </c>
      <c r="B153" s="17"/>
      <c r="C153" s="638"/>
      <c r="D153" s="551"/>
      <c r="E153" s="558" t="s">
        <v>183</v>
      </c>
      <c r="F153" s="29">
        <f>SUM(F154+F159)</f>
        <v>434</v>
      </c>
      <c r="G153" s="29"/>
      <c r="H153" s="725"/>
      <c r="I153" s="726"/>
      <c r="J153" s="18"/>
      <c r="K153" s="840"/>
      <c r="L153" s="840"/>
      <c r="M153" s="843"/>
    </row>
    <row r="154" spans="1:13" ht="15" customHeight="1">
      <c r="A154" s="194">
        <v>62</v>
      </c>
      <c r="B154" s="72"/>
      <c r="C154" s="639"/>
      <c r="D154" s="538"/>
      <c r="E154" s="539" t="s">
        <v>75</v>
      </c>
      <c r="F154" s="218">
        <v>125</v>
      </c>
      <c r="G154" s="218"/>
      <c r="H154" s="73"/>
      <c r="I154" s="71"/>
      <c r="J154" s="218"/>
      <c r="K154" s="818"/>
      <c r="L154" s="818"/>
      <c r="M154" s="208"/>
    </row>
    <row r="155" spans="1:13" ht="0.75" customHeight="1">
      <c r="A155" s="180">
        <v>623000</v>
      </c>
      <c r="B155" s="22"/>
      <c r="C155" s="631">
        <v>111</v>
      </c>
      <c r="D155" s="521" t="s">
        <v>184</v>
      </c>
      <c r="E155" s="504" t="s">
        <v>77</v>
      </c>
      <c r="F155" s="216">
        <v>39</v>
      </c>
      <c r="G155" s="216"/>
      <c r="H155" s="52"/>
      <c r="I155" s="21"/>
      <c r="J155" s="181"/>
      <c r="K155" s="729"/>
      <c r="L155" s="729"/>
      <c r="M155" s="223"/>
    </row>
    <row r="156" spans="1:13" ht="15">
      <c r="A156" s="171">
        <v>625002</v>
      </c>
      <c r="B156" s="9"/>
      <c r="C156" s="13">
        <v>111</v>
      </c>
      <c r="D156" s="512" t="s">
        <v>184</v>
      </c>
      <c r="E156" s="470" t="s">
        <v>79</v>
      </c>
      <c r="F156" s="211">
        <v>54</v>
      </c>
      <c r="G156" s="211"/>
      <c r="H156" s="48"/>
      <c r="I156" s="8"/>
      <c r="J156" s="172"/>
      <c r="K156" s="731"/>
      <c r="L156" s="731"/>
      <c r="M156" s="209"/>
    </row>
    <row r="157" spans="1:13" ht="16.5" customHeight="1">
      <c r="A157" s="171">
        <v>625003</v>
      </c>
      <c r="B157" s="9"/>
      <c r="C157" s="13">
        <v>111</v>
      </c>
      <c r="D157" s="512" t="s">
        <v>184</v>
      </c>
      <c r="E157" s="470" t="s">
        <v>80</v>
      </c>
      <c r="F157" s="211">
        <v>3</v>
      </c>
      <c r="G157" s="211"/>
      <c r="H157" s="48"/>
      <c r="I157" s="8"/>
      <c r="J157" s="172"/>
      <c r="K157" s="731"/>
      <c r="L157" s="731"/>
      <c r="M157" s="209"/>
    </row>
    <row r="158" spans="1:13" ht="0.75" customHeight="1">
      <c r="A158" s="171">
        <v>625004</v>
      </c>
      <c r="B158" s="13"/>
      <c r="C158" s="13">
        <v>111</v>
      </c>
      <c r="D158" s="512" t="s">
        <v>184</v>
      </c>
      <c r="E158" s="470" t="s">
        <v>81</v>
      </c>
      <c r="F158" s="172">
        <v>12</v>
      </c>
      <c r="G158" s="172"/>
      <c r="H158" s="48"/>
      <c r="I158" s="8"/>
      <c r="J158" s="172"/>
      <c r="K158" s="731"/>
      <c r="L158" s="731"/>
      <c r="M158" s="209"/>
    </row>
    <row r="159" spans="1:13" ht="15">
      <c r="A159" s="164">
        <v>63</v>
      </c>
      <c r="B159" s="3"/>
      <c r="C159" s="135"/>
      <c r="D159" s="514"/>
      <c r="E159" s="503" t="s">
        <v>162</v>
      </c>
      <c r="F159" s="178">
        <v>309</v>
      </c>
      <c r="G159" s="178"/>
      <c r="H159" s="5"/>
      <c r="I159" s="4"/>
      <c r="J159" s="165"/>
      <c r="K159" s="819"/>
      <c r="L159" s="819"/>
      <c r="M159" s="168"/>
    </row>
    <row r="160" spans="1:13" ht="15">
      <c r="A160" s="173">
        <v>637027</v>
      </c>
      <c r="B160" s="11"/>
      <c r="C160" s="204">
        <v>111</v>
      </c>
      <c r="D160" s="509" t="s">
        <v>184</v>
      </c>
      <c r="E160" s="505" t="s">
        <v>185</v>
      </c>
      <c r="F160" s="167">
        <v>309</v>
      </c>
      <c r="G160" s="167"/>
      <c r="H160" s="80"/>
      <c r="I160" s="10"/>
      <c r="J160" s="174"/>
      <c r="K160" s="820"/>
      <c r="L160" s="820"/>
      <c r="M160" s="214"/>
    </row>
    <row r="161" spans="1:13" ht="15.75" thickBot="1">
      <c r="A161" s="255"/>
      <c r="B161" s="27"/>
      <c r="C161" s="643"/>
      <c r="D161" s="537"/>
      <c r="E161" s="562"/>
      <c r="F161" s="320"/>
      <c r="G161" s="320"/>
      <c r="H161" s="121"/>
      <c r="I161" s="20"/>
      <c r="J161" s="178"/>
      <c r="K161" s="844"/>
      <c r="L161" s="844"/>
      <c r="M161" s="229"/>
    </row>
    <row r="162" spans="1:13" ht="15.75" thickBot="1">
      <c r="A162" s="16" t="s">
        <v>186</v>
      </c>
      <c r="B162" s="17"/>
      <c r="C162" s="638"/>
      <c r="D162" s="508"/>
      <c r="E162" s="501" t="s">
        <v>340</v>
      </c>
      <c r="F162" s="58">
        <f>F163+F165+F172+F180+F178+F176</f>
        <v>4159</v>
      </c>
      <c r="G162" s="58">
        <f>G163+G165+G172+G180+G178+G176</f>
        <v>3892</v>
      </c>
      <c r="H162" s="70">
        <f>H163+H165+H172+H176+H180+H184+H178</f>
        <v>9666</v>
      </c>
      <c r="I162" s="70">
        <f>I163+I165+I172+I176+I178+I180+I184</f>
        <v>11167</v>
      </c>
      <c r="J162" s="18">
        <f>J163+J165+J172+J176+J178+J180+J184</f>
        <v>3859</v>
      </c>
      <c r="K162" s="29">
        <f>K163+K165+K172+K176+K178+K180+K184</f>
        <v>4766</v>
      </c>
      <c r="L162" s="29">
        <f>L163+L165+L172+L176+L178+L180+L184</f>
        <v>4166</v>
      </c>
      <c r="M162" s="58">
        <f>M163+M165+M172+M176+M178+M180+M184</f>
        <v>4166</v>
      </c>
    </row>
    <row r="163" spans="1:20" ht="15">
      <c r="A163" s="256">
        <v>632</v>
      </c>
      <c r="B163" s="95"/>
      <c r="C163" s="140"/>
      <c r="D163" s="538"/>
      <c r="E163" s="563" t="s">
        <v>85</v>
      </c>
      <c r="F163" s="222">
        <v>140</v>
      </c>
      <c r="G163" s="222">
        <v>14</v>
      </c>
      <c r="H163" s="132">
        <v>1000</v>
      </c>
      <c r="I163" s="109"/>
      <c r="J163" s="222"/>
      <c r="K163" s="845">
        <f>K164</f>
        <v>1000</v>
      </c>
      <c r="L163" s="845">
        <f>L164</f>
        <v>1000</v>
      </c>
      <c r="M163" s="237">
        <f>M164</f>
        <v>1000</v>
      </c>
      <c r="P163" s="847"/>
      <c r="Q163" s="847"/>
      <c r="R163" s="847"/>
      <c r="S163" s="847"/>
      <c r="T163" s="847"/>
    </row>
    <row r="164" spans="1:13" ht="15">
      <c r="A164" s="173">
        <v>632001</v>
      </c>
      <c r="B164" s="49">
        <v>3</v>
      </c>
      <c r="C164" s="114">
        <v>41</v>
      </c>
      <c r="D164" s="509" t="s">
        <v>187</v>
      </c>
      <c r="E164" s="506" t="s">
        <v>188</v>
      </c>
      <c r="F164" s="216">
        <v>140</v>
      </c>
      <c r="G164" s="216">
        <v>14</v>
      </c>
      <c r="H164" s="110">
        <v>1000</v>
      </c>
      <c r="I164" s="90"/>
      <c r="J164" s="216"/>
      <c r="K164" s="846">
        <v>1000</v>
      </c>
      <c r="L164" s="821">
        <v>1000</v>
      </c>
      <c r="M164" s="560">
        <v>1000</v>
      </c>
    </row>
    <row r="165" spans="1:13" ht="15">
      <c r="A165" s="193">
        <v>633</v>
      </c>
      <c r="B165" s="102"/>
      <c r="C165" s="640"/>
      <c r="D165" s="514"/>
      <c r="E165" s="503" t="s">
        <v>162</v>
      </c>
      <c r="F165" s="168">
        <v>3304</v>
      </c>
      <c r="G165" s="168">
        <v>3165</v>
      </c>
      <c r="H165" s="5">
        <v>1500</v>
      </c>
      <c r="I165" s="4">
        <v>4151</v>
      </c>
      <c r="J165" s="165">
        <f>SUM(J166:J171)</f>
        <v>3173</v>
      </c>
      <c r="K165" s="819">
        <f>SUM(K166:K171)</f>
        <v>1500</v>
      </c>
      <c r="L165" s="819">
        <f>SUM(L166:L171)</f>
        <v>1500</v>
      </c>
      <c r="M165" s="168">
        <f>SUM(M166:M171)</f>
        <v>1500</v>
      </c>
    </row>
    <row r="166" spans="1:13" ht="15">
      <c r="A166" s="180">
        <v>633006</v>
      </c>
      <c r="B166" s="22"/>
      <c r="C166" s="631">
        <v>41</v>
      </c>
      <c r="D166" s="521" t="s">
        <v>187</v>
      </c>
      <c r="E166" s="517" t="s">
        <v>92</v>
      </c>
      <c r="F166" s="560">
        <v>2485</v>
      </c>
      <c r="G166" s="560"/>
      <c r="H166" s="202">
        <v>1000</v>
      </c>
      <c r="I166" s="21">
        <v>1178</v>
      </c>
      <c r="J166" s="181">
        <v>200</v>
      </c>
      <c r="K166" s="729">
        <v>1000</v>
      </c>
      <c r="L166" s="729">
        <v>1000</v>
      </c>
      <c r="M166" s="223">
        <v>1000</v>
      </c>
    </row>
    <row r="167" spans="1:13" ht="15">
      <c r="A167" s="171">
        <v>633004</v>
      </c>
      <c r="B167" s="7"/>
      <c r="C167" s="13">
        <v>41</v>
      </c>
      <c r="D167" s="512" t="s">
        <v>187</v>
      </c>
      <c r="E167" s="470" t="s">
        <v>478</v>
      </c>
      <c r="F167" s="731">
        <v>710</v>
      </c>
      <c r="G167" s="731"/>
      <c r="H167" s="48"/>
      <c r="I167" s="8"/>
      <c r="J167" s="172"/>
      <c r="K167" s="731"/>
      <c r="L167" s="731"/>
      <c r="M167" s="209"/>
    </row>
    <row r="168" spans="1:13" ht="15">
      <c r="A168" s="182">
        <v>633015</v>
      </c>
      <c r="B168" s="7"/>
      <c r="C168" s="206">
        <v>41</v>
      </c>
      <c r="D168" s="510" t="s">
        <v>187</v>
      </c>
      <c r="E168" s="41" t="s">
        <v>517</v>
      </c>
      <c r="F168" s="209"/>
      <c r="G168" s="209"/>
      <c r="H168" s="48"/>
      <c r="I168" s="36">
        <v>20</v>
      </c>
      <c r="J168" s="183">
        <v>20</v>
      </c>
      <c r="K168" s="822"/>
      <c r="L168" s="731"/>
      <c r="M168" s="731"/>
    </row>
    <row r="169" spans="1:24" ht="15">
      <c r="A169" s="171">
        <v>633016</v>
      </c>
      <c r="B169" s="9"/>
      <c r="C169" s="13">
        <v>41</v>
      </c>
      <c r="D169" s="512" t="s">
        <v>187</v>
      </c>
      <c r="E169" s="470" t="s">
        <v>189</v>
      </c>
      <c r="F169" s="172">
        <v>108</v>
      </c>
      <c r="G169" s="172">
        <v>180</v>
      </c>
      <c r="H169" s="48">
        <v>500</v>
      </c>
      <c r="I169" s="24"/>
      <c r="J169" s="172"/>
      <c r="K169" s="822">
        <v>500</v>
      </c>
      <c r="L169" s="731">
        <v>500</v>
      </c>
      <c r="M169" s="731">
        <v>500</v>
      </c>
      <c r="N169" s="319"/>
      <c r="T169" s="319"/>
      <c r="U169" s="319"/>
      <c r="V169" s="319"/>
      <c r="W169" s="319"/>
      <c r="X169" s="319"/>
    </row>
    <row r="170" spans="1:13" ht="15">
      <c r="A170" s="171">
        <v>633010</v>
      </c>
      <c r="B170" s="33"/>
      <c r="C170" s="33">
        <v>111</v>
      </c>
      <c r="D170" s="510" t="s">
        <v>536</v>
      </c>
      <c r="E170" s="471" t="s">
        <v>537</v>
      </c>
      <c r="F170" s="211"/>
      <c r="G170" s="211"/>
      <c r="H170" s="53"/>
      <c r="I170" s="36">
        <v>2823</v>
      </c>
      <c r="J170" s="211">
        <v>2823</v>
      </c>
      <c r="K170" s="822"/>
      <c r="L170" s="822"/>
      <c r="M170" s="185"/>
    </row>
    <row r="171" spans="1:13" ht="15">
      <c r="A171" s="173">
        <v>633010</v>
      </c>
      <c r="B171" s="49"/>
      <c r="C171" s="114">
        <v>41</v>
      </c>
      <c r="D171" s="509" t="s">
        <v>187</v>
      </c>
      <c r="E171" s="515" t="s">
        <v>396</v>
      </c>
      <c r="F171" s="210"/>
      <c r="G171" s="210">
        <v>2985</v>
      </c>
      <c r="H171" s="516"/>
      <c r="I171" s="23">
        <v>130</v>
      </c>
      <c r="J171" s="210">
        <v>130</v>
      </c>
      <c r="K171" s="820"/>
      <c r="L171" s="820"/>
      <c r="M171" s="634"/>
    </row>
    <row r="172" spans="1:13" ht="15">
      <c r="A172" s="194">
        <v>634</v>
      </c>
      <c r="B172" s="102"/>
      <c r="C172" s="640"/>
      <c r="D172" s="509"/>
      <c r="E172" s="532" t="s">
        <v>113</v>
      </c>
      <c r="F172" s="165">
        <f>F173+F174+F175</f>
        <v>505</v>
      </c>
      <c r="G172" s="165">
        <f aca="true" t="shared" si="12" ref="G172:M172">G173+G174+G175</f>
        <v>620</v>
      </c>
      <c r="H172" s="5">
        <f t="shared" si="12"/>
        <v>966</v>
      </c>
      <c r="I172" s="5">
        <f t="shared" si="12"/>
        <v>966</v>
      </c>
      <c r="J172" s="165">
        <f t="shared" si="12"/>
        <v>516</v>
      </c>
      <c r="K172" s="819">
        <f t="shared" si="12"/>
        <v>966</v>
      </c>
      <c r="L172" s="819">
        <f t="shared" si="12"/>
        <v>966</v>
      </c>
      <c r="M172" s="168">
        <f t="shared" si="12"/>
        <v>966</v>
      </c>
    </row>
    <row r="173" spans="1:13" ht="15">
      <c r="A173" s="180">
        <v>634001</v>
      </c>
      <c r="B173" s="22">
        <v>1</v>
      </c>
      <c r="C173" s="631">
        <v>41</v>
      </c>
      <c r="D173" s="521" t="s">
        <v>187</v>
      </c>
      <c r="E173" s="517" t="s">
        <v>191</v>
      </c>
      <c r="F173" s="729">
        <v>291</v>
      </c>
      <c r="G173" s="729">
        <v>397</v>
      </c>
      <c r="H173" s="52">
        <v>350</v>
      </c>
      <c r="I173" s="21">
        <v>350</v>
      </c>
      <c r="J173" s="181">
        <v>200</v>
      </c>
      <c r="K173" s="729">
        <v>350</v>
      </c>
      <c r="L173" s="729">
        <v>350</v>
      </c>
      <c r="M173" s="223">
        <v>350</v>
      </c>
    </row>
    <row r="174" spans="1:13" ht="15">
      <c r="A174" s="171">
        <v>634002</v>
      </c>
      <c r="B174" s="9"/>
      <c r="C174" s="13">
        <v>41</v>
      </c>
      <c r="D174" s="512" t="s">
        <v>187</v>
      </c>
      <c r="E174" s="470" t="s">
        <v>192</v>
      </c>
      <c r="F174" s="211">
        <v>91</v>
      </c>
      <c r="G174" s="211">
        <v>100</v>
      </c>
      <c r="H174" s="530">
        <v>500</v>
      </c>
      <c r="I174" s="25">
        <v>500</v>
      </c>
      <c r="J174" s="212">
        <v>200</v>
      </c>
      <c r="K174" s="716">
        <v>500</v>
      </c>
      <c r="L174" s="716">
        <v>500</v>
      </c>
      <c r="M174" s="830">
        <v>500</v>
      </c>
    </row>
    <row r="175" spans="1:13" ht="15">
      <c r="A175" s="173">
        <v>634003</v>
      </c>
      <c r="B175" s="11">
        <v>1</v>
      </c>
      <c r="C175" s="204">
        <v>41</v>
      </c>
      <c r="D175" s="509" t="s">
        <v>187</v>
      </c>
      <c r="E175" s="505" t="s">
        <v>120</v>
      </c>
      <c r="F175" s="210">
        <v>123</v>
      </c>
      <c r="G175" s="210">
        <v>123</v>
      </c>
      <c r="H175" s="80">
        <v>116</v>
      </c>
      <c r="I175" s="10">
        <v>116</v>
      </c>
      <c r="J175" s="174">
        <v>116</v>
      </c>
      <c r="K175" s="820">
        <v>116</v>
      </c>
      <c r="L175" s="716">
        <v>116</v>
      </c>
      <c r="M175" s="634">
        <v>116</v>
      </c>
    </row>
    <row r="176" spans="1:13" ht="13.5" customHeight="1">
      <c r="A176" s="193">
        <v>635</v>
      </c>
      <c r="B176" s="3"/>
      <c r="C176" s="135"/>
      <c r="D176" s="514"/>
      <c r="E176" s="503" t="s">
        <v>124</v>
      </c>
      <c r="F176" s="218"/>
      <c r="G176" s="218"/>
      <c r="H176" s="5">
        <v>5900</v>
      </c>
      <c r="I176" s="4">
        <v>5900</v>
      </c>
      <c r="J176" s="165">
        <v>20</v>
      </c>
      <c r="K176" s="819">
        <f>K177</f>
        <v>1000</v>
      </c>
      <c r="L176" s="819">
        <f>L177</f>
        <v>400</v>
      </c>
      <c r="M176" s="168">
        <f>M177</f>
        <v>400</v>
      </c>
    </row>
    <row r="177" spans="1:14" ht="16.5" customHeight="1">
      <c r="A177" s="166">
        <v>635006</v>
      </c>
      <c r="B177" s="75">
        <v>1</v>
      </c>
      <c r="C177" s="112">
        <v>41</v>
      </c>
      <c r="D177" s="514" t="s">
        <v>187</v>
      </c>
      <c r="E177" s="506" t="s">
        <v>193</v>
      </c>
      <c r="F177" s="167"/>
      <c r="G177" s="167"/>
      <c r="H177" s="568">
        <v>5900</v>
      </c>
      <c r="I177" s="113">
        <v>5900</v>
      </c>
      <c r="J177" s="167">
        <v>20</v>
      </c>
      <c r="K177" s="821">
        <v>1000</v>
      </c>
      <c r="L177" s="821">
        <v>400</v>
      </c>
      <c r="M177" s="225">
        <v>400</v>
      </c>
      <c r="N177" s="188"/>
    </row>
    <row r="178" spans="1:15" ht="0.75" customHeight="1" hidden="1">
      <c r="A178" s="193">
        <v>636</v>
      </c>
      <c r="B178" s="3"/>
      <c r="C178" s="135"/>
      <c r="D178" s="514"/>
      <c r="E178" s="503" t="s">
        <v>194</v>
      </c>
      <c r="F178" s="165"/>
      <c r="G178" s="165"/>
      <c r="H178" s="163"/>
      <c r="I178" s="87"/>
      <c r="J178" s="165"/>
      <c r="K178" s="819"/>
      <c r="L178" s="819"/>
      <c r="M178" s="168"/>
      <c r="O178" s="188"/>
    </row>
    <row r="179" spans="1:13" ht="15" hidden="1">
      <c r="A179" s="173">
        <v>636001</v>
      </c>
      <c r="B179" s="49"/>
      <c r="C179" s="114"/>
      <c r="D179" s="509" t="s">
        <v>86</v>
      </c>
      <c r="E179" s="505" t="s">
        <v>195</v>
      </c>
      <c r="F179" s="167"/>
      <c r="G179" s="167"/>
      <c r="H179" s="50"/>
      <c r="I179" s="78"/>
      <c r="J179" s="174"/>
      <c r="K179" s="821"/>
      <c r="L179" s="821"/>
      <c r="M179" s="225"/>
    </row>
    <row r="180" spans="1:13" ht="15">
      <c r="A180" s="194">
        <v>637</v>
      </c>
      <c r="B180" s="102"/>
      <c r="C180" s="640"/>
      <c r="D180" s="509"/>
      <c r="E180" s="502" t="s">
        <v>134</v>
      </c>
      <c r="F180" s="218">
        <f>F181+F182</f>
        <v>210</v>
      </c>
      <c r="G180" s="218">
        <f>G181+G182</f>
        <v>93</v>
      </c>
      <c r="H180" s="73">
        <f>H181+H182</f>
        <v>150</v>
      </c>
      <c r="I180" s="73"/>
      <c r="J180" s="218"/>
      <c r="K180" s="818">
        <f>K181+K182+K183</f>
        <v>150</v>
      </c>
      <c r="L180" s="818">
        <f>L181+L182+L183</f>
        <v>150</v>
      </c>
      <c r="M180" s="208">
        <f>M181+M182+M183</f>
        <v>150</v>
      </c>
    </row>
    <row r="181" spans="1:13" ht="15" customHeight="1">
      <c r="A181" s="180">
        <v>637002</v>
      </c>
      <c r="B181" s="22"/>
      <c r="C181" s="631">
        <v>41</v>
      </c>
      <c r="D181" s="521" t="s">
        <v>187</v>
      </c>
      <c r="E181" s="517" t="s">
        <v>196</v>
      </c>
      <c r="F181" s="181">
        <v>210</v>
      </c>
      <c r="G181" s="181">
        <v>93</v>
      </c>
      <c r="H181" s="52">
        <v>150</v>
      </c>
      <c r="I181" s="52"/>
      <c r="J181" s="181"/>
      <c r="K181" s="729">
        <v>150</v>
      </c>
      <c r="L181" s="729">
        <v>150</v>
      </c>
      <c r="M181" s="223">
        <v>150</v>
      </c>
    </row>
    <row r="182" spans="1:13" ht="14.25" customHeight="1" hidden="1">
      <c r="A182" s="196">
        <v>637026</v>
      </c>
      <c r="B182" s="115"/>
      <c r="C182" s="650"/>
      <c r="D182" s="564" t="s">
        <v>187</v>
      </c>
      <c r="E182" s="566" t="s">
        <v>156</v>
      </c>
      <c r="F182" s="221">
        <v>0</v>
      </c>
      <c r="G182" s="221">
        <v>0</v>
      </c>
      <c r="H182" s="531">
        <v>0</v>
      </c>
      <c r="I182" s="86">
        <v>0</v>
      </c>
      <c r="J182" s="221">
        <v>0</v>
      </c>
      <c r="K182" s="531">
        <v>0</v>
      </c>
      <c r="L182" s="86">
        <v>0</v>
      </c>
      <c r="M182" s="221">
        <v>0</v>
      </c>
    </row>
    <row r="183" spans="1:13" ht="16.5" customHeight="1" hidden="1">
      <c r="A183" s="197">
        <v>637016</v>
      </c>
      <c r="B183" s="116"/>
      <c r="C183" s="651"/>
      <c r="D183" s="565" t="s">
        <v>187</v>
      </c>
      <c r="E183" s="567" t="s">
        <v>196</v>
      </c>
      <c r="F183" s="221"/>
      <c r="G183" s="221"/>
      <c r="H183" s="531"/>
      <c r="I183" s="86"/>
      <c r="J183" s="221"/>
      <c r="K183" s="531"/>
      <c r="L183" s="86">
        <v>0</v>
      </c>
      <c r="M183" s="221">
        <v>0</v>
      </c>
    </row>
    <row r="184" spans="1:13" ht="16.5" customHeight="1">
      <c r="A184" s="164">
        <v>642</v>
      </c>
      <c r="B184" s="3"/>
      <c r="C184" s="135"/>
      <c r="D184" s="514" t="s">
        <v>187</v>
      </c>
      <c r="E184" s="503" t="s">
        <v>171</v>
      </c>
      <c r="F184" s="165">
        <v>3</v>
      </c>
      <c r="G184" s="165"/>
      <c r="H184" s="5">
        <v>150</v>
      </c>
      <c r="I184" s="4">
        <v>150</v>
      </c>
      <c r="J184" s="165">
        <v>150</v>
      </c>
      <c r="K184" s="168">
        <v>150</v>
      </c>
      <c r="L184" s="819">
        <v>150</v>
      </c>
      <c r="M184" s="168">
        <v>150</v>
      </c>
    </row>
    <row r="185" spans="1:13" ht="15">
      <c r="A185" s="182">
        <v>642006</v>
      </c>
      <c r="B185" s="75"/>
      <c r="C185" s="112">
        <v>41</v>
      </c>
      <c r="D185" s="514" t="s">
        <v>187</v>
      </c>
      <c r="E185" s="506" t="s">
        <v>355</v>
      </c>
      <c r="F185" s="216">
        <v>3.3</v>
      </c>
      <c r="G185" s="216"/>
      <c r="H185" s="110">
        <v>150</v>
      </c>
      <c r="I185" s="36">
        <v>150</v>
      </c>
      <c r="J185" s="167">
        <v>150</v>
      </c>
      <c r="K185" s="185">
        <v>150</v>
      </c>
      <c r="L185" s="821">
        <v>150</v>
      </c>
      <c r="M185" s="225">
        <v>150</v>
      </c>
    </row>
    <row r="186" spans="1:13" ht="15.75" thickBot="1">
      <c r="A186" s="198"/>
      <c r="B186" s="27"/>
      <c r="C186" s="643"/>
      <c r="D186" s="537"/>
      <c r="E186" s="562"/>
      <c r="F186" s="320"/>
      <c r="G186" s="320"/>
      <c r="H186" s="101"/>
      <c r="I186" s="93"/>
      <c r="J186" s="226"/>
      <c r="K186" s="548"/>
      <c r="L186" s="848"/>
      <c r="M186" s="224"/>
    </row>
    <row r="187" spans="1:13" ht="15.75" thickBot="1">
      <c r="A187" s="186" t="s">
        <v>341</v>
      </c>
      <c r="B187" s="94"/>
      <c r="C187" s="55"/>
      <c r="D187" s="508"/>
      <c r="E187" s="501" t="s">
        <v>197</v>
      </c>
      <c r="F187" s="18"/>
      <c r="G187" s="18"/>
      <c r="H187" s="70">
        <f aca="true" t="shared" si="13" ref="H187:M188">H188</f>
        <v>1000</v>
      </c>
      <c r="I187" s="70">
        <f t="shared" si="13"/>
        <v>1000</v>
      </c>
      <c r="J187" s="58">
        <f t="shared" si="13"/>
        <v>1000</v>
      </c>
      <c r="K187" s="58">
        <f t="shared" si="13"/>
        <v>1000</v>
      </c>
      <c r="L187" s="29">
        <f t="shared" si="13"/>
        <v>1000</v>
      </c>
      <c r="M187" s="58">
        <f t="shared" si="13"/>
        <v>1000</v>
      </c>
    </row>
    <row r="188" spans="1:18" ht="15">
      <c r="A188" s="194">
        <v>63</v>
      </c>
      <c r="B188" s="72"/>
      <c r="C188" s="639"/>
      <c r="D188" s="509"/>
      <c r="E188" s="502" t="s">
        <v>162</v>
      </c>
      <c r="F188" s="218"/>
      <c r="G188" s="218"/>
      <c r="H188" s="73">
        <f t="shared" si="13"/>
        <v>1000</v>
      </c>
      <c r="I188" s="73">
        <f t="shared" si="13"/>
        <v>1000</v>
      </c>
      <c r="J188" s="208">
        <f t="shared" si="13"/>
        <v>1000</v>
      </c>
      <c r="K188" s="208">
        <f t="shared" si="13"/>
        <v>1000</v>
      </c>
      <c r="L188" s="818">
        <f t="shared" si="13"/>
        <v>1000</v>
      </c>
      <c r="M188" s="208">
        <f t="shared" si="13"/>
        <v>1000</v>
      </c>
      <c r="O188" s="188"/>
      <c r="P188" s="188"/>
      <c r="Q188" s="188"/>
      <c r="R188" s="188"/>
    </row>
    <row r="189" spans="1:18" ht="15">
      <c r="A189" s="166">
        <v>637004</v>
      </c>
      <c r="B189" s="75">
        <v>4</v>
      </c>
      <c r="C189" s="112">
        <v>41</v>
      </c>
      <c r="D189" s="514" t="s">
        <v>198</v>
      </c>
      <c r="E189" s="506" t="s">
        <v>199</v>
      </c>
      <c r="F189" s="174"/>
      <c r="G189" s="174"/>
      <c r="H189" s="77">
        <v>1000</v>
      </c>
      <c r="I189" s="77">
        <v>1000</v>
      </c>
      <c r="J189" s="225">
        <v>1000</v>
      </c>
      <c r="K189" s="225">
        <v>1000</v>
      </c>
      <c r="L189" s="821">
        <v>1000</v>
      </c>
      <c r="M189" s="225">
        <v>1000</v>
      </c>
      <c r="P189" s="188"/>
      <c r="R189" s="188"/>
    </row>
    <row r="190" spans="1:16" ht="15.75" thickBot="1">
      <c r="A190" s="199"/>
      <c r="B190" s="27"/>
      <c r="C190" s="643"/>
      <c r="D190" s="537"/>
      <c r="E190" s="562"/>
      <c r="F190" s="320"/>
      <c r="G190" s="320"/>
      <c r="H190" s="101"/>
      <c r="I190" s="28"/>
      <c r="J190" s="224"/>
      <c r="K190" s="224"/>
      <c r="L190" s="848"/>
      <c r="M190" s="224"/>
      <c r="P190" s="188"/>
    </row>
    <row r="191" spans="1:19" ht="15.75" thickBot="1">
      <c r="A191" s="69" t="s">
        <v>200</v>
      </c>
      <c r="B191" s="17"/>
      <c r="C191" s="638"/>
      <c r="D191" s="508"/>
      <c r="E191" s="501" t="s">
        <v>201</v>
      </c>
      <c r="F191" s="18">
        <f>F192+F195</f>
        <v>98592</v>
      </c>
      <c r="G191" s="18">
        <f>G192+G195</f>
        <v>19741</v>
      </c>
      <c r="H191" s="725">
        <v>108310</v>
      </c>
      <c r="I191" s="726">
        <v>50914</v>
      </c>
      <c r="J191" s="18">
        <f>J192+J195</f>
        <v>3200</v>
      </c>
      <c r="K191" s="58">
        <f>K192+K195</f>
        <v>122443</v>
      </c>
      <c r="L191" s="29">
        <f>L192+L195</f>
        <v>166513</v>
      </c>
      <c r="M191" s="58">
        <f>M192+M195</f>
        <v>171849</v>
      </c>
      <c r="O191" s="188"/>
      <c r="P191" s="188"/>
      <c r="Q191" s="188"/>
      <c r="R191" s="188"/>
      <c r="S191" s="188"/>
    </row>
    <row r="192" spans="1:13" ht="15">
      <c r="A192" s="193">
        <v>633</v>
      </c>
      <c r="B192" s="95"/>
      <c r="C192" s="639"/>
      <c r="D192" s="514"/>
      <c r="E192" s="503" t="s">
        <v>162</v>
      </c>
      <c r="F192" s="165">
        <f>SUM(F193:F194)</f>
        <v>98336</v>
      </c>
      <c r="G192" s="165">
        <f>SUM(G193:G194)</f>
        <v>18202</v>
      </c>
      <c r="H192" s="121">
        <v>49654</v>
      </c>
      <c r="I192" s="20">
        <v>28873</v>
      </c>
      <c r="J192" s="178">
        <f>J193+J194</f>
        <v>1200</v>
      </c>
      <c r="K192" s="229">
        <f>K193+K194</f>
        <v>8300</v>
      </c>
      <c r="L192" s="844">
        <f>L193+L194</f>
        <v>5200</v>
      </c>
      <c r="M192" s="229">
        <f>M193+M194</f>
        <v>5200</v>
      </c>
    </row>
    <row r="193" spans="1:13" ht="15">
      <c r="A193" s="180">
        <v>633006</v>
      </c>
      <c r="B193" s="22">
        <v>7</v>
      </c>
      <c r="C193" s="631">
        <v>41</v>
      </c>
      <c r="D193" s="521" t="s">
        <v>141</v>
      </c>
      <c r="E193" s="517" t="s">
        <v>202</v>
      </c>
      <c r="F193" s="181">
        <v>98336</v>
      </c>
      <c r="G193" s="181">
        <v>18202</v>
      </c>
      <c r="H193" s="52">
        <v>49454</v>
      </c>
      <c r="I193" s="90">
        <v>27873</v>
      </c>
      <c r="J193" s="181">
        <v>200</v>
      </c>
      <c r="K193" s="560">
        <v>6800</v>
      </c>
      <c r="L193" s="846">
        <v>5000</v>
      </c>
      <c r="M193" s="560">
        <v>5000</v>
      </c>
    </row>
    <row r="194" spans="1:13" ht="14.25" customHeight="1">
      <c r="A194" s="169">
        <v>633006</v>
      </c>
      <c r="B194" s="7">
        <v>8</v>
      </c>
      <c r="C194" s="641">
        <v>41</v>
      </c>
      <c r="D194" s="522" t="s">
        <v>141</v>
      </c>
      <c r="E194" s="504" t="s">
        <v>203</v>
      </c>
      <c r="F194" s="170"/>
      <c r="G194" s="170"/>
      <c r="H194" s="48">
        <v>200</v>
      </c>
      <c r="I194" s="8">
        <v>1000</v>
      </c>
      <c r="J194" s="172">
        <v>1000</v>
      </c>
      <c r="K194" s="209">
        <v>1500</v>
      </c>
      <c r="L194" s="731">
        <v>200</v>
      </c>
      <c r="M194" s="209">
        <v>200</v>
      </c>
    </row>
    <row r="195" spans="1:13" ht="15">
      <c r="A195" s="193">
        <v>635</v>
      </c>
      <c r="B195" s="74"/>
      <c r="C195" s="83"/>
      <c r="D195" s="514"/>
      <c r="E195" s="503" t="s">
        <v>124</v>
      </c>
      <c r="F195" s="165">
        <v>256</v>
      </c>
      <c r="G195" s="165">
        <v>1539</v>
      </c>
      <c r="H195" s="5">
        <v>58110</v>
      </c>
      <c r="I195" s="4">
        <v>31714</v>
      </c>
      <c r="J195" s="165">
        <v>2000</v>
      </c>
      <c r="K195" s="168">
        <f>K196+K198+K197</f>
        <v>114143</v>
      </c>
      <c r="L195" s="819">
        <f>L196+L198+L197</f>
        <v>161313</v>
      </c>
      <c r="M195" s="168">
        <f>M196+M198+M197</f>
        <v>166649</v>
      </c>
    </row>
    <row r="196" spans="1:13" ht="15">
      <c r="A196" s="180">
        <v>635006</v>
      </c>
      <c r="B196" s="47">
        <v>7</v>
      </c>
      <c r="C196" s="649">
        <v>41</v>
      </c>
      <c r="D196" s="521" t="s">
        <v>141</v>
      </c>
      <c r="E196" s="517" t="s">
        <v>532</v>
      </c>
      <c r="F196" s="181">
        <v>255</v>
      </c>
      <c r="G196" s="181">
        <v>1539</v>
      </c>
      <c r="H196" s="52">
        <v>5000</v>
      </c>
      <c r="I196" s="21">
        <v>32841</v>
      </c>
      <c r="J196" s="181">
        <v>5000</v>
      </c>
      <c r="K196" s="223">
        <v>109143</v>
      </c>
      <c r="L196" s="729">
        <v>151313</v>
      </c>
      <c r="M196" s="223">
        <v>156649</v>
      </c>
    </row>
    <row r="197" spans="1:13" ht="13.5" customHeight="1">
      <c r="A197" s="182">
        <v>635006</v>
      </c>
      <c r="B197" s="35">
        <v>8</v>
      </c>
      <c r="C197" s="39">
        <v>41</v>
      </c>
      <c r="D197" s="510" t="s">
        <v>141</v>
      </c>
      <c r="E197" s="504" t="s">
        <v>473</v>
      </c>
      <c r="F197" s="183"/>
      <c r="G197" s="183"/>
      <c r="H197" s="89"/>
      <c r="I197" s="12"/>
      <c r="J197" s="183"/>
      <c r="K197" s="228">
        <v>5000</v>
      </c>
      <c r="L197" s="822">
        <v>10000</v>
      </c>
      <c r="M197" s="228">
        <v>10000</v>
      </c>
    </row>
    <row r="198" spans="1:13" ht="14.25" customHeight="1" hidden="1">
      <c r="A198" s="171">
        <v>635006</v>
      </c>
      <c r="B198" s="9">
        <v>1</v>
      </c>
      <c r="C198" s="13">
        <v>41</v>
      </c>
      <c r="D198" s="512" t="s">
        <v>141</v>
      </c>
      <c r="E198" s="504" t="s">
        <v>362</v>
      </c>
      <c r="F198" s="172"/>
      <c r="G198" s="172"/>
      <c r="H198" s="89"/>
      <c r="I198" s="8"/>
      <c r="J198" s="172"/>
      <c r="K198" s="228"/>
      <c r="L198" s="822"/>
      <c r="M198" s="228"/>
    </row>
    <row r="199" spans="1:13" ht="18" customHeight="1" thickBot="1">
      <c r="A199" s="198"/>
      <c r="B199" s="92"/>
      <c r="C199" s="119"/>
      <c r="D199" s="542"/>
      <c r="E199" s="536"/>
      <c r="F199" s="320"/>
      <c r="G199" s="320"/>
      <c r="H199" s="101"/>
      <c r="I199" s="93"/>
      <c r="J199" s="226"/>
      <c r="K199" s="548"/>
      <c r="L199" s="836"/>
      <c r="M199" s="548"/>
    </row>
    <row r="200" spans="1:13" ht="15.75" thickBot="1">
      <c r="A200" s="312" t="s">
        <v>204</v>
      </c>
      <c r="B200" s="675"/>
      <c r="C200" s="674"/>
      <c r="D200" s="508"/>
      <c r="E200" s="569" t="s">
        <v>205</v>
      </c>
      <c r="F200" s="18">
        <f>SUM(F201+F203+F212+F215)</f>
        <v>67353</v>
      </c>
      <c r="G200" s="18">
        <f>SUM(G201+G203+G212+G215)</f>
        <v>179227</v>
      </c>
      <c r="H200" s="313">
        <f>H203+H212+H215+H201</f>
        <v>80000</v>
      </c>
      <c r="I200" s="139">
        <f>SUM(I201+I203+I212+I215)</f>
        <v>80000</v>
      </c>
      <c r="J200" s="18">
        <f>J201+J203+J212+J215</f>
        <v>77360</v>
      </c>
      <c r="K200" s="292">
        <f>K201+K203+K212+K215</f>
        <v>84300</v>
      </c>
      <c r="L200" s="292">
        <f>L201+L203+L212+L215</f>
        <v>76900</v>
      </c>
      <c r="M200" s="849">
        <f>M201+M203+M212+M215</f>
        <v>76870</v>
      </c>
    </row>
    <row r="201" spans="1:13" ht="15">
      <c r="A201" s="194">
        <v>632</v>
      </c>
      <c r="B201" s="116"/>
      <c r="C201" s="651"/>
      <c r="D201" s="570"/>
      <c r="E201" s="563" t="s">
        <v>85</v>
      </c>
      <c r="F201" s="572">
        <v>437</v>
      </c>
      <c r="G201" s="572">
        <v>404</v>
      </c>
      <c r="H201" s="571">
        <v>500</v>
      </c>
      <c r="I201" s="207">
        <v>500</v>
      </c>
      <c r="J201" s="573">
        <v>410</v>
      </c>
      <c r="K201" s="834">
        <f>K202</f>
        <v>500</v>
      </c>
      <c r="L201" s="834">
        <f>L202</f>
        <v>500</v>
      </c>
      <c r="M201" s="818">
        <f>M202</f>
        <v>500</v>
      </c>
    </row>
    <row r="202" spans="1:13" ht="15">
      <c r="A202" s="173">
        <v>632001</v>
      </c>
      <c r="B202" s="117">
        <v>1</v>
      </c>
      <c r="C202" s="652">
        <v>41</v>
      </c>
      <c r="D202" s="565" t="s">
        <v>206</v>
      </c>
      <c r="E202" s="505" t="s">
        <v>87</v>
      </c>
      <c r="F202" s="221">
        <v>437</v>
      </c>
      <c r="G202" s="221">
        <v>404</v>
      </c>
      <c r="H202" s="531">
        <v>500</v>
      </c>
      <c r="I202" s="90">
        <v>500</v>
      </c>
      <c r="J202" s="174">
        <v>410</v>
      </c>
      <c r="K202" s="839">
        <v>500</v>
      </c>
      <c r="L202" s="821">
        <v>500</v>
      </c>
      <c r="M202" s="214">
        <v>500</v>
      </c>
    </row>
    <row r="203" spans="1:16" ht="15">
      <c r="A203" s="194">
        <v>633</v>
      </c>
      <c r="B203" s="102"/>
      <c r="C203" s="640"/>
      <c r="D203" s="509"/>
      <c r="E203" s="502" t="s">
        <v>92</v>
      </c>
      <c r="F203" s="218">
        <f>SUM(F204:F211)</f>
        <v>6041</v>
      </c>
      <c r="G203" s="218">
        <f>SUM(G204:G211)</f>
        <v>112677</v>
      </c>
      <c r="H203" s="73">
        <v>9000</v>
      </c>
      <c r="I203" s="4">
        <f>I206+I208+I209+I211+I207+I204+I205+I210</f>
        <v>9670</v>
      </c>
      <c r="J203" s="218">
        <f>J206+J208+J209+J211+J207+J204+J205</f>
        <v>9120</v>
      </c>
      <c r="K203" s="818">
        <f>SUM(K204:K211)</f>
        <v>13300</v>
      </c>
      <c r="L203" s="818">
        <f>L206+L208+L209+L211</f>
        <v>3900</v>
      </c>
      <c r="M203" s="819">
        <f>M206+M208+M209+M211</f>
        <v>3870</v>
      </c>
      <c r="N203" s="1147"/>
      <c r="O203" s="188"/>
      <c r="P203" s="188"/>
    </row>
    <row r="204" spans="1:16" ht="15">
      <c r="A204" s="180">
        <v>633004</v>
      </c>
      <c r="B204" s="47"/>
      <c r="C204" s="649">
        <v>41</v>
      </c>
      <c r="D204" s="521" t="s">
        <v>206</v>
      </c>
      <c r="E204" s="517" t="s">
        <v>538</v>
      </c>
      <c r="F204" s="729">
        <v>18</v>
      </c>
      <c r="G204" s="729">
        <v>5385</v>
      </c>
      <c r="H204" s="52"/>
      <c r="I204" s="52">
        <v>120</v>
      </c>
      <c r="J204" s="181">
        <v>120</v>
      </c>
      <c r="K204" s="729"/>
      <c r="L204" s="729"/>
      <c r="M204" s="228"/>
      <c r="O204" s="188"/>
      <c r="P204" s="188"/>
    </row>
    <row r="205" spans="1:16" ht="15">
      <c r="A205" s="730">
        <v>633004</v>
      </c>
      <c r="B205" s="33">
        <v>2</v>
      </c>
      <c r="C205" s="85">
        <v>111</v>
      </c>
      <c r="D205" s="512" t="s">
        <v>206</v>
      </c>
      <c r="E205" s="470" t="s">
        <v>438</v>
      </c>
      <c r="F205" s="731">
        <v>1776</v>
      </c>
      <c r="G205" s="731">
        <v>102315</v>
      </c>
      <c r="H205" s="89"/>
      <c r="I205" s="89"/>
      <c r="J205" s="170"/>
      <c r="K205" s="822"/>
      <c r="L205" s="822"/>
      <c r="M205" s="228"/>
      <c r="O205" s="188"/>
      <c r="P205" s="188"/>
    </row>
    <row r="206" spans="1:13" ht="15">
      <c r="A206" s="169">
        <v>633004</v>
      </c>
      <c r="B206" s="51">
        <v>3</v>
      </c>
      <c r="C206" s="84">
        <v>41</v>
      </c>
      <c r="D206" s="522" t="s">
        <v>206</v>
      </c>
      <c r="E206" s="504" t="s">
        <v>207</v>
      </c>
      <c r="F206" s="170">
        <v>613</v>
      </c>
      <c r="G206" s="170">
        <v>1440</v>
      </c>
      <c r="H206" s="89">
        <v>1000</v>
      </c>
      <c r="I206" s="89">
        <v>1450</v>
      </c>
      <c r="J206" s="170">
        <v>1400</v>
      </c>
      <c r="K206" s="822">
        <v>800</v>
      </c>
      <c r="L206" s="822">
        <v>800</v>
      </c>
      <c r="M206" s="228">
        <v>800</v>
      </c>
    </row>
    <row r="207" spans="1:15" ht="15">
      <c r="A207" s="169">
        <v>633004</v>
      </c>
      <c r="B207" s="51">
        <v>4</v>
      </c>
      <c r="C207" s="84">
        <v>41</v>
      </c>
      <c r="D207" s="522" t="s">
        <v>206</v>
      </c>
      <c r="E207" s="504" t="s">
        <v>356</v>
      </c>
      <c r="F207" s="170"/>
      <c r="G207" s="170"/>
      <c r="H207" s="89">
        <v>500</v>
      </c>
      <c r="I207" s="89">
        <v>500</v>
      </c>
      <c r="J207" s="170">
        <v>500</v>
      </c>
      <c r="K207" s="822"/>
      <c r="L207" s="822"/>
      <c r="M207" s="228"/>
      <c r="O207" s="189"/>
    </row>
    <row r="208" spans="1:13" ht="15">
      <c r="A208" s="169">
        <v>633006</v>
      </c>
      <c r="B208" s="51">
        <v>7</v>
      </c>
      <c r="C208" s="84">
        <v>41</v>
      </c>
      <c r="D208" s="512" t="s">
        <v>206</v>
      </c>
      <c r="E208" s="504" t="s">
        <v>544</v>
      </c>
      <c r="F208" s="209"/>
      <c r="G208" s="209">
        <v>1299</v>
      </c>
      <c r="H208" s="89">
        <v>5000</v>
      </c>
      <c r="I208" s="89">
        <v>5100</v>
      </c>
      <c r="J208" s="172">
        <v>5100</v>
      </c>
      <c r="K208" s="822">
        <v>5000</v>
      </c>
      <c r="L208" s="822">
        <v>600</v>
      </c>
      <c r="M208" s="228">
        <v>570</v>
      </c>
    </row>
    <row r="209" spans="1:13" ht="15">
      <c r="A209" s="171">
        <v>633004</v>
      </c>
      <c r="B209" s="33">
        <v>5</v>
      </c>
      <c r="C209" s="85">
        <v>41</v>
      </c>
      <c r="D209" s="512" t="s">
        <v>206</v>
      </c>
      <c r="E209" s="470" t="s">
        <v>209</v>
      </c>
      <c r="F209" s="228">
        <v>943</v>
      </c>
      <c r="G209" s="228">
        <v>408</v>
      </c>
      <c r="H209" s="89">
        <v>500</v>
      </c>
      <c r="I209" s="89">
        <v>500</v>
      </c>
      <c r="J209" s="170">
        <v>500</v>
      </c>
      <c r="K209" s="822">
        <v>500</v>
      </c>
      <c r="L209" s="822">
        <v>500</v>
      </c>
      <c r="M209" s="228">
        <v>500</v>
      </c>
    </row>
    <row r="210" spans="1:13" ht="14.25" customHeight="1">
      <c r="A210" s="182">
        <v>633006</v>
      </c>
      <c r="B210" s="33">
        <v>10</v>
      </c>
      <c r="C210" s="85">
        <v>41</v>
      </c>
      <c r="D210" s="512" t="s">
        <v>206</v>
      </c>
      <c r="E210" s="470" t="s">
        <v>474</v>
      </c>
      <c r="F210" s="228">
        <v>843</v>
      </c>
      <c r="G210" s="228">
        <v>276</v>
      </c>
      <c r="H210" s="89"/>
      <c r="I210" s="8"/>
      <c r="J210" s="172"/>
      <c r="K210" s="822">
        <v>5000</v>
      </c>
      <c r="L210" s="731"/>
      <c r="M210" s="209"/>
    </row>
    <row r="211" spans="1:13" ht="15">
      <c r="A211" s="179">
        <v>633015</v>
      </c>
      <c r="B211" s="49"/>
      <c r="C211" s="114">
        <v>41</v>
      </c>
      <c r="D211" s="509" t="s">
        <v>130</v>
      </c>
      <c r="E211" s="505" t="s">
        <v>210</v>
      </c>
      <c r="F211" s="228">
        <v>1848</v>
      </c>
      <c r="G211" s="228">
        <v>1554</v>
      </c>
      <c r="H211" s="36">
        <v>2000</v>
      </c>
      <c r="I211" s="23">
        <v>2000</v>
      </c>
      <c r="J211" s="210">
        <v>1500</v>
      </c>
      <c r="K211" s="811">
        <v>2000</v>
      </c>
      <c r="L211" s="823">
        <v>2000</v>
      </c>
      <c r="M211" s="634">
        <v>2000</v>
      </c>
    </row>
    <row r="212" spans="1:13" ht="13.5" customHeight="1">
      <c r="A212" s="193">
        <v>635</v>
      </c>
      <c r="B212" s="74"/>
      <c r="C212" s="83"/>
      <c r="D212" s="514"/>
      <c r="E212" s="503" t="s">
        <v>124</v>
      </c>
      <c r="F212" s="165">
        <f>SUM(F213:F214)</f>
        <v>170</v>
      </c>
      <c r="G212" s="165">
        <f>SUM(G213:G214)</f>
        <v>2820</v>
      </c>
      <c r="H212" s="5">
        <f aca="true" t="shared" si="14" ref="H212:M212">H213+H214</f>
        <v>2500</v>
      </c>
      <c r="I212" s="4">
        <f t="shared" si="14"/>
        <v>2500</v>
      </c>
      <c r="J212" s="165">
        <f t="shared" si="14"/>
        <v>500</v>
      </c>
      <c r="K212" s="819">
        <f t="shared" si="14"/>
        <v>2500</v>
      </c>
      <c r="L212" s="819">
        <f t="shared" si="14"/>
        <v>2500</v>
      </c>
      <c r="M212" s="168">
        <f t="shared" si="14"/>
        <v>2500</v>
      </c>
    </row>
    <row r="213" spans="1:13" ht="15" customHeight="1">
      <c r="A213" s="171">
        <v>635006</v>
      </c>
      <c r="B213" s="9">
        <v>6</v>
      </c>
      <c r="C213" s="13">
        <v>41</v>
      </c>
      <c r="D213" s="512" t="s">
        <v>130</v>
      </c>
      <c r="E213" s="470" t="s">
        <v>211</v>
      </c>
      <c r="F213" s="209">
        <v>170</v>
      </c>
      <c r="G213" s="209">
        <v>2820</v>
      </c>
      <c r="H213" s="48">
        <v>2500</v>
      </c>
      <c r="I213" s="48">
        <v>2500</v>
      </c>
      <c r="J213" s="172">
        <v>500</v>
      </c>
      <c r="K213" s="731">
        <v>2500</v>
      </c>
      <c r="L213" s="731">
        <v>2500</v>
      </c>
      <c r="M213" s="209">
        <v>2500</v>
      </c>
    </row>
    <row r="214" spans="1:13" ht="15" hidden="1">
      <c r="A214" s="173">
        <v>635006</v>
      </c>
      <c r="B214" s="11">
        <v>10</v>
      </c>
      <c r="C214" s="204"/>
      <c r="D214" s="509" t="s">
        <v>130</v>
      </c>
      <c r="E214" s="505" t="s">
        <v>212</v>
      </c>
      <c r="F214" s="209"/>
      <c r="G214" s="209"/>
      <c r="H214" s="48"/>
      <c r="I214" s="48"/>
      <c r="J214" s="172"/>
      <c r="K214" s="731"/>
      <c r="L214" s="731"/>
      <c r="M214" s="209"/>
    </row>
    <row r="215" spans="1:13" ht="14.25" customHeight="1">
      <c r="A215" s="164">
        <v>637</v>
      </c>
      <c r="B215" s="3"/>
      <c r="C215" s="135"/>
      <c r="D215" s="514"/>
      <c r="E215" s="503" t="s">
        <v>134</v>
      </c>
      <c r="F215" s="165">
        <f>SUM(F216:F216)</f>
        <v>60705</v>
      </c>
      <c r="G215" s="165">
        <f>SUM(G216:G216)</f>
        <v>63326</v>
      </c>
      <c r="H215" s="5">
        <f>H216</f>
        <v>68000</v>
      </c>
      <c r="I215" s="4">
        <f>I216</f>
        <v>67330</v>
      </c>
      <c r="J215" s="165">
        <f>J216</f>
        <v>67330</v>
      </c>
      <c r="K215" s="819">
        <v>68000</v>
      </c>
      <c r="L215" s="819">
        <f>M216</f>
        <v>70000</v>
      </c>
      <c r="M215" s="168">
        <f>M216</f>
        <v>70000</v>
      </c>
    </row>
    <row r="216" spans="1:13" ht="17.25" customHeight="1">
      <c r="A216" s="169">
        <v>637004</v>
      </c>
      <c r="B216" s="7">
        <v>1</v>
      </c>
      <c r="C216" s="641">
        <v>41</v>
      </c>
      <c r="D216" s="522" t="s">
        <v>206</v>
      </c>
      <c r="E216" s="504" t="s">
        <v>213</v>
      </c>
      <c r="F216" s="167">
        <v>60705</v>
      </c>
      <c r="G216" s="167">
        <v>63326</v>
      </c>
      <c r="H216" s="89">
        <v>68000</v>
      </c>
      <c r="I216" s="89">
        <v>67330</v>
      </c>
      <c r="J216" s="170">
        <v>67330</v>
      </c>
      <c r="K216" s="822">
        <v>68000</v>
      </c>
      <c r="L216" s="821">
        <v>70000</v>
      </c>
      <c r="M216" s="228">
        <v>70000</v>
      </c>
    </row>
    <row r="217" spans="1:13" ht="15.75" thickBot="1">
      <c r="A217" s="198"/>
      <c r="B217" s="92"/>
      <c r="C217" s="646"/>
      <c r="D217" s="542"/>
      <c r="E217" s="536"/>
      <c r="F217" s="318"/>
      <c r="G217" s="318"/>
      <c r="H217" s="101"/>
      <c r="I217" s="93"/>
      <c r="J217" s="226"/>
      <c r="K217" s="836"/>
      <c r="L217" s="848"/>
      <c r="M217" s="548"/>
    </row>
    <row r="218" spans="1:13" ht="15.75" thickBot="1">
      <c r="A218" s="69" t="s">
        <v>214</v>
      </c>
      <c r="B218" s="17"/>
      <c r="C218" s="638"/>
      <c r="D218" s="508"/>
      <c r="E218" s="501" t="s">
        <v>215</v>
      </c>
      <c r="F218" s="18">
        <f>SUM(F221+F224+F219)</f>
        <v>458</v>
      </c>
      <c r="G218" s="18">
        <f>SUM(G221+G224+G219)</f>
        <v>4555</v>
      </c>
      <c r="H218" s="70">
        <f>H219+H224</f>
        <v>4150</v>
      </c>
      <c r="I218" s="68">
        <f>I219+I224</f>
        <v>4150</v>
      </c>
      <c r="J218" s="18">
        <f>J224+J219</f>
        <v>2200</v>
      </c>
      <c r="K218" s="29">
        <f>K224+K219</f>
        <v>4500</v>
      </c>
      <c r="L218" s="29">
        <f>L224+L219</f>
        <v>2500</v>
      </c>
      <c r="M218" s="58">
        <f>M224+M219</f>
        <v>2500</v>
      </c>
    </row>
    <row r="219" spans="1:13" ht="12" customHeight="1">
      <c r="A219" s="194">
        <v>633</v>
      </c>
      <c r="B219" s="3"/>
      <c r="C219" s="135"/>
      <c r="D219" s="514"/>
      <c r="E219" s="554" t="s">
        <v>92</v>
      </c>
      <c r="F219" s="165"/>
      <c r="G219" s="165">
        <v>2580</v>
      </c>
      <c r="H219" s="5">
        <v>3000</v>
      </c>
      <c r="I219" s="4">
        <v>2000</v>
      </c>
      <c r="J219" s="165">
        <v>50</v>
      </c>
      <c r="K219" s="819">
        <v>3000</v>
      </c>
      <c r="L219" s="819">
        <f>L220</f>
        <v>1000</v>
      </c>
      <c r="M219" s="168">
        <f>M220</f>
        <v>1000</v>
      </c>
    </row>
    <row r="220" spans="1:13" ht="16.5" customHeight="1">
      <c r="A220" s="166">
        <v>633006</v>
      </c>
      <c r="B220" s="75">
        <v>7</v>
      </c>
      <c r="C220" s="112">
        <v>41</v>
      </c>
      <c r="D220" s="514" t="s">
        <v>198</v>
      </c>
      <c r="E220" s="529" t="s">
        <v>468</v>
      </c>
      <c r="F220" s="167"/>
      <c r="G220" s="167">
        <v>2580</v>
      </c>
      <c r="H220" s="77">
        <v>3000</v>
      </c>
      <c r="I220" s="78">
        <v>2000</v>
      </c>
      <c r="J220" s="174">
        <v>50</v>
      </c>
      <c r="K220" s="821">
        <v>3000</v>
      </c>
      <c r="L220" s="821">
        <v>1000</v>
      </c>
      <c r="M220" s="214">
        <v>1000</v>
      </c>
    </row>
    <row r="221" spans="1:13" ht="0.75" customHeight="1" hidden="1">
      <c r="A221" s="193">
        <v>635</v>
      </c>
      <c r="B221" s="3"/>
      <c r="C221" s="141"/>
      <c r="D221" s="540"/>
      <c r="E221" s="532" t="s">
        <v>124</v>
      </c>
      <c r="F221" s="165">
        <f>F222+F223</f>
        <v>0</v>
      </c>
      <c r="G221" s="165">
        <f aca="true" t="shared" si="15" ref="G221:M221">G222+G223</f>
        <v>0</v>
      </c>
      <c r="H221" s="5">
        <f t="shared" si="15"/>
        <v>0</v>
      </c>
      <c r="I221" s="4">
        <f t="shared" si="15"/>
        <v>0</v>
      </c>
      <c r="J221" s="165">
        <f t="shared" si="15"/>
        <v>0</v>
      </c>
      <c r="K221" s="819">
        <f t="shared" si="15"/>
        <v>0</v>
      </c>
      <c r="L221" s="819">
        <f t="shared" si="15"/>
        <v>0</v>
      </c>
      <c r="M221" s="168">
        <f t="shared" si="15"/>
        <v>0</v>
      </c>
    </row>
    <row r="222" spans="1:13" ht="18" customHeight="1" hidden="1">
      <c r="A222" s="173">
        <v>635004</v>
      </c>
      <c r="B222" s="11"/>
      <c r="C222" s="204"/>
      <c r="D222" s="514" t="s">
        <v>198</v>
      </c>
      <c r="E222" s="533" t="s">
        <v>216</v>
      </c>
      <c r="F222" s="183">
        <v>0</v>
      </c>
      <c r="G222" s="183">
        <v>0</v>
      </c>
      <c r="H222" s="52">
        <v>0</v>
      </c>
      <c r="I222" s="21">
        <v>0</v>
      </c>
      <c r="J222" s="181">
        <v>0</v>
      </c>
      <c r="K222" s="729">
        <v>0</v>
      </c>
      <c r="L222" s="729">
        <v>0</v>
      </c>
      <c r="M222" s="223">
        <v>0</v>
      </c>
    </row>
    <row r="223" spans="1:13" ht="2.25" customHeight="1" hidden="1">
      <c r="A223" s="173">
        <v>635006</v>
      </c>
      <c r="B223" s="11">
        <v>1</v>
      </c>
      <c r="C223" s="204"/>
      <c r="D223" s="509" t="s">
        <v>198</v>
      </c>
      <c r="E223" s="529" t="s">
        <v>129</v>
      </c>
      <c r="F223" s="210">
        <v>0</v>
      </c>
      <c r="G223" s="210">
        <v>0</v>
      </c>
      <c r="H223" s="80">
        <v>0</v>
      </c>
      <c r="I223" s="10">
        <v>0</v>
      </c>
      <c r="J223" s="174">
        <v>0</v>
      </c>
      <c r="K223" s="820">
        <v>0</v>
      </c>
      <c r="L223" s="820">
        <v>0</v>
      </c>
      <c r="M223" s="214">
        <v>0</v>
      </c>
    </row>
    <row r="224" spans="1:13" ht="15">
      <c r="A224" s="164">
        <v>637</v>
      </c>
      <c r="B224" s="3"/>
      <c r="C224" s="135"/>
      <c r="D224" s="514"/>
      <c r="E224" s="532" t="s">
        <v>134</v>
      </c>
      <c r="F224" s="165">
        <f>SUM(F225:F227)</f>
        <v>458</v>
      </c>
      <c r="G224" s="165">
        <f>SUM(G225:G227)</f>
        <v>1975</v>
      </c>
      <c r="H224" s="5">
        <f aca="true" t="shared" si="16" ref="H224:M224">H225+H226+H227</f>
        <v>1150</v>
      </c>
      <c r="I224" s="4">
        <f t="shared" si="16"/>
        <v>2150</v>
      </c>
      <c r="J224" s="165">
        <f t="shared" si="16"/>
        <v>2150</v>
      </c>
      <c r="K224" s="819">
        <f t="shared" si="16"/>
        <v>1500</v>
      </c>
      <c r="L224" s="819">
        <f t="shared" si="16"/>
        <v>1500</v>
      </c>
      <c r="M224" s="168">
        <f t="shared" si="16"/>
        <v>1500</v>
      </c>
    </row>
    <row r="225" spans="1:13" ht="15">
      <c r="A225" s="169">
        <v>637004</v>
      </c>
      <c r="B225" s="7">
        <v>3</v>
      </c>
      <c r="C225" s="641">
        <v>41</v>
      </c>
      <c r="D225" s="522" t="s">
        <v>198</v>
      </c>
      <c r="E225" s="534" t="s">
        <v>217</v>
      </c>
      <c r="F225" s="170">
        <v>353</v>
      </c>
      <c r="G225" s="170">
        <v>1841</v>
      </c>
      <c r="H225" s="89">
        <v>1000</v>
      </c>
      <c r="I225" s="6">
        <v>2000</v>
      </c>
      <c r="J225" s="170">
        <v>2000</v>
      </c>
      <c r="K225" s="822">
        <v>1500</v>
      </c>
      <c r="L225" s="822">
        <v>1500</v>
      </c>
      <c r="M225" s="228">
        <v>1500</v>
      </c>
    </row>
    <row r="226" spans="1:13" ht="15.75" customHeight="1">
      <c r="A226" s="171">
        <v>637004</v>
      </c>
      <c r="B226" s="9">
        <v>9</v>
      </c>
      <c r="C226" s="13">
        <v>41</v>
      </c>
      <c r="D226" s="512" t="s">
        <v>198</v>
      </c>
      <c r="E226" s="328" t="s">
        <v>218</v>
      </c>
      <c r="F226" s="172">
        <v>105</v>
      </c>
      <c r="G226" s="172">
        <v>134</v>
      </c>
      <c r="H226" s="48">
        <v>150</v>
      </c>
      <c r="I226" s="8">
        <v>150</v>
      </c>
      <c r="J226" s="172">
        <v>150</v>
      </c>
      <c r="K226" s="731"/>
      <c r="L226" s="731"/>
      <c r="M226" s="209"/>
    </row>
    <row r="227" spans="1:13" ht="1.5" customHeight="1">
      <c r="A227" s="173">
        <v>637027</v>
      </c>
      <c r="B227" s="49"/>
      <c r="C227" s="114">
        <v>41</v>
      </c>
      <c r="D227" s="509" t="s">
        <v>198</v>
      </c>
      <c r="E227" s="529" t="s">
        <v>156</v>
      </c>
      <c r="F227" s="174"/>
      <c r="G227" s="174"/>
      <c r="H227" s="80"/>
      <c r="I227" s="10"/>
      <c r="J227" s="174"/>
      <c r="K227" s="820"/>
      <c r="L227" s="823"/>
      <c r="M227" s="214"/>
    </row>
    <row r="228" spans="1:13" ht="12.75" customHeight="1" thickBot="1">
      <c r="A228" s="199"/>
      <c r="B228" s="34"/>
      <c r="C228" s="128"/>
      <c r="D228" s="537"/>
      <c r="E228" s="575"/>
      <c r="F228" s="320"/>
      <c r="G228" s="320"/>
      <c r="H228" s="36"/>
      <c r="I228" s="12"/>
      <c r="J228" s="183"/>
      <c r="K228" s="811"/>
      <c r="L228" s="811"/>
      <c r="M228" s="185"/>
    </row>
    <row r="229" spans="1:13" ht="0.75" customHeight="1" thickBot="1">
      <c r="A229" s="259"/>
      <c r="B229" s="105"/>
      <c r="C229" s="648"/>
      <c r="D229" s="537"/>
      <c r="E229" s="576" t="s">
        <v>219</v>
      </c>
      <c r="F229" s="18">
        <v>0</v>
      </c>
      <c r="G229" s="18">
        <v>0</v>
      </c>
      <c r="H229" s="58">
        <f aca="true" t="shared" si="17" ref="H229:M230">H230</f>
        <v>0</v>
      </c>
      <c r="I229" s="18">
        <f t="shared" si="17"/>
        <v>0</v>
      </c>
      <c r="J229" s="18">
        <f t="shared" si="17"/>
        <v>0</v>
      </c>
      <c r="K229" s="29">
        <f t="shared" si="17"/>
        <v>0</v>
      </c>
      <c r="L229" s="29">
        <f t="shared" si="17"/>
        <v>0</v>
      </c>
      <c r="M229" s="58">
        <f t="shared" si="17"/>
        <v>0</v>
      </c>
    </row>
    <row r="230" spans="1:13" ht="16.5" customHeight="1" hidden="1" thickBot="1">
      <c r="A230" s="260">
        <v>637</v>
      </c>
      <c r="B230" s="120"/>
      <c r="C230" s="654"/>
      <c r="D230" s="570"/>
      <c r="E230" s="577" t="s">
        <v>134</v>
      </c>
      <c r="F230" s="234">
        <v>0</v>
      </c>
      <c r="G230" s="234">
        <v>0</v>
      </c>
      <c r="H230" s="73">
        <f t="shared" si="17"/>
        <v>0</v>
      </c>
      <c r="I230" s="71">
        <f t="shared" si="17"/>
        <v>0</v>
      </c>
      <c r="J230" s="218">
        <f t="shared" si="17"/>
        <v>0</v>
      </c>
      <c r="K230" s="818">
        <f t="shared" si="17"/>
        <v>0</v>
      </c>
      <c r="L230" s="818">
        <f t="shared" si="17"/>
        <v>0</v>
      </c>
      <c r="M230" s="208">
        <f t="shared" si="17"/>
        <v>0</v>
      </c>
    </row>
    <row r="231" spans="1:13" ht="16.5" customHeight="1" hidden="1" thickBot="1">
      <c r="A231" s="199">
        <v>632</v>
      </c>
      <c r="B231" s="34"/>
      <c r="C231" s="128"/>
      <c r="D231" s="537"/>
      <c r="E231" s="575" t="s">
        <v>85</v>
      </c>
      <c r="F231" s="535"/>
      <c r="G231" s="535"/>
      <c r="H231" s="36"/>
      <c r="I231" s="12"/>
      <c r="J231" s="183"/>
      <c r="K231" s="811"/>
      <c r="L231" s="811"/>
      <c r="M231" s="185"/>
    </row>
    <row r="232" spans="1:13" ht="21.75" customHeight="1" thickBot="1">
      <c r="A232" s="16" t="s">
        <v>220</v>
      </c>
      <c r="B232" s="94"/>
      <c r="C232" s="55"/>
      <c r="D232" s="508"/>
      <c r="E232" s="57" t="s">
        <v>221</v>
      </c>
      <c r="F232" s="18">
        <f>SUM(F233+F234+F237)</f>
        <v>4368</v>
      </c>
      <c r="G232" s="18">
        <f>SUM(G233+G234+G237)</f>
        <v>5059</v>
      </c>
      <c r="H232" s="70">
        <f aca="true" t="shared" si="18" ref="H232:M232">H233+H234+H237</f>
        <v>4500</v>
      </c>
      <c r="I232" s="68">
        <f t="shared" si="18"/>
        <v>7460</v>
      </c>
      <c r="J232" s="18">
        <f t="shared" si="18"/>
        <v>8700</v>
      </c>
      <c r="K232" s="29">
        <f t="shared" si="18"/>
        <v>4700</v>
      </c>
      <c r="L232" s="29">
        <f t="shared" si="18"/>
        <v>4700</v>
      </c>
      <c r="M232" s="58">
        <f t="shared" si="18"/>
        <v>4700</v>
      </c>
    </row>
    <row r="233" spans="1:13" ht="0.75" customHeight="1">
      <c r="A233" s="256">
        <v>62</v>
      </c>
      <c r="B233" s="96"/>
      <c r="C233" s="96"/>
      <c r="D233" s="97" t="s">
        <v>198</v>
      </c>
      <c r="E233" s="561" t="s">
        <v>75</v>
      </c>
      <c r="F233" s="98">
        <v>0</v>
      </c>
      <c r="G233" s="98">
        <v>0</v>
      </c>
      <c r="H233" s="98">
        <v>0</v>
      </c>
      <c r="I233" s="98">
        <v>0</v>
      </c>
      <c r="J233" s="215">
        <v>0</v>
      </c>
      <c r="K233" s="834">
        <v>0</v>
      </c>
      <c r="L233" s="834">
        <v>0</v>
      </c>
      <c r="M233" s="219">
        <v>0</v>
      </c>
    </row>
    <row r="234" spans="1:13" ht="15">
      <c r="A234" s="194">
        <v>632</v>
      </c>
      <c r="B234" s="102"/>
      <c r="C234" s="640"/>
      <c r="D234" s="514"/>
      <c r="E234" s="502" t="s">
        <v>85</v>
      </c>
      <c r="F234" s="165">
        <f>SUM(F235:F236)</f>
        <v>4368</v>
      </c>
      <c r="G234" s="165">
        <f>SUM(G235:G236)</f>
        <v>5059</v>
      </c>
      <c r="H234" s="73">
        <v>4500</v>
      </c>
      <c r="I234" s="71">
        <v>4660</v>
      </c>
      <c r="J234" s="218">
        <v>5900</v>
      </c>
      <c r="K234" s="819">
        <f>SUM(K235:K236)</f>
        <v>4700</v>
      </c>
      <c r="L234" s="818">
        <f>L235+L236</f>
        <v>4700</v>
      </c>
      <c r="M234" s="208">
        <f>M235+M236</f>
        <v>4700</v>
      </c>
    </row>
    <row r="235" spans="1:13" ht="15">
      <c r="A235" s="180">
        <v>632001</v>
      </c>
      <c r="B235" s="47">
        <v>1</v>
      </c>
      <c r="C235" s="649">
        <v>41</v>
      </c>
      <c r="D235" s="521" t="s">
        <v>198</v>
      </c>
      <c r="E235" s="517" t="s">
        <v>87</v>
      </c>
      <c r="F235" s="216">
        <v>413</v>
      </c>
      <c r="G235" s="216">
        <v>1086</v>
      </c>
      <c r="H235" s="110">
        <v>1000</v>
      </c>
      <c r="I235" s="90">
        <v>1160</v>
      </c>
      <c r="J235" s="216">
        <v>1160</v>
      </c>
      <c r="K235" s="846">
        <v>1200</v>
      </c>
      <c r="L235" s="846">
        <v>1200</v>
      </c>
      <c r="M235" s="560">
        <v>1200</v>
      </c>
    </row>
    <row r="236" spans="1:13" ht="15">
      <c r="A236" s="179">
        <v>632002</v>
      </c>
      <c r="B236" s="79"/>
      <c r="C236" s="655">
        <v>41</v>
      </c>
      <c r="D236" s="513" t="s">
        <v>198</v>
      </c>
      <c r="E236" s="515" t="s">
        <v>29</v>
      </c>
      <c r="F236" s="210">
        <v>3955</v>
      </c>
      <c r="G236" s="210">
        <v>3973</v>
      </c>
      <c r="H236" s="516">
        <v>3500</v>
      </c>
      <c r="I236" s="23">
        <v>3500</v>
      </c>
      <c r="J236" s="210">
        <v>3500</v>
      </c>
      <c r="K236" s="823">
        <v>3500</v>
      </c>
      <c r="L236" s="823">
        <v>3500</v>
      </c>
      <c r="M236" s="634">
        <v>3500</v>
      </c>
    </row>
    <row r="237" spans="1:13" ht="16.5" customHeight="1">
      <c r="A237" s="200">
        <v>635</v>
      </c>
      <c r="B237" s="72"/>
      <c r="C237" s="639"/>
      <c r="D237" s="509"/>
      <c r="E237" s="503" t="s">
        <v>124</v>
      </c>
      <c r="F237" s="218"/>
      <c r="G237" s="218"/>
      <c r="H237" s="73"/>
      <c r="I237" s="71">
        <v>2800</v>
      </c>
      <c r="J237" s="165">
        <v>2800</v>
      </c>
      <c r="K237" s="819"/>
      <c r="L237" s="818"/>
      <c r="M237" s="208"/>
    </row>
    <row r="238" spans="1:14" ht="16.5" customHeight="1">
      <c r="A238" s="173">
        <v>635002</v>
      </c>
      <c r="B238" s="11"/>
      <c r="C238" s="204">
        <v>41</v>
      </c>
      <c r="D238" s="509" t="s">
        <v>198</v>
      </c>
      <c r="E238" s="505" t="s">
        <v>501</v>
      </c>
      <c r="F238" s="174"/>
      <c r="G238" s="174"/>
      <c r="H238" s="80"/>
      <c r="I238" s="1162">
        <v>2800</v>
      </c>
      <c r="J238" s="174">
        <v>2800</v>
      </c>
      <c r="K238" s="820"/>
      <c r="L238" s="820"/>
      <c r="M238" s="185"/>
      <c r="N238" s="191"/>
    </row>
    <row r="239" spans="1:14" ht="15">
      <c r="A239" s="177"/>
      <c r="B239" s="19"/>
      <c r="C239" s="653"/>
      <c r="D239" s="510"/>
      <c r="E239" s="1160"/>
      <c r="F239" s="178"/>
      <c r="G239" s="178"/>
      <c r="H239" s="121"/>
      <c r="I239" s="1161"/>
      <c r="J239" s="178"/>
      <c r="K239" s="844"/>
      <c r="L239" s="844"/>
      <c r="M239" s="845"/>
      <c r="N239" s="188"/>
    </row>
    <row r="240" spans="1:13" ht="15.75" thickBot="1">
      <c r="A240" s="198"/>
      <c r="B240" s="92"/>
      <c r="C240" s="646"/>
      <c r="D240" s="542"/>
      <c r="E240" s="545"/>
      <c r="F240" s="320"/>
      <c r="G240" s="320"/>
      <c r="H240" s="101"/>
      <c r="I240" s="727"/>
      <c r="J240" s="226"/>
      <c r="K240" s="836"/>
      <c r="L240" s="836"/>
      <c r="M240" s="548"/>
    </row>
    <row r="241" spans="1:13" ht="13.5" customHeight="1" thickBot="1">
      <c r="A241" s="69" t="s">
        <v>222</v>
      </c>
      <c r="B241" s="17"/>
      <c r="C241" s="638"/>
      <c r="D241" s="508"/>
      <c r="E241" s="57" t="s">
        <v>223</v>
      </c>
      <c r="F241" s="18">
        <f>SUM(F242+F249+F251+F255+F253)</f>
        <v>20833</v>
      </c>
      <c r="G241" s="18">
        <f>SUM(G242+G249+G251+G255+G253)</f>
        <v>127150</v>
      </c>
      <c r="H241" s="70">
        <f aca="true" t="shared" si="19" ref="H241:M241">H242+H249+H251+H253+H255</f>
        <v>141695</v>
      </c>
      <c r="I241" s="68">
        <f t="shared" si="19"/>
        <v>101695</v>
      </c>
      <c r="J241" s="18">
        <f t="shared" si="19"/>
        <v>77164</v>
      </c>
      <c r="K241" s="29">
        <f t="shared" si="19"/>
        <v>31695</v>
      </c>
      <c r="L241" s="29">
        <f t="shared" si="19"/>
        <v>122895</v>
      </c>
      <c r="M241" s="58">
        <f t="shared" si="19"/>
        <v>132095</v>
      </c>
    </row>
    <row r="242" spans="1:13" ht="15.75" customHeight="1">
      <c r="A242" s="261">
        <v>62</v>
      </c>
      <c r="B242" s="95"/>
      <c r="C242" s="140"/>
      <c r="D242" s="538"/>
      <c r="E242" s="539" t="s">
        <v>75</v>
      </c>
      <c r="F242" s="215">
        <v>329</v>
      </c>
      <c r="G242" s="215">
        <v>38</v>
      </c>
      <c r="H242" s="106">
        <v>14</v>
      </c>
      <c r="I242" s="106">
        <f>SUM(I243:I248)</f>
        <v>14</v>
      </c>
      <c r="J242" s="215">
        <f>SUM(J243:J248)</f>
        <v>14</v>
      </c>
      <c r="K242" s="834">
        <f>SUM(K243:K248)</f>
        <v>14</v>
      </c>
      <c r="L242" s="834">
        <f>SUM(L243:L248)</f>
        <v>245</v>
      </c>
      <c r="M242" s="219">
        <f>SUM(M243:M248)</f>
        <v>245</v>
      </c>
    </row>
    <row r="243" spans="1:13" ht="0.75" customHeight="1">
      <c r="A243" s="169">
        <v>625002</v>
      </c>
      <c r="B243" s="22"/>
      <c r="C243" s="206"/>
      <c r="D243" s="510" t="s">
        <v>224</v>
      </c>
      <c r="E243" s="534" t="s">
        <v>79</v>
      </c>
      <c r="F243" s="170"/>
      <c r="G243" s="170"/>
      <c r="H243" s="52"/>
      <c r="I243" s="21"/>
      <c r="J243" s="181"/>
      <c r="K243" s="729"/>
      <c r="L243" s="729"/>
      <c r="M243" s="223"/>
    </row>
    <row r="244" spans="1:13" ht="13.5" customHeight="1" hidden="1">
      <c r="A244" s="171">
        <v>623000</v>
      </c>
      <c r="B244" s="9"/>
      <c r="C244" s="13"/>
      <c r="D244" s="512" t="s">
        <v>224</v>
      </c>
      <c r="E244" s="328" t="s">
        <v>77</v>
      </c>
      <c r="F244" s="172"/>
      <c r="G244" s="172"/>
      <c r="H244" s="48"/>
      <c r="I244" s="8"/>
      <c r="J244" s="172"/>
      <c r="K244" s="731"/>
      <c r="L244" s="731"/>
      <c r="M244" s="209"/>
    </row>
    <row r="245" spans="1:13" ht="0.75" customHeight="1" hidden="1">
      <c r="A245" s="171">
        <v>625001</v>
      </c>
      <c r="B245" s="9"/>
      <c r="C245" s="13"/>
      <c r="D245" s="512" t="s">
        <v>224</v>
      </c>
      <c r="E245" s="328" t="s">
        <v>78</v>
      </c>
      <c r="F245" s="172"/>
      <c r="G245" s="172"/>
      <c r="H245" s="48"/>
      <c r="I245" s="8"/>
      <c r="J245" s="172"/>
      <c r="K245" s="731"/>
      <c r="L245" s="731"/>
      <c r="M245" s="209"/>
    </row>
    <row r="246" spans="1:13" ht="17.25" customHeight="1">
      <c r="A246" s="171">
        <v>625002</v>
      </c>
      <c r="B246" s="9"/>
      <c r="C246" s="13">
        <v>41</v>
      </c>
      <c r="D246" s="512" t="s">
        <v>224</v>
      </c>
      <c r="E246" s="328" t="s">
        <v>79</v>
      </c>
      <c r="F246" s="172">
        <v>235</v>
      </c>
      <c r="G246" s="172">
        <v>20</v>
      </c>
      <c r="H246" s="48"/>
      <c r="I246" s="8"/>
      <c r="J246" s="172"/>
      <c r="K246" s="731"/>
      <c r="L246" s="731">
        <v>231</v>
      </c>
      <c r="M246" s="209">
        <v>231</v>
      </c>
    </row>
    <row r="247" spans="1:13" ht="15" customHeight="1">
      <c r="A247" s="169">
        <v>625003</v>
      </c>
      <c r="B247" s="7"/>
      <c r="C247" s="641">
        <v>41</v>
      </c>
      <c r="D247" s="512" t="s">
        <v>224</v>
      </c>
      <c r="E247" s="504" t="s">
        <v>80</v>
      </c>
      <c r="F247" s="172">
        <v>14</v>
      </c>
      <c r="G247" s="172">
        <v>12</v>
      </c>
      <c r="H247" s="48">
        <v>14</v>
      </c>
      <c r="I247" s="8">
        <v>14</v>
      </c>
      <c r="J247" s="172">
        <v>14</v>
      </c>
      <c r="K247" s="731">
        <v>14</v>
      </c>
      <c r="L247" s="731">
        <v>14</v>
      </c>
      <c r="M247" s="209">
        <v>14</v>
      </c>
    </row>
    <row r="248" spans="1:13" ht="15">
      <c r="A248" s="201">
        <v>625007</v>
      </c>
      <c r="B248" s="91"/>
      <c r="C248" s="322">
        <v>41</v>
      </c>
      <c r="D248" s="511" t="s">
        <v>224</v>
      </c>
      <c r="E248" s="471" t="s">
        <v>83</v>
      </c>
      <c r="F248" s="211">
        <v>79</v>
      </c>
      <c r="G248" s="211">
        <v>6</v>
      </c>
      <c r="H248" s="53"/>
      <c r="I248" s="24"/>
      <c r="J248" s="211"/>
      <c r="K248" s="824"/>
      <c r="L248" s="824"/>
      <c r="M248" s="213"/>
    </row>
    <row r="249" spans="1:13" ht="15">
      <c r="A249" s="164">
        <v>632</v>
      </c>
      <c r="B249" s="3"/>
      <c r="C249" s="135"/>
      <c r="D249" s="514"/>
      <c r="E249" s="503" t="s">
        <v>225</v>
      </c>
      <c r="F249" s="165">
        <v>18292</v>
      </c>
      <c r="G249" s="165">
        <v>19106</v>
      </c>
      <c r="H249" s="5">
        <v>20000</v>
      </c>
      <c r="I249" s="5">
        <v>20000</v>
      </c>
      <c r="J249" s="165">
        <v>20000</v>
      </c>
      <c r="K249" s="819">
        <f>K250</f>
        <v>20000</v>
      </c>
      <c r="L249" s="819">
        <f>L250</f>
        <v>20000</v>
      </c>
      <c r="M249" s="168">
        <f>M250</f>
        <v>30000</v>
      </c>
    </row>
    <row r="250" spans="1:18" ht="15">
      <c r="A250" s="173">
        <v>632001</v>
      </c>
      <c r="B250" s="11">
        <v>1</v>
      </c>
      <c r="C250" s="204">
        <v>41</v>
      </c>
      <c r="D250" s="509" t="s">
        <v>224</v>
      </c>
      <c r="E250" s="505" t="s">
        <v>87</v>
      </c>
      <c r="F250" s="174">
        <v>18292</v>
      </c>
      <c r="G250" s="174">
        <v>19106</v>
      </c>
      <c r="H250" s="80">
        <v>20000</v>
      </c>
      <c r="I250" s="80">
        <v>20000</v>
      </c>
      <c r="J250" s="174">
        <v>20000</v>
      </c>
      <c r="K250" s="820">
        <v>20000</v>
      </c>
      <c r="L250" s="820">
        <v>20000</v>
      </c>
      <c r="M250" s="214">
        <v>30000</v>
      </c>
      <c r="Q250" s="188"/>
      <c r="R250" s="188"/>
    </row>
    <row r="251" spans="1:18" ht="15">
      <c r="A251" s="200">
        <v>633</v>
      </c>
      <c r="B251" s="72"/>
      <c r="C251" s="639"/>
      <c r="D251" s="509"/>
      <c r="E251" s="502" t="s">
        <v>92</v>
      </c>
      <c r="F251" s="218">
        <v>520</v>
      </c>
      <c r="G251" s="218">
        <v>50951</v>
      </c>
      <c r="H251" s="73">
        <v>20000</v>
      </c>
      <c r="I251" s="73">
        <v>20000</v>
      </c>
      <c r="J251" s="218">
        <v>1500</v>
      </c>
      <c r="K251" s="818">
        <f>K252</f>
        <v>5000</v>
      </c>
      <c r="L251" s="819">
        <f>L252</f>
        <v>1000</v>
      </c>
      <c r="M251" s="208">
        <f>M252</f>
        <v>200</v>
      </c>
      <c r="O251" s="188"/>
      <c r="P251" s="188"/>
      <c r="Q251" s="188"/>
      <c r="R251" s="188"/>
    </row>
    <row r="252" spans="1:13" ht="15">
      <c r="A252" s="173">
        <v>633006</v>
      </c>
      <c r="B252" s="11">
        <v>7</v>
      </c>
      <c r="C252" s="204">
        <v>41</v>
      </c>
      <c r="D252" s="509" t="s">
        <v>224</v>
      </c>
      <c r="E252" s="505" t="s">
        <v>472</v>
      </c>
      <c r="F252" s="174">
        <v>520</v>
      </c>
      <c r="G252" s="174">
        <v>50951</v>
      </c>
      <c r="H252" s="80">
        <v>20000</v>
      </c>
      <c r="I252" s="80">
        <v>20000</v>
      </c>
      <c r="J252" s="174">
        <v>1500</v>
      </c>
      <c r="K252" s="850">
        <v>5000</v>
      </c>
      <c r="L252" s="850">
        <v>1000</v>
      </c>
      <c r="M252" s="311">
        <v>200</v>
      </c>
    </row>
    <row r="253" spans="1:15" ht="15">
      <c r="A253" s="193">
        <v>635</v>
      </c>
      <c r="B253" s="3"/>
      <c r="C253" s="135"/>
      <c r="D253" s="514"/>
      <c r="E253" s="503" t="s">
        <v>124</v>
      </c>
      <c r="F253" s="165"/>
      <c r="G253" s="165">
        <v>55375</v>
      </c>
      <c r="H253" s="73">
        <v>100000</v>
      </c>
      <c r="I253" s="73">
        <v>60000</v>
      </c>
      <c r="J253" s="218">
        <v>54000</v>
      </c>
      <c r="K253" s="819">
        <f>K254</f>
        <v>5000</v>
      </c>
      <c r="L253" s="818">
        <f>L254</f>
        <v>100000</v>
      </c>
      <c r="M253" s="208">
        <f>M254</f>
        <v>100000</v>
      </c>
      <c r="O253" s="190"/>
    </row>
    <row r="254" spans="1:17" ht="15">
      <c r="A254" s="173">
        <v>635006</v>
      </c>
      <c r="B254" s="11"/>
      <c r="C254" s="204">
        <v>41</v>
      </c>
      <c r="D254" s="509" t="s">
        <v>224</v>
      </c>
      <c r="E254" s="505" t="s">
        <v>471</v>
      </c>
      <c r="F254" s="174"/>
      <c r="G254" s="174">
        <v>55375</v>
      </c>
      <c r="H254" s="80">
        <v>100000</v>
      </c>
      <c r="I254" s="80">
        <v>60000</v>
      </c>
      <c r="J254" s="174">
        <v>54000</v>
      </c>
      <c r="K254" s="820">
        <v>5000</v>
      </c>
      <c r="L254" s="820">
        <v>100000</v>
      </c>
      <c r="M254" s="214">
        <v>100000</v>
      </c>
      <c r="N254" s="188"/>
      <c r="O254" s="188"/>
      <c r="P254" s="188"/>
      <c r="Q254" s="188"/>
    </row>
    <row r="255" spans="1:14" ht="15">
      <c r="A255" s="194">
        <v>637</v>
      </c>
      <c r="B255" s="72"/>
      <c r="C255" s="639"/>
      <c r="D255" s="509"/>
      <c r="E255" s="502" t="s">
        <v>134</v>
      </c>
      <c r="F255" s="218">
        <v>1692</v>
      </c>
      <c r="G255" s="218">
        <v>1680</v>
      </c>
      <c r="H255" s="73">
        <f aca="true" t="shared" si="20" ref="H255:M255">H256</f>
        <v>1681</v>
      </c>
      <c r="I255" s="71">
        <f t="shared" si="20"/>
        <v>1681</v>
      </c>
      <c r="J255" s="218">
        <f t="shared" si="20"/>
        <v>1650</v>
      </c>
      <c r="K255" s="818">
        <f t="shared" si="20"/>
        <v>1681</v>
      </c>
      <c r="L255" s="818">
        <f t="shared" si="20"/>
        <v>1650</v>
      </c>
      <c r="M255" s="168">
        <f t="shared" si="20"/>
        <v>1650</v>
      </c>
      <c r="N255" s="188"/>
    </row>
    <row r="256" spans="1:22" ht="15">
      <c r="A256" s="173">
        <v>637027</v>
      </c>
      <c r="B256" s="11"/>
      <c r="C256" s="204">
        <v>41</v>
      </c>
      <c r="D256" s="509" t="s">
        <v>224</v>
      </c>
      <c r="E256" s="505" t="s">
        <v>156</v>
      </c>
      <c r="F256" s="174">
        <v>1692</v>
      </c>
      <c r="G256" s="174">
        <v>1680</v>
      </c>
      <c r="H256" s="80">
        <v>1681</v>
      </c>
      <c r="I256" s="80">
        <v>1681</v>
      </c>
      <c r="J256" s="174">
        <v>1650</v>
      </c>
      <c r="K256" s="820">
        <v>1681</v>
      </c>
      <c r="L256" s="820">
        <v>1650</v>
      </c>
      <c r="M256" s="214">
        <v>1650</v>
      </c>
      <c r="S256" s="188"/>
      <c r="T256" s="188"/>
      <c r="U256" s="188"/>
      <c r="V256" s="161"/>
    </row>
    <row r="257" spans="1:13" ht="15.75" thickBot="1">
      <c r="A257" s="258"/>
      <c r="B257" s="104"/>
      <c r="C257" s="647"/>
      <c r="D257" s="542"/>
      <c r="E257" s="579"/>
      <c r="F257" s="320"/>
      <c r="G257" s="320"/>
      <c r="H257" s="473"/>
      <c r="I257" s="121"/>
      <c r="J257" s="178"/>
      <c r="K257" s="844"/>
      <c r="L257" s="844"/>
      <c r="M257" s="229"/>
    </row>
    <row r="258" spans="1:13" ht="15.75" thickBot="1">
      <c r="A258" s="69" t="s">
        <v>226</v>
      </c>
      <c r="B258" s="94"/>
      <c r="C258" s="55"/>
      <c r="D258" s="508"/>
      <c r="E258" s="501" t="s">
        <v>227</v>
      </c>
      <c r="F258" s="18">
        <f>F267+F271+F276+F278+F259</f>
        <v>16212</v>
      </c>
      <c r="G258" s="18">
        <f>G267+G271+G276+G278+G259</f>
        <v>15962</v>
      </c>
      <c r="H258" s="70">
        <f aca="true" t="shared" si="21" ref="H258:M258">H259+H267+H271+H276+H278</f>
        <v>22315</v>
      </c>
      <c r="I258" s="70">
        <f t="shared" si="21"/>
        <v>22315</v>
      </c>
      <c r="J258" s="18">
        <f t="shared" si="21"/>
        <v>18005</v>
      </c>
      <c r="K258" s="29">
        <f t="shared" si="21"/>
        <v>22595</v>
      </c>
      <c r="L258" s="29">
        <f t="shared" si="21"/>
        <v>22555</v>
      </c>
      <c r="M258" s="58">
        <f t="shared" si="21"/>
        <v>22765</v>
      </c>
    </row>
    <row r="259" spans="1:13" ht="14.25" customHeight="1">
      <c r="A259" s="918">
        <v>62</v>
      </c>
      <c r="B259" s="919"/>
      <c r="C259" s="656"/>
      <c r="D259" s="578"/>
      <c r="E259" s="563" t="s">
        <v>75</v>
      </c>
      <c r="F259" s="215">
        <f>SUM(F260:F266)</f>
        <v>400</v>
      </c>
      <c r="G259" s="215">
        <f aca="true" t="shared" si="22" ref="G259:M259">SUM(G260:G266)</f>
        <v>19</v>
      </c>
      <c r="H259" s="122">
        <f t="shared" si="22"/>
        <v>15</v>
      </c>
      <c r="I259" s="122">
        <f t="shared" si="22"/>
        <v>15</v>
      </c>
      <c r="J259" s="580">
        <f t="shared" si="22"/>
        <v>15</v>
      </c>
      <c r="K259" s="851">
        <f t="shared" si="22"/>
        <v>15</v>
      </c>
      <c r="L259" s="851">
        <f t="shared" si="22"/>
        <v>15</v>
      </c>
      <c r="M259" s="230">
        <f t="shared" si="22"/>
        <v>15</v>
      </c>
    </row>
    <row r="260" spans="1:13" ht="15">
      <c r="A260" s="169">
        <v>621000</v>
      </c>
      <c r="B260" s="7"/>
      <c r="C260" s="641">
        <v>41</v>
      </c>
      <c r="D260" s="522" t="s">
        <v>228</v>
      </c>
      <c r="E260" s="504" t="s">
        <v>76</v>
      </c>
      <c r="F260" s="170">
        <v>63</v>
      </c>
      <c r="G260" s="170"/>
      <c r="H260" s="52"/>
      <c r="I260" s="21"/>
      <c r="J260" s="181"/>
      <c r="K260" s="729"/>
      <c r="L260" s="729"/>
      <c r="M260" s="223"/>
    </row>
    <row r="261" spans="1:13" ht="15">
      <c r="A261" s="171">
        <v>625001</v>
      </c>
      <c r="B261" s="9"/>
      <c r="C261" s="641">
        <v>41</v>
      </c>
      <c r="D261" s="522" t="s">
        <v>228</v>
      </c>
      <c r="E261" s="470" t="s">
        <v>78</v>
      </c>
      <c r="F261" s="172">
        <v>9</v>
      </c>
      <c r="G261" s="172"/>
      <c r="H261" s="48"/>
      <c r="I261" s="8"/>
      <c r="J261" s="172"/>
      <c r="K261" s="731"/>
      <c r="L261" s="731"/>
      <c r="M261" s="209"/>
    </row>
    <row r="262" spans="1:13" ht="15">
      <c r="A262" s="171">
        <v>625002</v>
      </c>
      <c r="B262" s="9"/>
      <c r="C262" s="641">
        <v>41</v>
      </c>
      <c r="D262" s="522" t="s">
        <v>228</v>
      </c>
      <c r="E262" s="470" t="s">
        <v>79</v>
      </c>
      <c r="F262" s="172">
        <v>214</v>
      </c>
      <c r="G262" s="172">
        <v>7</v>
      </c>
      <c r="H262" s="48"/>
      <c r="I262" s="8"/>
      <c r="J262" s="172"/>
      <c r="K262" s="731"/>
      <c r="L262" s="731"/>
      <c r="M262" s="209"/>
    </row>
    <row r="263" spans="1:13" ht="15">
      <c r="A263" s="169">
        <v>625003</v>
      </c>
      <c r="B263" s="51"/>
      <c r="C263" s="84">
        <v>41</v>
      </c>
      <c r="D263" s="522" t="s">
        <v>228</v>
      </c>
      <c r="E263" s="504" t="s">
        <v>80</v>
      </c>
      <c r="F263" s="170">
        <v>17</v>
      </c>
      <c r="G263" s="170">
        <v>12</v>
      </c>
      <c r="H263" s="48">
        <v>15</v>
      </c>
      <c r="I263" s="8">
        <v>15</v>
      </c>
      <c r="J263" s="172">
        <v>15</v>
      </c>
      <c r="K263" s="731">
        <v>15</v>
      </c>
      <c r="L263" s="731">
        <v>15</v>
      </c>
      <c r="M263" s="209">
        <v>15</v>
      </c>
    </row>
    <row r="264" spans="1:13" ht="15">
      <c r="A264" s="171">
        <v>625004</v>
      </c>
      <c r="B264" s="33"/>
      <c r="C264" s="84">
        <v>41</v>
      </c>
      <c r="D264" s="522" t="s">
        <v>228</v>
      </c>
      <c r="E264" s="470" t="s">
        <v>81</v>
      </c>
      <c r="F264" s="172">
        <v>19</v>
      </c>
      <c r="G264" s="172"/>
      <c r="H264" s="48"/>
      <c r="I264" s="8"/>
      <c r="J264" s="172"/>
      <c r="K264" s="731"/>
      <c r="L264" s="731"/>
      <c r="M264" s="209"/>
    </row>
    <row r="265" spans="1:13" ht="15">
      <c r="A265" s="182">
        <v>625005</v>
      </c>
      <c r="B265" s="35"/>
      <c r="C265" s="39">
        <v>41</v>
      </c>
      <c r="D265" s="522" t="s">
        <v>228</v>
      </c>
      <c r="E265" s="41" t="s">
        <v>82</v>
      </c>
      <c r="F265" s="183">
        <v>7</v>
      </c>
      <c r="G265" s="183"/>
      <c r="H265" s="48"/>
      <c r="I265" s="8"/>
      <c r="J265" s="172"/>
      <c r="K265" s="731"/>
      <c r="L265" s="731"/>
      <c r="M265" s="209"/>
    </row>
    <row r="266" spans="1:13" ht="15">
      <c r="A266" s="201">
        <v>625007</v>
      </c>
      <c r="B266" s="81"/>
      <c r="C266" s="657">
        <v>41</v>
      </c>
      <c r="D266" s="513" t="s">
        <v>228</v>
      </c>
      <c r="E266" s="515" t="s">
        <v>83</v>
      </c>
      <c r="F266" s="210">
        <v>71</v>
      </c>
      <c r="G266" s="210"/>
      <c r="H266" s="48"/>
      <c r="I266" s="8"/>
      <c r="J266" s="210"/>
      <c r="K266" s="731"/>
      <c r="L266" s="731"/>
      <c r="M266" s="209"/>
    </row>
    <row r="267" spans="1:13" ht="15">
      <c r="A267" s="164">
        <v>632</v>
      </c>
      <c r="B267" s="3"/>
      <c r="C267" s="135"/>
      <c r="D267" s="514"/>
      <c r="E267" s="532" t="s">
        <v>225</v>
      </c>
      <c r="F267" s="165">
        <f>SUM(F268:F270)</f>
        <v>7274</v>
      </c>
      <c r="G267" s="165">
        <f>SUM(G268:G270)</f>
        <v>6228</v>
      </c>
      <c r="H267" s="5">
        <f aca="true" t="shared" si="23" ref="H267:M267">H268+H269+H270</f>
        <v>7850</v>
      </c>
      <c r="I267" s="4">
        <f t="shared" si="23"/>
        <v>7370</v>
      </c>
      <c r="J267" s="165">
        <f t="shared" si="23"/>
        <v>7370</v>
      </c>
      <c r="K267" s="819">
        <f t="shared" si="23"/>
        <v>7850</v>
      </c>
      <c r="L267" s="819">
        <f t="shared" si="23"/>
        <v>7850</v>
      </c>
      <c r="M267" s="168">
        <f t="shared" si="23"/>
        <v>7850</v>
      </c>
    </row>
    <row r="268" spans="1:17" ht="15">
      <c r="A268" s="180">
        <v>632001</v>
      </c>
      <c r="B268" s="22">
        <v>1</v>
      </c>
      <c r="C268" s="641">
        <v>41</v>
      </c>
      <c r="D268" s="522" t="s">
        <v>228</v>
      </c>
      <c r="E268" s="533" t="s">
        <v>229</v>
      </c>
      <c r="F268" s="183">
        <v>715</v>
      </c>
      <c r="G268" s="183">
        <v>656</v>
      </c>
      <c r="H268" s="52">
        <v>850</v>
      </c>
      <c r="I268" s="21">
        <v>850</v>
      </c>
      <c r="J268" s="181">
        <v>850</v>
      </c>
      <c r="K268" s="729">
        <v>850</v>
      </c>
      <c r="L268" s="729">
        <v>850</v>
      </c>
      <c r="M268" s="223">
        <v>850</v>
      </c>
      <c r="N268" s="464"/>
      <c r="O268" s="189"/>
      <c r="P268" s="189"/>
      <c r="Q268" s="189"/>
    </row>
    <row r="269" spans="1:13" ht="15">
      <c r="A269" s="169">
        <v>632001</v>
      </c>
      <c r="B269" s="7">
        <v>2</v>
      </c>
      <c r="C269" s="641">
        <v>41</v>
      </c>
      <c r="D269" s="522" t="s">
        <v>228</v>
      </c>
      <c r="E269" s="557" t="s">
        <v>230</v>
      </c>
      <c r="F269" s="172">
        <v>4491</v>
      </c>
      <c r="G269" s="172">
        <v>3178</v>
      </c>
      <c r="H269" s="53">
        <v>5000</v>
      </c>
      <c r="I269" s="24">
        <v>4520</v>
      </c>
      <c r="J269" s="211">
        <v>4520</v>
      </c>
      <c r="K269" s="824">
        <v>5000</v>
      </c>
      <c r="L269" s="824">
        <v>5000</v>
      </c>
      <c r="M269" s="213">
        <v>5000</v>
      </c>
    </row>
    <row r="270" spans="1:13" ht="15">
      <c r="A270" s="182">
        <v>632002</v>
      </c>
      <c r="B270" s="35"/>
      <c r="C270" s="39">
        <v>41</v>
      </c>
      <c r="D270" s="522" t="s">
        <v>228</v>
      </c>
      <c r="E270" s="544" t="s">
        <v>29</v>
      </c>
      <c r="F270" s="211">
        <v>2068</v>
      </c>
      <c r="G270" s="211">
        <v>2394</v>
      </c>
      <c r="H270" s="516">
        <v>2000</v>
      </c>
      <c r="I270" s="23">
        <v>2000</v>
      </c>
      <c r="J270" s="210">
        <v>2000</v>
      </c>
      <c r="K270" s="823">
        <v>2000</v>
      </c>
      <c r="L270" s="823">
        <v>2000</v>
      </c>
      <c r="M270" s="634">
        <v>2000</v>
      </c>
    </row>
    <row r="271" spans="1:13" ht="18" customHeight="1">
      <c r="A271" s="193">
        <v>633</v>
      </c>
      <c r="B271" s="75"/>
      <c r="C271" s="112"/>
      <c r="D271" s="514"/>
      <c r="E271" s="532" t="s">
        <v>92</v>
      </c>
      <c r="F271" s="165">
        <f>SUM(F272:F275)</f>
        <v>16</v>
      </c>
      <c r="G271" s="165">
        <f>SUM(G272:G275)</f>
        <v>406</v>
      </c>
      <c r="H271" s="583">
        <v>500</v>
      </c>
      <c r="I271" s="123">
        <v>500</v>
      </c>
      <c r="J271" s="231">
        <v>250</v>
      </c>
      <c r="K271" s="852">
        <f>K272+K275+K273+K274</f>
        <v>500</v>
      </c>
      <c r="L271" s="852">
        <f>L272+290+L273+L274</f>
        <v>290</v>
      </c>
      <c r="M271" s="854">
        <f>M272+M275+M273+M274</f>
        <v>500</v>
      </c>
    </row>
    <row r="272" spans="1:13" ht="20.25" customHeight="1" hidden="1">
      <c r="A272" s="180">
        <v>633006</v>
      </c>
      <c r="B272" s="22">
        <v>3</v>
      </c>
      <c r="C272" s="641">
        <v>41</v>
      </c>
      <c r="D272" s="522" t="s">
        <v>228</v>
      </c>
      <c r="E272" s="533" t="s">
        <v>463</v>
      </c>
      <c r="F272" s="181"/>
      <c r="G272" s="181"/>
      <c r="H272" s="52">
        <v>700</v>
      </c>
      <c r="I272" s="21">
        <v>700</v>
      </c>
      <c r="J272" s="181"/>
      <c r="K272" s="729"/>
      <c r="L272" s="729"/>
      <c r="M272" s="223"/>
    </row>
    <row r="273" spans="1:13" ht="15.75" customHeight="1">
      <c r="A273" s="713">
        <v>633004</v>
      </c>
      <c r="B273" s="714">
        <v>2</v>
      </c>
      <c r="C273" s="714">
        <v>41</v>
      </c>
      <c r="D273" s="581" t="s">
        <v>228</v>
      </c>
      <c r="E273" s="715" t="s">
        <v>518</v>
      </c>
      <c r="F273" s="271"/>
      <c r="G273" s="271"/>
      <c r="H273" s="713"/>
      <c r="I273" s="279">
        <v>250</v>
      </c>
      <c r="J273" s="584">
        <v>250</v>
      </c>
      <c r="K273" s="853"/>
      <c r="L273" s="856"/>
      <c r="M273" s="842"/>
    </row>
    <row r="274" spans="1:13" ht="15">
      <c r="A274" s="269">
        <v>633004</v>
      </c>
      <c r="B274" s="270"/>
      <c r="C274" s="658">
        <v>41</v>
      </c>
      <c r="D274" s="581" t="s">
        <v>228</v>
      </c>
      <c r="E274" s="582" t="s">
        <v>378</v>
      </c>
      <c r="F274" s="716"/>
      <c r="G274" s="716">
        <v>217</v>
      </c>
      <c r="H274" s="717"/>
      <c r="I274" s="279"/>
      <c r="J274" s="584"/>
      <c r="K274" s="716"/>
      <c r="L274" s="716"/>
      <c r="M274" s="855"/>
    </row>
    <row r="275" spans="1:13" ht="15">
      <c r="A275" s="179">
        <v>633006</v>
      </c>
      <c r="B275" s="11">
        <v>7</v>
      </c>
      <c r="C275" s="206">
        <v>41</v>
      </c>
      <c r="D275" s="522" t="s">
        <v>228</v>
      </c>
      <c r="E275" s="529" t="s">
        <v>92</v>
      </c>
      <c r="F275" s="210">
        <v>16</v>
      </c>
      <c r="G275" s="210">
        <v>189</v>
      </c>
      <c r="H275" s="713">
        <v>500</v>
      </c>
      <c r="I275" s="279">
        <v>250</v>
      </c>
      <c r="J275" s="210"/>
      <c r="K275" s="823">
        <v>500</v>
      </c>
      <c r="L275" s="823">
        <v>500</v>
      </c>
      <c r="M275" s="634">
        <v>500</v>
      </c>
    </row>
    <row r="276" spans="1:13" ht="15">
      <c r="A276" s="164">
        <v>635</v>
      </c>
      <c r="B276" s="75"/>
      <c r="C276" s="112"/>
      <c r="D276" s="514"/>
      <c r="E276" s="532" t="s">
        <v>231</v>
      </c>
      <c r="F276" s="218">
        <f>SUM(F277:F277)</f>
        <v>88</v>
      </c>
      <c r="G276" s="218">
        <f>SUM(G277:G277)</f>
        <v>481</v>
      </c>
      <c r="H276" s="5">
        <f aca="true" t="shared" si="24" ref="H276:M276">H277</f>
        <v>5000</v>
      </c>
      <c r="I276" s="4">
        <f t="shared" si="24"/>
        <v>5000</v>
      </c>
      <c r="J276" s="165">
        <f t="shared" si="24"/>
        <v>700</v>
      </c>
      <c r="K276" s="819">
        <f t="shared" si="24"/>
        <v>5000</v>
      </c>
      <c r="L276" s="819">
        <f t="shared" si="24"/>
        <v>5700</v>
      </c>
      <c r="M276" s="168">
        <f t="shared" si="24"/>
        <v>5700</v>
      </c>
    </row>
    <row r="277" spans="1:13" ht="15">
      <c r="A277" s="263">
        <v>635006</v>
      </c>
      <c r="B277" s="22">
        <v>1</v>
      </c>
      <c r="C277" s="641">
        <v>41</v>
      </c>
      <c r="D277" s="522" t="s">
        <v>228</v>
      </c>
      <c r="E277" s="533" t="s">
        <v>232</v>
      </c>
      <c r="F277" s="170">
        <v>88</v>
      </c>
      <c r="G277" s="170">
        <v>481</v>
      </c>
      <c r="H277" s="52">
        <v>5000</v>
      </c>
      <c r="I277" s="21">
        <v>5000</v>
      </c>
      <c r="J277" s="181">
        <v>700</v>
      </c>
      <c r="K277" s="729">
        <v>5000</v>
      </c>
      <c r="L277" s="729">
        <v>5700</v>
      </c>
      <c r="M277" s="223">
        <v>5700</v>
      </c>
    </row>
    <row r="278" spans="1:13" ht="15">
      <c r="A278" s="164">
        <v>637</v>
      </c>
      <c r="B278" s="3"/>
      <c r="C278" s="135"/>
      <c r="D278" s="514"/>
      <c r="E278" s="503" t="s">
        <v>134</v>
      </c>
      <c r="F278" s="165">
        <f aca="true" t="shared" si="25" ref="F278:K278">SUM(F279:F284)</f>
        <v>8434</v>
      </c>
      <c r="G278" s="165">
        <f t="shared" si="25"/>
        <v>8828</v>
      </c>
      <c r="H278" s="5">
        <f t="shared" si="25"/>
        <v>8950</v>
      </c>
      <c r="I278" s="4">
        <f t="shared" si="25"/>
        <v>9430</v>
      </c>
      <c r="J278" s="165">
        <f t="shared" si="25"/>
        <v>9670</v>
      </c>
      <c r="K278" s="819">
        <f t="shared" si="25"/>
        <v>9230</v>
      </c>
      <c r="L278" s="819">
        <f>L279+L280+L281+L282+L284</f>
        <v>8700</v>
      </c>
      <c r="M278" s="168">
        <f>M279+M280+M281+M282+M284</f>
        <v>8700</v>
      </c>
    </row>
    <row r="279" spans="1:24" ht="15">
      <c r="A279" s="180">
        <v>637004</v>
      </c>
      <c r="B279" s="22"/>
      <c r="C279" s="641">
        <v>41</v>
      </c>
      <c r="D279" s="522" t="s">
        <v>228</v>
      </c>
      <c r="E279" s="517" t="s">
        <v>233</v>
      </c>
      <c r="F279" s="170">
        <v>460</v>
      </c>
      <c r="G279" s="170">
        <v>1014</v>
      </c>
      <c r="H279" s="52">
        <v>1200</v>
      </c>
      <c r="I279" s="21">
        <v>1200</v>
      </c>
      <c r="J279" s="216">
        <v>1440</v>
      </c>
      <c r="K279" s="729">
        <v>1200</v>
      </c>
      <c r="L279" s="729">
        <v>1000</v>
      </c>
      <c r="M279" s="560">
        <v>1000</v>
      </c>
      <c r="U279" s="188"/>
      <c r="V279" s="188"/>
      <c r="W279" s="188"/>
      <c r="X279" s="188"/>
    </row>
    <row r="280" spans="1:13" ht="15">
      <c r="A280" s="169">
        <v>637004</v>
      </c>
      <c r="B280" s="15">
        <v>5</v>
      </c>
      <c r="C280" s="206">
        <v>41</v>
      </c>
      <c r="D280" s="510" t="s">
        <v>228</v>
      </c>
      <c r="E280" s="471" t="s">
        <v>190</v>
      </c>
      <c r="F280" s="183">
        <v>484</v>
      </c>
      <c r="G280" s="183">
        <v>125</v>
      </c>
      <c r="H280" s="48">
        <v>350</v>
      </c>
      <c r="I280" s="8">
        <v>830</v>
      </c>
      <c r="J280" s="172">
        <v>830</v>
      </c>
      <c r="K280" s="731">
        <v>630</v>
      </c>
      <c r="L280" s="731">
        <v>400</v>
      </c>
      <c r="M280" s="209">
        <v>400</v>
      </c>
    </row>
    <row r="281" spans="1:13" ht="15">
      <c r="A281" s="169">
        <v>637015</v>
      </c>
      <c r="B281" s="9"/>
      <c r="C281" s="13">
        <v>41</v>
      </c>
      <c r="D281" s="512" t="s">
        <v>228</v>
      </c>
      <c r="E281" s="470" t="s">
        <v>234</v>
      </c>
      <c r="F281" s="172"/>
      <c r="G281" s="172">
        <v>163</v>
      </c>
      <c r="H281" s="36">
        <v>200</v>
      </c>
      <c r="I281" s="36">
        <v>200</v>
      </c>
      <c r="J281" s="172">
        <v>200</v>
      </c>
      <c r="K281" s="811">
        <v>200</v>
      </c>
      <c r="L281" s="811">
        <v>200</v>
      </c>
      <c r="M281" s="209">
        <v>200</v>
      </c>
    </row>
    <row r="282" spans="1:19" ht="15">
      <c r="A282" s="171">
        <v>637012</v>
      </c>
      <c r="B282" s="9">
        <v>50</v>
      </c>
      <c r="C282" s="641">
        <v>41</v>
      </c>
      <c r="D282" s="522" t="s">
        <v>228</v>
      </c>
      <c r="E282" s="471" t="s">
        <v>235</v>
      </c>
      <c r="F282" s="172">
        <v>5292</v>
      </c>
      <c r="G282" s="172">
        <v>5559</v>
      </c>
      <c r="H282" s="48">
        <v>6000</v>
      </c>
      <c r="I282" s="8">
        <v>6000</v>
      </c>
      <c r="J282" s="172">
        <v>6000</v>
      </c>
      <c r="K282" s="731">
        <v>6000</v>
      </c>
      <c r="L282" s="731">
        <v>6000</v>
      </c>
      <c r="M282" s="209">
        <v>6000</v>
      </c>
      <c r="O282" s="188"/>
      <c r="P282" s="188"/>
      <c r="Q282" s="188"/>
      <c r="R282" s="188"/>
      <c r="S282" s="188"/>
    </row>
    <row r="283" spans="1:19" ht="15">
      <c r="A283" s="169">
        <v>637012</v>
      </c>
      <c r="B283" s="7">
        <v>1</v>
      </c>
      <c r="C283" s="641">
        <v>46</v>
      </c>
      <c r="D283" s="522" t="s">
        <v>228</v>
      </c>
      <c r="E283" s="471" t="s">
        <v>236</v>
      </c>
      <c r="F283" s="172">
        <v>38</v>
      </c>
      <c r="G283" s="172">
        <v>335</v>
      </c>
      <c r="H283" s="89">
        <v>100</v>
      </c>
      <c r="I283" s="89">
        <v>100</v>
      </c>
      <c r="J283" s="228">
        <v>100</v>
      </c>
      <c r="K283" s="822">
        <v>100</v>
      </c>
      <c r="L283" s="822">
        <v>100</v>
      </c>
      <c r="M283" s="228">
        <v>100</v>
      </c>
      <c r="O283" s="188"/>
      <c r="P283" s="188"/>
      <c r="Q283" s="188"/>
      <c r="R283" s="188"/>
      <c r="S283" s="188"/>
    </row>
    <row r="284" spans="1:13" ht="15">
      <c r="A284" s="179">
        <v>637027</v>
      </c>
      <c r="B284" s="32"/>
      <c r="C284" s="130">
        <v>41</v>
      </c>
      <c r="D284" s="513" t="s">
        <v>228</v>
      </c>
      <c r="E284" s="515" t="s">
        <v>156</v>
      </c>
      <c r="F284" s="210">
        <v>2160</v>
      </c>
      <c r="G284" s="210">
        <v>1632</v>
      </c>
      <c r="H284" s="516">
        <v>1100</v>
      </c>
      <c r="I284" s="516">
        <v>1100</v>
      </c>
      <c r="J284" s="634">
        <v>1100</v>
      </c>
      <c r="K284" s="823">
        <v>1100</v>
      </c>
      <c r="L284" s="823">
        <v>1100</v>
      </c>
      <c r="M284" s="634">
        <v>1100</v>
      </c>
    </row>
    <row r="285" spans="1:13" ht="15.75" thickBot="1">
      <c r="A285" s="262"/>
      <c r="B285" s="15"/>
      <c r="C285" s="15"/>
      <c r="D285" s="667"/>
      <c r="E285" s="41"/>
      <c r="F285" s="321"/>
      <c r="G285" s="321"/>
      <c r="H285" s="28"/>
      <c r="I285" s="36"/>
      <c r="J285" s="185"/>
      <c r="K285" s="811"/>
      <c r="L285" s="811"/>
      <c r="M285" s="185"/>
    </row>
    <row r="286" spans="1:13" ht="15.75" thickBot="1">
      <c r="A286" s="16" t="s">
        <v>237</v>
      </c>
      <c r="B286" s="94"/>
      <c r="C286" s="17"/>
      <c r="D286" s="315"/>
      <c r="E286" s="501" t="s">
        <v>238</v>
      </c>
      <c r="F286" s="18">
        <f>F287+F289+F291</f>
        <v>10000</v>
      </c>
      <c r="G286" s="18">
        <f>G287+G289+G291</f>
        <v>65358</v>
      </c>
      <c r="H286" s="725">
        <f>H287+H291</f>
        <v>60000</v>
      </c>
      <c r="I286" s="726">
        <f>I287+I291+I289</f>
        <v>60000</v>
      </c>
      <c r="J286" s="18">
        <f>J287+J291+J289</f>
        <v>50515</v>
      </c>
      <c r="K286" s="29">
        <f>K287+K289+K291+K293</f>
        <v>40100</v>
      </c>
      <c r="L286" s="29">
        <f>L287+L289+L291+L293</f>
        <v>10160</v>
      </c>
      <c r="M286" s="58">
        <f>M287+M289+M291+M293</f>
        <v>10200</v>
      </c>
    </row>
    <row r="287" spans="1:13" ht="13.5" customHeight="1">
      <c r="A287" s="194">
        <v>642</v>
      </c>
      <c r="B287" s="102"/>
      <c r="C287" s="72"/>
      <c r="D287" s="585"/>
      <c r="E287" s="539" t="s">
        <v>171</v>
      </c>
      <c r="F287" s="218">
        <f>F288</f>
        <v>10000</v>
      </c>
      <c r="G287" s="218">
        <f>G288</f>
        <v>10000</v>
      </c>
      <c r="H287" s="73">
        <f aca="true" t="shared" si="26" ref="H287:M287">SUM(H288:H288)</f>
        <v>10000</v>
      </c>
      <c r="I287" s="98">
        <f t="shared" si="26"/>
        <v>10000</v>
      </c>
      <c r="J287" s="208">
        <f t="shared" si="26"/>
        <v>10000</v>
      </c>
      <c r="K287" s="818">
        <f t="shared" si="26"/>
        <v>10000</v>
      </c>
      <c r="L287" s="818">
        <f t="shared" si="26"/>
        <v>10000</v>
      </c>
      <c r="M287" s="208">
        <f t="shared" si="26"/>
        <v>10000</v>
      </c>
    </row>
    <row r="288" spans="1:18" ht="15.75" customHeight="1">
      <c r="A288" s="166">
        <v>642002</v>
      </c>
      <c r="B288" s="76">
        <v>1</v>
      </c>
      <c r="C288" s="75">
        <v>41</v>
      </c>
      <c r="D288" s="588" t="s">
        <v>239</v>
      </c>
      <c r="E288" s="541" t="s">
        <v>240</v>
      </c>
      <c r="F288" s="167">
        <v>10000</v>
      </c>
      <c r="G288" s="167">
        <v>10000</v>
      </c>
      <c r="H288" s="77">
        <v>10000</v>
      </c>
      <c r="I288" s="78">
        <v>10000</v>
      </c>
      <c r="J288" s="225">
        <v>10000</v>
      </c>
      <c r="K288" s="821">
        <v>10000</v>
      </c>
      <c r="L288" s="821">
        <v>10000</v>
      </c>
      <c r="M288" s="225">
        <v>10000</v>
      </c>
      <c r="O288" s="189"/>
      <c r="P288" s="189"/>
      <c r="Q288" s="189"/>
      <c r="R288" s="189"/>
    </row>
    <row r="289" spans="1:13" ht="17.25" customHeight="1">
      <c r="A289" s="200">
        <v>633</v>
      </c>
      <c r="B289" s="72"/>
      <c r="C289" s="102"/>
      <c r="D289" s="585"/>
      <c r="E289" s="554" t="s">
        <v>92</v>
      </c>
      <c r="F289" s="218"/>
      <c r="G289" s="218">
        <v>5579</v>
      </c>
      <c r="H289" s="73"/>
      <c r="I289" s="71">
        <v>1000</v>
      </c>
      <c r="J289" s="218">
        <v>515</v>
      </c>
      <c r="K289" s="818">
        <v>5000</v>
      </c>
      <c r="L289" s="818"/>
      <c r="M289" s="208"/>
    </row>
    <row r="290" spans="1:13" ht="18" customHeight="1">
      <c r="A290" s="274">
        <v>633006</v>
      </c>
      <c r="B290" s="272"/>
      <c r="C290" s="330"/>
      <c r="D290" s="587" t="s">
        <v>241</v>
      </c>
      <c r="E290" s="592" t="s">
        <v>408</v>
      </c>
      <c r="F290" s="273">
        <v>301</v>
      </c>
      <c r="G290" s="273">
        <v>5579</v>
      </c>
      <c r="H290" s="590">
        <v>5555</v>
      </c>
      <c r="I290" s="275">
        <v>1000</v>
      </c>
      <c r="J290" s="594">
        <v>515</v>
      </c>
      <c r="K290" s="594">
        <v>5000</v>
      </c>
      <c r="L290" s="594"/>
      <c r="M290" s="594"/>
    </row>
    <row r="291" spans="1:13" ht="15">
      <c r="A291" s="200">
        <v>635</v>
      </c>
      <c r="B291" s="102"/>
      <c r="C291" s="102"/>
      <c r="D291" s="585"/>
      <c r="E291" s="554" t="s">
        <v>242</v>
      </c>
      <c r="F291" s="218"/>
      <c r="G291" s="218">
        <v>49779</v>
      </c>
      <c r="H291" s="73">
        <f aca="true" t="shared" si="27" ref="H291:M291">H292</f>
        <v>50000</v>
      </c>
      <c r="I291" s="71">
        <f t="shared" si="27"/>
        <v>49000</v>
      </c>
      <c r="J291" s="218">
        <f t="shared" si="27"/>
        <v>40000</v>
      </c>
      <c r="K291" s="818">
        <f t="shared" si="27"/>
        <v>25000</v>
      </c>
      <c r="L291" s="818">
        <f t="shared" si="27"/>
        <v>100</v>
      </c>
      <c r="M291" s="208">
        <f t="shared" si="27"/>
        <v>100</v>
      </c>
    </row>
    <row r="292" spans="1:13" ht="17.25" customHeight="1">
      <c r="A292" s="166">
        <v>635006</v>
      </c>
      <c r="B292" s="76">
        <v>1</v>
      </c>
      <c r="C292" s="76">
        <v>41</v>
      </c>
      <c r="D292" s="588" t="s">
        <v>241</v>
      </c>
      <c r="E292" s="541" t="s">
        <v>475</v>
      </c>
      <c r="F292" s="167"/>
      <c r="G292" s="167">
        <v>49779</v>
      </c>
      <c r="H292" s="77">
        <v>50000</v>
      </c>
      <c r="I292" s="78">
        <v>49000</v>
      </c>
      <c r="J292" s="167">
        <v>40000</v>
      </c>
      <c r="K292" s="821">
        <v>25000</v>
      </c>
      <c r="L292" s="821">
        <v>100</v>
      </c>
      <c r="M292" s="225">
        <v>100</v>
      </c>
    </row>
    <row r="293" spans="1:13" ht="17.25" customHeight="1">
      <c r="A293" s="193">
        <v>637</v>
      </c>
      <c r="B293" s="72"/>
      <c r="C293" s="639"/>
      <c r="D293" s="509"/>
      <c r="E293" s="502" t="s">
        <v>134</v>
      </c>
      <c r="F293" s="165"/>
      <c r="G293" s="165"/>
      <c r="H293" s="5"/>
      <c r="I293" s="4"/>
      <c r="J293" s="165"/>
      <c r="K293" s="819">
        <f>K294</f>
        <v>100</v>
      </c>
      <c r="L293" s="819">
        <f>L294</f>
        <v>60</v>
      </c>
      <c r="M293" s="168">
        <f>M294</f>
        <v>100</v>
      </c>
    </row>
    <row r="294" spans="1:13" ht="17.25" customHeight="1">
      <c r="A294" s="171">
        <v>637004</v>
      </c>
      <c r="B294" s="9">
        <v>5</v>
      </c>
      <c r="C294" s="13">
        <v>41</v>
      </c>
      <c r="D294" s="512" t="s">
        <v>241</v>
      </c>
      <c r="E294" s="470" t="s">
        <v>138</v>
      </c>
      <c r="F294" s="170"/>
      <c r="G294" s="170"/>
      <c r="H294" s="48"/>
      <c r="I294" s="8"/>
      <c r="J294" s="172"/>
      <c r="K294" s="731">
        <v>100</v>
      </c>
      <c r="L294" s="731">
        <v>60</v>
      </c>
      <c r="M294" s="209">
        <v>100</v>
      </c>
    </row>
    <row r="295" spans="1:13" ht="15.75" thickBot="1">
      <c r="A295" s="258"/>
      <c r="B295" s="104"/>
      <c r="C295" s="104"/>
      <c r="D295" s="589"/>
      <c r="E295" s="555"/>
      <c r="F295" s="320"/>
      <c r="G295" s="320"/>
      <c r="H295" s="473"/>
      <c r="I295" s="133"/>
      <c r="J295" s="233"/>
      <c r="K295" s="857"/>
      <c r="L295" s="857"/>
      <c r="M295" s="858"/>
    </row>
    <row r="296" spans="1:13" ht="18.75" customHeight="1" thickBot="1">
      <c r="A296" s="69" t="s">
        <v>243</v>
      </c>
      <c r="B296" s="94"/>
      <c r="C296" s="94"/>
      <c r="D296" s="315"/>
      <c r="E296" s="57" t="s">
        <v>244</v>
      </c>
      <c r="F296" s="18">
        <f>SUM(F297+F306+F310+F319+F321)</f>
        <v>69293</v>
      </c>
      <c r="G296" s="18">
        <f>SUM(G297+G306+G310+G319+G321)</f>
        <v>46473</v>
      </c>
      <c r="H296" s="70">
        <f>H297+H306+H310+H319+H321</f>
        <v>65631</v>
      </c>
      <c r="I296" s="68">
        <f>I297+I306+I310+I319+I321</f>
        <v>66131</v>
      </c>
      <c r="J296" s="18">
        <f>L297+L306+L310+L319+L321</f>
        <v>57231</v>
      </c>
      <c r="K296" s="29">
        <f>K297+K306+K310+K319+K321</f>
        <v>65331</v>
      </c>
      <c r="L296" s="29">
        <f>L297+L306+L310+L319+L321</f>
        <v>57231</v>
      </c>
      <c r="M296" s="58">
        <f>M297+M306+M310+M319+M321</f>
        <v>54731</v>
      </c>
    </row>
    <row r="297" spans="1:13" ht="15">
      <c r="A297" s="193">
        <v>62</v>
      </c>
      <c r="B297" s="3"/>
      <c r="C297" s="639"/>
      <c r="D297" s="509"/>
      <c r="E297" s="554" t="s">
        <v>75</v>
      </c>
      <c r="F297" s="241">
        <f>SUM(F298:F305)</f>
        <v>1937</v>
      </c>
      <c r="G297" s="241">
        <f aca="true" t="shared" si="28" ref="G297:M297">SUM(G298:G305)</f>
        <v>825</v>
      </c>
      <c r="H297" s="596">
        <f t="shared" si="28"/>
        <v>1281</v>
      </c>
      <c r="I297" s="126">
        <f t="shared" si="28"/>
        <v>1281</v>
      </c>
      <c r="J297" s="235">
        <f t="shared" si="28"/>
        <v>1281</v>
      </c>
      <c r="K297" s="859">
        <f t="shared" si="28"/>
        <v>1281</v>
      </c>
      <c r="L297" s="859">
        <f t="shared" si="28"/>
        <v>1281</v>
      </c>
      <c r="M297" s="860">
        <f t="shared" si="28"/>
        <v>1281</v>
      </c>
    </row>
    <row r="298" spans="1:14" ht="15">
      <c r="A298" s="169">
        <v>621000</v>
      </c>
      <c r="B298" s="7"/>
      <c r="C298" s="22">
        <v>41</v>
      </c>
      <c r="D298" s="586" t="s">
        <v>245</v>
      </c>
      <c r="E298" s="534" t="s">
        <v>246</v>
      </c>
      <c r="F298" s="220">
        <v>312</v>
      </c>
      <c r="G298" s="220"/>
      <c r="H298" s="180"/>
      <c r="I298" s="21"/>
      <c r="J298" s="181"/>
      <c r="K298" s="729"/>
      <c r="L298" s="729"/>
      <c r="M298" s="223"/>
      <c r="N298" s="319"/>
    </row>
    <row r="299" spans="1:20" ht="15">
      <c r="A299" s="169">
        <v>623000</v>
      </c>
      <c r="B299" s="7"/>
      <c r="C299" s="7">
        <v>41</v>
      </c>
      <c r="D299" s="156" t="s">
        <v>245</v>
      </c>
      <c r="E299" s="534" t="s">
        <v>77</v>
      </c>
      <c r="F299" s="474">
        <v>278</v>
      </c>
      <c r="G299" s="474">
        <v>251</v>
      </c>
      <c r="H299" s="36">
        <v>360</v>
      </c>
      <c r="I299" s="12">
        <v>360</v>
      </c>
      <c r="J299" s="183">
        <v>360</v>
      </c>
      <c r="K299" s="811">
        <v>360</v>
      </c>
      <c r="L299" s="811">
        <v>360</v>
      </c>
      <c r="M299" s="185">
        <v>360</v>
      </c>
      <c r="P299" s="319"/>
      <c r="Q299" s="319"/>
      <c r="R299" s="319"/>
      <c r="S299" s="319"/>
      <c r="T299" s="319"/>
    </row>
    <row r="300" spans="1:13" ht="15">
      <c r="A300" s="171">
        <v>625001</v>
      </c>
      <c r="B300" s="9"/>
      <c r="C300" s="322">
        <v>41</v>
      </c>
      <c r="D300" s="511" t="s">
        <v>245</v>
      </c>
      <c r="E300" s="328" t="s">
        <v>78</v>
      </c>
      <c r="F300" s="176">
        <v>6</v>
      </c>
      <c r="G300" s="176">
        <v>23</v>
      </c>
      <c r="H300" s="53">
        <v>51</v>
      </c>
      <c r="I300" s="24">
        <v>51</v>
      </c>
      <c r="J300" s="211">
        <v>51</v>
      </c>
      <c r="K300" s="824">
        <v>51</v>
      </c>
      <c r="L300" s="824">
        <v>51</v>
      </c>
      <c r="M300" s="213">
        <v>51</v>
      </c>
    </row>
    <row r="301" spans="1:18" ht="15">
      <c r="A301" s="171">
        <v>625002</v>
      </c>
      <c r="B301" s="9"/>
      <c r="C301" s="13">
        <v>41</v>
      </c>
      <c r="D301" s="512" t="s">
        <v>245</v>
      </c>
      <c r="E301" s="328" t="s">
        <v>79</v>
      </c>
      <c r="F301" s="176">
        <v>830</v>
      </c>
      <c r="G301" s="176">
        <v>352</v>
      </c>
      <c r="H301" s="48">
        <v>510</v>
      </c>
      <c r="I301" s="8">
        <v>510</v>
      </c>
      <c r="J301" s="172">
        <v>510</v>
      </c>
      <c r="K301" s="731">
        <v>510</v>
      </c>
      <c r="L301" s="731">
        <v>510</v>
      </c>
      <c r="M301" s="209">
        <v>510</v>
      </c>
      <c r="O301" s="319"/>
      <c r="P301" s="319"/>
      <c r="Q301" s="319"/>
      <c r="R301" s="319"/>
    </row>
    <row r="302" spans="1:13" ht="15">
      <c r="A302" s="171">
        <v>625003</v>
      </c>
      <c r="B302" s="9"/>
      <c r="C302" s="85">
        <v>41</v>
      </c>
      <c r="D302" s="512" t="s">
        <v>245</v>
      </c>
      <c r="E302" s="328" t="s">
        <v>80</v>
      </c>
      <c r="F302" s="474">
        <v>47</v>
      </c>
      <c r="G302" s="474">
        <v>20</v>
      </c>
      <c r="H302" s="48">
        <v>30</v>
      </c>
      <c r="I302" s="8">
        <v>30</v>
      </c>
      <c r="J302" s="172">
        <v>30</v>
      </c>
      <c r="K302" s="731">
        <v>30</v>
      </c>
      <c r="L302" s="731">
        <v>30</v>
      </c>
      <c r="M302" s="209">
        <v>30</v>
      </c>
    </row>
    <row r="303" spans="1:13" ht="15">
      <c r="A303" s="171">
        <v>625004</v>
      </c>
      <c r="B303" s="9"/>
      <c r="C303" s="85">
        <v>41</v>
      </c>
      <c r="D303" s="512" t="s">
        <v>245</v>
      </c>
      <c r="E303" s="328" t="s">
        <v>81</v>
      </c>
      <c r="F303" s="172">
        <v>178</v>
      </c>
      <c r="G303" s="172">
        <v>75</v>
      </c>
      <c r="H303" s="48">
        <v>110</v>
      </c>
      <c r="I303" s="8">
        <v>110</v>
      </c>
      <c r="J303" s="172">
        <v>110</v>
      </c>
      <c r="K303" s="731">
        <v>110</v>
      </c>
      <c r="L303" s="731">
        <v>110</v>
      </c>
      <c r="M303" s="209">
        <v>110</v>
      </c>
    </row>
    <row r="304" spans="1:13" ht="15">
      <c r="A304" s="182">
        <v>625005</v>
      </c>
      <c r="B304" s="9"/>
      <c r="C304" s="13">
        <v>41</v>
      </c>
      <c r="D304" s="512" t="s">
        <v>245</v>
      </c>
      <c r="E304" s="557" t="s">
        <v>82</v>
      </c>
      <c r="F304" s="183">
        <v>4</v>
      </c>
      <c r="G304" s="183">
        <v>15</v>
      </c>
      <c r="H304" s="48">
        <v>40</v>
      </c>
      <c r="I304" s="8">
        <v>40</v>
      </c>
      <c r="J304" s="172">
        <v>40</v>
      </c>
      <c r="K304" s="731">
        <v>40</v>
      </c>
      <c r="L304" s="731">
        <v>40</v>
      </c>
      <c r="M304" s="209">
        <v>40</v>
      </c>
    </row>
    <row r="305" spans="1:13" ht="15">
      <c r="A305" s="179">
        <v>625007</v>
      </c>
      <c r="B305" s="11"/>
      <c r="C305" s="204">
        <v>41</v>
      </c>
      <c r="D305" s="509" t="s">
        <v>245</v>
      </c>
      <c r="E305" s="544" t="s">
        <v>83</v>
      </c>
      <c r="F305" s="559">
        <v>282</v>
      </c>
      <c r="G305" s="559">
        <v>89</v>
      </c>
      <c r="H305" s="36">
        <v>180</v>
      </c>
      <c r="I305" s="12">
        <v>180</v>
      </c>
      <c r="J305" s="183">
        <v>180</v>
      </c>
      <c r="K305" s="811">
        <v>180</v>
      </c>
      <c r="L305" s="811">
        <v>180</v>
      </c>
      <c r="M305" s="185">
        <v>180</v>
      </c>
    </row>
    <row r="306" spans="1:13" ht="15">
      <c r="A306" s="193">
        <v>632</v>
      </c>
      <c r="B306" s="3"/>
      <c r="C306" s="135"/>
      <c r="D306" s="514"/>
      <c r="E306" s="532" t="s">
        <v>85</v>
      </c>
      <c r="F306" s="165">
        <f>SUM(F307:F309)</f>
        <v>25363</v>
      </c>
      <c r="G306" s="165">
        <f aca="true" t="shared" si="29" ref="G306:M306">SUM(G307:G309)</f>
        <v>20908</v>
      </c>
      <c r="H306" s="5">
        <f t="shared" si="29"/>
        <v>32000</v>
      </c>
      <c r="I306" s="4">
        <f t="shared" si="29"/>
        <v>31000</v>
      </c>
      <c r="J306" s="165">
        <f t="shared" si="29"/>
        <v>30000</v>
      </c>
      <c r="K306" s="819">
        <f t="shared" si="29"/>
        <v>32000</v>
      </c>
      <c r="L306" s="819">
        <f t="shared" si="29"/>
        <v>32000</v>
      </c>
      <c r="M306" s="168">
        <f t="shared" si="29"/>
        <v>30200</v>
      </c>
    </row>
    <row r="307" spans="1:13" ht="15">
      <c r="A307" s="169">
        <v>632001</v>
      </c>
      <c r="B307" s="7">
        <v>1</v>
      </c>
      <c r="C307" s="641">
        <v>41</v>
      </c>
      <c r="D307" s="522" t="s">
        <v>245</v>
      </c>
      <c r="E307" s="534" t="s">
        <v>87</v>
      </c>
      <c r="F307" s="170">
        <v>6732</v>
      </c>
      <c r="G307" s="170">
        <v>8697</v>
      </c>
      <c r="H307" s="89">
        <v>10000</v>
      </c>
      <c r="I307" s="6">
        <v>10000</v>
      </c>
      <c r="J307" s="170">
        <v>10000</v>
      </c>
      <c r="K307" s="822">
        <v>10000</v>
      </c>
      <c r="L307" s="822">
        <v>10000</v>
      </c>
      <c r="M307" s="228">
        <v>10000</v>
      </c>
    </row>
    <row r="308" spans="1:13" ht="15">
      <c r="A308" s="171">
        <v>632001</v>
      </c>
      <c r="B308" s="7">
        <v>2</v>
      </c>
      <c r="C308" s="206">
        <v>41</v>
      </c>
      <c r="D308" s="511" t="s">
        <v>245</v>
      </c>
      <c r="E308" s="328" t="s">
        <v>88</v>
      </c>
      <c r="F308" s="170">
        <v>15781</v>
      </c>
      <c r="G308" s="170">
        <v>10964</v>
      </c>
      <c r="H308" s="48">
        <v>20000</v>
      </c>
      <c r="I308" s="8">
        <v>19000</v>
      </c>
      <c r="J308" s="172">
        <v>19000</v>
      </c>
      <c r="K308" s="731">
        <v>20000</v>
      </c>
      <c r="L308" s="731">
        <v>20000</v>
      </c>
      <c r="M308" s="209">
        <v>20000</v>
      </c>
    </row>
    <row r="309" spans="1:13" ht="15">
      <c r="A309" s="171">
        <v>632002</v>
      </c>
      <c r="B309" s="9"/>
      <c r="C309" s="13">
        <v>41</v>
      </c>
      <c r="D309" s="512" t="s">
        <v>245</v>
      </c>
      <c r="E309" s="328" t="s">
        <v>29</v>
      </c>
      <c r="F309" s="172">
        <v>2850</v>
      </c>
      <c r="G309" s="172">
        <v>1247</v>
      </c>
      <c r="H309" s="48">
        <v>2000</v>
      </c>
      <c r="I309" s="8">
        <v>2000</v>
      </c>
      <c r="J309" s="172">
        <v>1000</v>
      </c>
      <c r="K309" s="731">
        <v>2000</v>
      </c>
      <c r="L309" s="731">
        <v>2000</v>
      </c>
      <c r="M309" s="209">
        <v>200</v>
      </c>
    </row>
    <row r="310" spans="1:13" ht="15">
      <c r="A310" s="193">
        <v>633</v>
      </c>
      <c r="B310" s="3"/>
      <c r="C310" s="135"/>
      <c r="D310" s="514"/>
      <c r="E310" s="532" t="s">
        <v>92</v>
      </c>
      <c r="F310" s="165">
        <f>SUM(F311:F318)</f>
        <v>22975</v>
      </c>
      <c r="G310" s="165">
        <f>SUM(G311:G318)</f>
        <v>13889</v>
      </c>
      <c r="H310" s="5">
        <f aca="true" t="shared" si="30" ref="H310:M310">SUM(H312:H318)</f>
        <v>9700</v>
      </c>
      <c r="I310" s="4">
        <f t="shared" si="30"/>
        <v>11490</v>
      </c>
      <c r="J310" s="165">
        <f t="shared" si="30"/>
        <v>8990</v>
      </c>
      <c r="K310" s="819">
        <f t="shared" si="30"/>
        <v>9700</v>
      </c>
      <c r="L310" s="819">
        <f t="shared" si="30"/>
        <v>9900</v>
      </c>
      <c r="M310" s="168">
        <f t="shared" si="30"/>
        <v>9900</v>
      </c>
    </row>
    <row r="311" spans="1:18" ht="15">
      <c r="A311" s="180">
        <v>633001</v>
      </c>
      <c r="B311" s="22"/>
      <c r="C311" s="631">
        <v>41</v>
      </c>
      <c r="D311" s="521" t="s">
        <v>245</v>
      </c>
      <c r="E311" s="533" t="s">
        <v>276</v>
      </c>
      <c r="F311" s="181">
        <v>2411</v>
      </c>
      <c r="G311" s="181"/>
      <c r="H311" s="52"/>
      <c r="I311" s="21"/>
      <c r="J311" s="181"/>
      <c r="K311" s="729"/>
      <c r="L311" s="729"/>
      <c r="M311" s="223"/>
      <c r="O311" s="319"/>
      <c r="P311" s="319"/>
      <c r="Q311" s="319"/>
      <c r="R311" s="319"/>
    </row>
    <row r="312" spans="1:13" ht="14.25" customHeight="1">
      <c r="A312" s="169">
        <v>633006</v>
      </c>
      <c r="B312" s="7"/>
      <c r="C312" s="641">
        <v>41</v>
      </c>
      <c r="D312" s="522" t="s">
        <v>245</v>
      </c>
      <c r="E312" s="534" t="s">
        <v>208</v>
      </c>
      <c r="F312" s="170">
        <v>11130</v>
      </c>
      <c r="G312" s="170">
        <v>6692</v>
      </c>
      <c r="H312" s="89">
        <v>1500</v>
      </c>
      <c r="I312" s="6">
        <v>3000</v>
      </c>
      <c r="J312" s="170">
        <v>3000</v>
      </c>
      <c r="K312" s="822">
        <v>1500</v>
      </c>
      <c r="L312" s="822">
        <v>1500</v>
      </c>
      <c r="M312" s="228">
        <v>1500</v>
      </c>
    </row>
    <row r="313" spans="1:13" ht="15" hidden="1">
      <c r="A313" s="169">
        <v>633006</v>
      </c>
      <c r="B313" s="7">
        <v>2</v>
      </c>
      <c r="C313" s="641">
        <v>41</v>
      </c>
      <c r="D313" s="512" t="s">
        <v>245</v>
      </c>
      <c r="E313" s="504" t="s">
        <v>397</v>
      </c>
      <c r="F313" s="170"/>
      <c r="G313" s="170"/>
      <c r="H313" s="89"/>
      <c r="I313" s="6"/>
      <c r="J313" s="170"/>
      <c r="K313" s="822"/>
      <c r="L313" s="822"/>
      <c r="M313" s="228"/>
    </row>
    <row r="314" spans="1:13" ht="15">
      <c r="A314" s="169">
        <v>633006</v>
      </c>
      <c r="B314" s="7">
        <v>3</v>
      </c>
      <c r="C314" s="641">
        <v>41</v>
      </c>
      <c r="D314" s="512" t="s">
        <v>245</v>
      </c>
      <c r="E314" s="470" t="s">
        <v>99</v>
      </c>
      <c r="F314" s="172">
        <v>221</v>
      </c>
      <c r="G314" s="172">
        <v>109</v>
      </c>
      <c r="H314" s="48">
        <v>200</v>
      </c>
      <c r="I314" s="8">
        <v>200</v>
      </c>
      <c r="J314" s="172">
        <v>200</v>
      </c>
      <c r="K314" s="731">
        <v>200</v>
      </c>
      <c r="L314" s="731">
        <v>200</v>
      </c>
      <c r="M314" s="209">
        <v>200</v>
      </c>
    </row>
    <row r="315" spans="1:23" ht="15">
      <c r="A315" s="169">
        <v>633006</v>
      </c>
      <c r="B315" s="7">
        <v>12</v>
      </c>
      <c r="C315" s="13">
        <v>41</v>
      </c>
      <c r="D315" s="512" t="s">
        <v>245</v>
      </c>
      <c r="E315" s="470" t="s">
        <v>247</v>
      </c>
      <c r="F315" s="170">
        <v>2017</v>
      </c>
      <c r="G315" s="170">
        <v>2228</v>
      </c>
      <c r="H315" s="89">
        <v>3000</v>
      </c>
      <c r="I315" s="6">
        <v>3000</v>
      </c>
      <c r="J315" s="170">
        <v>500</v>
      </c>
      <c r="K315" s="822">
        <v>3000</v>
      </c>
      <c r="L315" s="822">
        <v>3200</v>
      </c>
      <c r="M315" s="228">
        <v>3200</v>
      </c>
      <c r="S315" s="189"/>
      <c r="T315" s="189"/>
      <c r="U315" s="189"/>
      <c r="V315" s="189"/>
      <c r="W315" s="189"/>
    </row>
    <row r="316" spans="1:13" ht="15" customHeight="1">
      <c r="A316" s="182">
        <v>633006</v>
      </c>
      <c r="B316" s="15">
        <v>30</v>
      </c>
      <c r="C316" s="206">
        <v>41</v>
      </c>
      <c r="D316" s="510" t="s">
        <v>245</v>
      </c>
      <c r="E316" s="599" t="s">
        <v>533</v>
      </c>
      <c r="F316" s="211">
        <v>1150</v>
      </c>
      <c r="G316" s="211">
        <v>475</v>
      </c>
      <c r="H316" s="53"/>
      <c r="I316" s="53"/>
      <c r="J316" s="211"/>
      <c r="K316" s="824"/>
      <c r="L316" s="824"/>
      <c r="M316" s="213"/>
    </row>
    <row r="317" spans="1:13" ht="15" customHeight="1">
      <c r="A317" s="171">
        <v>633015</v>
      </c>
      <c r="B317" s="9"/>
      <c r="C317" s="13">
        <v>41</v>
      </c>
      <c r="D317" s="512" t="s">
        <v>245</v>
      </c>
      <c r="E317" s="470" t="s">
        <v>387</v>
      </c>
      <c r="F317" s="172"/>
      <c r="G317" s="172"/>
      <c r="H317" s="48"/>
      <c r="I317" s="48">
        <v>290</v>
      </c>
      <c r="J317" s="172">
        <v>290</v>
      </c>
      <c r="K317" s="731"/>
      <c r="L317" s="731"/>
      <c r="M317" s="731"/>
    </row>
    <row r="318" spans="1:13" ht="15">
      <c r="A318" s="179">
        <v>633016</v>
      </c>
      <c r="B318" s="32"/>
      <c r="C318" s="130">
        <v>41</v>
      </c>
      <c r="D318" s="513" t="s">
        <v>248</v>
      </c>
      <c r="E318" s="505" t="s">
        <v>249</v>
      </c>
      <c r="F318" s="174">
        <v>6046</v>
      </c>
      <c r="G318" s="174">
        <v>4385</v>
      </c>
      <c r="H318" s="80">
        <v>5000</v>
      </c>
      <c r="I318" s="80">
        <v>5000</v>
      </c>
      <c r="J318" s="174">
        <v>5000</v>
      </c>
      <c r="K318" s="820">
        <v>5000</v>
      </c>
      <c r="L318" s="820">
        <v>5000</v>
      </c>
      <c r="M318" s="820">
        <v>5000</v>
      </c>
    </row>
    <row r="319" spans="1:13" ht="15" customHeight="1">
      <c r="A319" s="193">
        <v>635</v>
      </c>
      <c r="B319" s="3"/>
      <c r="C319" s="135"/>
      <c r="D319" s="514"/>
      <c r="E319" s="503" t="s">
        <v>124</v>
      </c>
      <c r="F319" s="165">
        <f>SUM(F320:F320)</f>
        <v>1200</v>
      </c>
      <c r="G319" s="165">
        <f>SUM(G320:G320)</f>
        <v>1663</v>
      </c>
      <c r="H319" s="5">
        <f aca="true" t="shared" si="31" ref="H319:M319">H320</f>
        <v>10000</v>
      </c>
      <c r="I319" s="4">
        <f t="shared" si="31"/>
        <v>5710</v>
      </c>
      <c r="J319" s="165">
        <f t="shared" si="31"/>
        <v>500</v>
      </c>
      <c r="K319" s="819">
        <f t="shared" si="31"/>
        <v>10000</v>
      </c>
      <c r="L319" s="819">
        <f t="shared" si="31"/>
        <v>1000</v>
      </c>
      <c r="M319" s="168">
        <f t="shared" si="31"/>
        <v>1000</v>
      </c>
    </row>
    <row r="320" spans="1:13" ht="15" customHeight="1">
      <c r="A320" s="169">
        <v>635006</v>
      </c>
      <c r="B320" s="75">
        <v>1</v>
      </c>
      <c r="C320" s="112">
        <v>41</v>
      </c>
      <c r="D320" s="514" t="s">
        <v>245</v>
      </c>
      <c r="E320" s="506" t="s">
        <v>476</v>
      </c>
      <c r="F320" s="170">
        <v>1200</v>
      </c>
      <c r="G320" s="170">
        <v>1663</v>
      </c>
      <c r="H320" s="89">
        <v>10000</v>
      </c>
      <c r="I320" s="89">
        <v>5710</v>
      </c>
      <c r="J320" s="170">
        <v>500</v>
      </c>
      <c r="K320" s="822">
        <v>10000</v>
      </c>
      <c r="L320" s="822">
        <v>1000</v>
      </c>
      <c r="M320" s="228">
        <v>1000</v>
      </c>
    </row>
    <row r="321" spans="1:13" ht="15" customHeight="1">
      <c r="A321" s="193">
        <v>637</v>
      </c>
      <c r="B321" s="72"/>
      <c r="C321" s="639"/>
      <c r="D321" s="509"/>
      <c r="E321" s="502" t="s">
        <v>134</v>
      </c>
      <c r="F321" s="165">
        <f>SUM(F322:F329)</f>
        <v>17818</v>
      </c>
      <c r="G321" s="165">
        <f>SUM(G322:G329)</f>
        <v>9188</v>
      </c>
      <c r="H321" s="5">
        <f aca="true" t="shared" si="32" ref="H321:M321">SUM(H323:H329)</f>
        <v>12650</v>
      </c>
      <c r="I321" s="4">
        <f t="shared" si="32"/>
        <v>16650</v>
      </c>
      <c r="J321" s="165">
        <f t="shared" si="32"/>
        <v>11050</v>
      </c>
      <c r="K321" s="819">
        <f t="shared" si="32"/>
        <v>12350</v>
      </c>
      <c r="L321" s="819">
        <f t="shared" si="32"/>
        <v>13050</v>
      </c>
      <c r="M321" s="168">
        <f t="shared" si="32"/>
        <v>12350</v>
      </c>
    </row>
    <row r="322" spans="1:23" ht="16.5" customHeight="1">
      <c r="A322" s="180">
        <v>637005</v>
      </c>
      <c r="B322" s="22">
        <v>30</v>
      </c>
      <c r="C322" s="631">
        <v>41</v>
      </c>
      <c r="D322" s="521" t="s">
        <v>245</v>
      </c>
      <c r="E322" s="517" t="s">
        <v>251</v>
      </c>
      <c r="F322" s="181">
        <v>3817</v>
      </c>
      <c r="G322" s="181"/>
      <c r="H322" s="52"/>
      <c r="I322" s="21"/>
      <c r="J322" s="181"/>
      <c r="K322" s="729"/>
      <c r="L322" s="729"/>
      <c r="M322" s="223"/>
      <c r="P322" s="188"/>
      <c r="Q322" s="188"/>
      <c r="R322" s="188"/>
      <c r="S322" s="189"/>
      <c r="T322" s="189"/>
      <c r="U322" s="189"/>
      <c r="V322" s="189"/>
      <c r="W322" s="189"/>
    </row>
    <row r="323" spans="1:19" ht="15">
      <c r="A323" s="169">
        <v>637002</v>
      </c>
      <c r="B323" s="7">
        <v>1</v>
      </c>
      <c r="C323" s="641">
        <v>41</v>
      </c>
      <c r="D323" s="522" t="s">
        <v>245</v>
      </c>
      <c r="E323" s="504" t="s">
        <v>252</v>
      </c>
      <c r="F323" s="170">
        <v>1244</v>
      </c>
      <c r="G323" s="170">
        <v>1000</v>
      </c>
      <c r="H323" s="89">
        <v>1000</v>
      </c>
      <c r="I323" s="6">
        <v>1000</v>
      </c>
      <c r="J323" s="170">
        <v>1000</v>
      </c>
      <c r="K323" s="822">
        <v>1000</v>
      </c>
      <c r="L323" s="822">
        <v>1000</v>
      </c>
      <c r="M323" s="228">
        <v>1000</v>
      </c>
      <c r="P323" s="188"/>
      <c r="Q323" s="188"/>
      <c r="R323" s="188"/>
      <c r="S323" s="188"/>
    </row>
    <row r="324" spans="1:13" ht="15">
      <c r="A324" s="169">
        <v>637002</v>
      </c>
      <c r="B324" s="7">
        <v>2</v>
      </c>
      <c r="C324" s="641">
        <v>41</v>
      </c>
      <c r="D324" s="522" t="s">
        <v>245</v>
      </c>
      <c r="E324" s="504" t="s">
        <v>398</v>
      </c>
      <c r="F324" s="170">
        <v>5123</v>
      </c>
      <c r="G324" s="170">
        <v>3936</v>
      </c>
      <c r="H324" s="89">
        <v>6000</v>
      </c>
      <c r="I324" s="6">
        <v>6000</v>
      </c>
      <c r="J324" s="170">
        <v>2000</v>
      </c>
      <c r="K324" s="822">
        <v>6000</v>
      </c>
      <c r="L324" s="822">
        <v>6000</v>
      </c>
      <c r="M324" s="228">
        <v>6000</v>
      </c>
    </row>
    <row r="325" spans="1:13" ht="15">
      <c r="A325" s="169">
        <v>637004</v>
      </c>
      <c r="B325" s="7"/>
      <c r="C325" s="641">
        <v>41</v>
      </c>
      <c r="D325" s="522" t="s">
        <v>245</v>
      </c>
      <c r="E325" s="504" t="s">
        <v>253</v>
      </c>
      <c r="F325" s="170">
        <v>115</v>
      </c>
      <c r="G325" s="170">
        <v>247</v>
      </c>
      <c r="H325" s="48">
        <v>200</v>
      </c>
      <c r="I325" s="8">
        <v>200</v>
      </c>
      <c r="J325" s="172">
        <v>200</v>
      </c>
      <c r="K325" s="731">
        <v>200</v>
      </c>
      <c r="L325" s="731">
        <v>200</v>
      </c>
      <c r="M325" s="209">
        <v>200</v>
      </c>
    </row>
    <row r="326" spans="1:13" ht="13.5" customHeight="1">
      <c r="A326" s="171">
        <v>637004</v>
      </c>
      <c r="B326" s="9">
        <v>5</v>
      </c>
      <c r="C326" s="13">
        <v>41</v>
      </c>
      <c r="D326" s="512" t="s">
        <v>245</v>
      </c>
      <c r="E326" s="470" t="s">
        <v>138</v>
      </c>
      <c r="F326" s="170">
        <v>730</v>
      </c>
      <c r="G326" s="170">
        <v>1357</v>
      </c>
      <c r="H326" s="48">
        <v>1000</v>
      </c>
      <c r="I326" s="8">
        <v>4700</v>
      </c>
      <c r="J326" s="172">
        <v>4700</v>
      </c>
      <c r="K326" s="731">
        <v>700</v>
      </c>
      <c r="L326" s="731">
        <v>1400</v>
      </c>
      <c r="M326" s="209">
        <v>700</v>
      </c>
    </row>
    <row r="327" spans="1:16" ht="15" customHeight="1">
      <c r="A327" s="169">
        <v>637013</v>
      </c>
      <c r="B327" s="7"/>
      <c r="C327" s="641">
        <v>41</v>
      </c>
      <c r="D327" s="512" t="s">
        <v>248</v>
      </c>
      <c r="E327" s="470" t="s">
        <v>254</v>
      </c>
      <c r="F327" s="172">
        <v>470</v>
      </c>
      <c r="G327" s="172">
        <v>320</v>
      </c>
      <c r="H327" s="89">
        <v>350</v>
      </c>
      <c r="I327" s="6">
        <v>350</v>
      </c>
      <c r="J327" s="170">
        <v>350</v>
      </c>
      <c r="K327" s="731">
        <v>350</v>
      </c>
      <c r="L327" s="731">
        <v>350</v>
      </c>
      <c r="M327" s="228">
        <v>350</v>
      </c>
      <c r="P327" s="188"/>
    </row>
    <row r="328" spans="1:13" ht="15">
      <c r="A328" s="171">
        <v>637015</v>
      </c>
      <c r="B328" s="9"/>
      <c r="C328" s="13">
        <v>41</v>
      </c>
      <c r="D328" s="512" t="s">
        <v>73</v>
      </c>
      <c r="E328" s="470" t="s">
        <v>151</v>
      </c>
      <c r="F328" s="172">
        <v>212</v>
      </c>
      <c r="G328" s="172">
        <v>286</v>
      </c>
      <c r="H328" s="89">
        <v>500</v>
      </c>
      <c r="I328" s="6">
        <v>800</v>
      </c>
      <c r="J328" s="170">
        <v>800</v>
      </c>
      <c r="K328" s="822">
        <v>500</v>
      </c>
      <c r="L328" s="822">
        <v>500</v>
      </c>
      <c r="M328" s="228">
        <v>500</v>
      </c>
    </row>
    <row r="329" spans="1:19" ht="15">
      <c r="A329" s="179">
        <v>637027</v>
      </c>
      <c r="B329" s="32"/>
      <c r="C329" s="130">
        <v>41</v>
      </c>
      <c r="D329" s="513" t="s">
        <v>245</v>
      </c>
      <c r="E329" s="515" t="s">
        <v>156</v>
      </c>
      <c r="F329" s="174">
        <v>6107</v>
      </c>
      <c r="G329" s="174">
        <v>2042</v>
      </c>
      <c r="H329" s="80">
        <v>3600</v>
      </c>
      <c r="I329" s="10">
        <v>3600</v>
      </c>
      <c r="J329" s="174">
        <v>2000</v>
      </c>
      <c r="K329" s="820">
        <v>3600</v>
      </c>
      <c r="L329" s="820">
        <v>3600</v>
      </c>
      <c r="M329" s="214">
        <v>3600</v>
      </c>
      <c r="N329" s="188"/>
      <c r="S329" s="188"/>
    </row>
    <row r="330" spans="1:13" ht="15.75" thickBot="1">
      <c r="A330" s="199"/>
      <c r="B330" s="27"/>
      <c r="C330" s="643"/>
      <c r="D330" s="537"/>
      <c r="E330" s="562"/>
      <c r="F330" s="320"/>
      <c r="G330" s="320"/>
      <c r="H330" s="101"/>
      <c r="I330" s="93"/>
      <c r="J330" s="226"/>
      <c r="K330" s="836"/>
      <c r="L330" s="836"/>
      <c r="M330" s="548"/>
    </row>
    <row r="331" spans="1:13" ht="18.75" customHeight="1" thickBot="1">
      <c r="A331" s="186" t="s">
        <v>342</v>
      </c>
      <c r="B331" s="17"/>
      <c r="C331" s="638"/>
      <c r="D331" s="508"/>
      <c r="E331" s="501" t="s">
        <v>255</v>
      </c>
      <c r="F331" s="18">
        <f>SUM(F332+F340+F344)</f>
        <v>1458</v>
      </c>
      <c r="G331" s="18">
        <f>SUM(G332+G340+G344)</f>
        <v>1535</v>
      </c>
      <c r="H331" s="70">
        <f aca="true" t="shared" si="33" ref="H331:M331">H332+H340+H344</f>
        <v>1685</v>
      </c>
      <c r="I331" s="68">
        <f t="shared" si="33"/>
        <v>1685</v>
      </c>
      <c r="J331" s="18">
        <f t="shared" si="33"/>
        <v>1515</v>
      </c>
      <c r="K331" s="29">
        <f t="shared" si="33"/>
        <v>1685</v>
      </c>
      <c r="L331" s="29">
        <f t="shared" si="33"/>
        <v>1685</v>
      </c>
      <c r="M331" s="58">
        <f t="shared" si="33"/>
        <v>1685</v>
      </c>
    </row>
    <row r="332" spans="1:13" ht="15">
      <c r="A332" s="164">
        <v>62</v>
      </c>
      <c r="B332" s="3"/>
      <c r="C332" s="141"/>
      <c r="D332" s="540"/>
      <c r="E332" s="532" t="s">
        <v>75</v>
      </c>
      <c r="F332" s="236">
        <f>SUM(F333:F339)</f>
        <v>379</v>
      </c>
      <c r="G332" s="236">
        <f aca="true" t="shared" si="34" ref="G332:M332">SUM(G333:G339)</f>
        <v>379</v>
      </c>
      <c r="H332" s="597">
        <f t="shared" si="34"/>
        <v>395</v>
      </c>
      <c r="I332" s="129">
        <f t="shared" si="34"/>
        <v>395</v>
      </c>
      <c r="J332" s="236">
        <f t="shared" si="34"/>
        <v>395</v>
      </c>
      <c r="K332" s="1174">
        <f t="shared" si="34"/>
        <v>395</v>
      </c>
      <c r="L332" s="1174">
        <f t="shared" si="34"/>
        <v>395</v>
      </c>
      <c r="M332" s="1175">
        <f t="shared" si="34"/>
        <v>395</v>
      </c>
    </row>
    <row r="333" spans="1:13" ht="15">
      <c r="A333" s="180">
        <v>621000</v>
      </c>
      <c r="B333" s="22">
        <v>1</v>
      </c>
      <c r="C333" s="631">
        <v>41</v>
      </c>
      <c r="D333" s="521" t="s">
        <v>245</v>
      </c>
      <c r="E333" s="533" t="s">
        <v>256</v>
      </c>
      <c r="F333" s="220">
        <v>108</v>
      </c>
      <c r="G333" s="220">
        <v>108</v>
      </c>
      <c r="H333" s="552">
        <v>110</v>
      </c>
      <c r="I333" s="107">
        <v>110</v>
      </c>
      <c r="J333" s="220">
        <v>110</v>
      </c>
      <c r="K333" s="838">
        <v>110</v>
      </c>
      <c r="L333" s="838">
        <v>110</v>
      </c>
      <c r="M333" s="841">
        <v>110</v>
      </c>
    </row>
    <row r="334" spans="1:13" ht="15">
      <c r="A334" s="171">
        <v>625001</v>
      </c>
      <c r="B334" s="9">
        <v>1</v>
      </c>
      <c r="C334" s="206">
        <v>41</v>
      </c>
      <c r="D334" s="510" t="s">
        <v>245</v>
      </c>
      <c r="E334" s="599" t="s">
        <v>78</v>
      </c>
      <c r="F334" s="176">
        <v>15</v>
      </c>
      <c r="G334" s="176">
        <v>15</v>
      </c>
      <c r="H334" s="524">
        <v>16</v>
      </c>
      <c r="I334" s="54">
        <v>16</v>
      </c>
      <c r="J334" s="176">
        <v>16</v>
      </c>
      <c r="K334" s="825">
        <v>16</v>
      </c>
      <c r="L334" s="825">
        <v>16</v>
      </c>
      <c r="M334" s="828">
        <v>16</v>
      </c>
    </row>
    <row r="335" spans="1:13" ht="15">
      <c r="A335" s="169">
        <v>625002</v>
      </c>
      <c r="B335" s="7">
        <v>1</v>
      </c>
      <c r="C335" s="13">
        <v>41</v>
      </c>
      <c r="D335" s="512" t="s">
        <v>245</v>
      </c>
      <c r="E335" s="328" t="s">
        <v>79</v>
      </c>
      <c r="F335" s="176">
        <v>151</v>
      </c>
      <c r="G335" s="176">
        <v>151</v>
      </c>
      <c r="H335" s="524">
        <v>160</v>
      </c>
      <c r="I335" s="54">
        <v>160</v>
      </c>
      <c r="J335" s="176">
        <v>160</v>
      </c>
      <c r="K335" s="825">
        <v>160</v>
      </c>
      <c r="L335" s="825">
        <v>160</v>
      </c>
      <c r="M335" s="828">
        <v>160</v>
      </c>
    </row>
    <row r="336" spans="1:13" ht="15">
      <c r="A336" s="171">
        <v>625003</v>
      </c>
      <c r="B336" s="9">
        <v>1</v>
      </c>
      <c r="C336" s="13">
        <v>41</v>
      </c>
      <c r="D336" s="512" t="s">
        <v>245</v>
      </c>
      <c r="E336" s="328" t="s">
        <v>80</v>
      </c>
      <c r="F336" s="176">
        <v>9</v>
      </c>
      <c r="G336" s="176">
        <v>9</v>
      </c>
      <c r="H336" s="524">
        <v>10</v>
      </c>
      <c r="I336" s="54">
        <v>10</v>
      </c>
      <c r="J336" s="176">
        <v>10</v>
      </c>
      <c r="K336" s="825">
        <v>10</v>
      </c>
      <c r="L336" s="825">
        <v>10</v>
      </c>
      <c r="M336" s="828">
        <v>10</v>
      </c>
    </row>
    <row r="337" spans="1:13" ht="15">
      <c r="A337" s="171">
        <v>625004</v>
      </c>
      <c r="B337" s="33">
        <v>1</v>
      </c>
      <c r="C337" s="85">
        <v>41</v>
      </c>
      <c r="D337" s="512" t="s">
        <v>245</v>
      </c>
      <c r="E337" s="328" t="s">
        <v>81</v>
      </c>
      <c r="F337" s="172">
        <v>33</v>
      </c>
      <c r="G337" s="172">
        <v>33</v>
      </c>
      <c r="H337" s="48">
        <v>35</v>
      </c>
      <c r="I337" s="8">
        <v>35</v>
      </c>
      <c r="J337" s="172">
        <v>35</v>
      </c>
      <c r="K337" s="731">
        <v>35</v>
      </c>
      <c r="L337" s="731">
        <v>35</v>
      </c>
      <c r="M337" s="209">
        <v>35</v>
      </c>
    </row>
    <row r="338" spans="1:13" ht="15">
      <c r="A338" s="171">
        <v>625005</v>
      </c>
      <c r="B338" s="33">
        <v>1</v>
      </c>
      <c r="C338" s="85">
        <v>41</v>
      </c>
      <c r="D338" s="512" t="s">
        <v>245</v>
      </c>
      <c r="E338" s="328" t="s">
        <v>82</v>
      </c>
      <c r="F338" s="172">
        <v>10</v>
      </c>
      <c r="G338" s="172">
        <v>10</v>
      </c>
      <c r="H338" s="48">
        <v>11</v>
      </c>
      <c r="I338" s="8">
        <v>11</v>
      </c>
      <c r="J338" s="172">
        <v>11</v>
      </c>
      <c r="K338" s="731">
        <v>11</v>
      </c>
      <c r="L338" s="731">
        <v>11</v>
      </c>
      <c r="M338" s="209">
        <v>11</v>
      </c>
    </row>
    <row r="339" spans="1:13" ht="15">
      <c r="A339" s="173">
        <v>625007</v>
      </c>
      <c r="B339" s="11">
        <v>1</v>
      </c>
      <c r="C339" s="204">
        <v>41</v>
      </c>
      <c r="D339" s="513" t="s">
        <v>245</v>
      </c>
      <c r="E339" s="529" t="s">
        <v>257</v>
      </c>
      <c r="F339" s="221">
        <v>53</v>
      </c>
      <c r="G339" s="221">
        <v>53</v>
      </c>
      <c r="H339" s="531">
        <v>53</v>
      </c>
      <c r="I339" s="86">
        <v>53</v>
      </c>
      <c r="J339" s="221">
        <v>53</v>
      </c>
      <c r="K339" s="839">
        <v>53</v>
      </c>
      <c r="L339" s="839">
        <v>53</v>
      </c>
      <c r="M339" s="831">
        <v>53</v>
      </c>
    </row>
    <row r="340" spans="1:13" ht="15">
      <c r="A340" s="164">
        <v>633</v>
      </c>
      <c r="B340" s="74"/>
      <c r="C340" s="83"/>
      <c r="D340" s="514"/>
      <c r="E340" s="532" t="s">
        <v>92</v>
      </c>
      <c r="F340" s="165">
        <f>SUM(F341:F343)</f>
        <v>0</v>
      </c>
      <c r="G340" s="165">
        <f>SUM(G341:G343)</f>
        <v>76</v>
      </c>
      <c r="H340" s="5">
        <v>190</v>
      </c>
      <c r="I340" s="4">
        <f>SUM(I341:I343)</f>
        <v>190</v>
      </c>
      <c r="J340" s="165">
        <f>SUM(J341:J343)</f>
        <v>20</v>
      </c>
      <c r="K340" s="819">
        <f>SUM(K341:K343)</f>
        <v>190</v>
      </c>
      <c r="L340" s="819">
        <f>SUM(L341:L343)</f>
        <v>190</v>
      </c>
      <c r="M340" s="168">
        <f>SUM(M341:M343)</f>
        <v>190</v>
      </c>
    </row>
    <row r="341" spans="1:13" ht="14.25" customHeight="1">
      <c r="A341" s="169">
        <v>633009</v>
      </c>
      <c r="B341" s="51">
        <v>1</v>
      </c>
      <c r="C341" s="84">
        <v>41</v>
      </c>
      <c r="D341" s="522" t="s">
        <v>245</v>
      </c>
      <c r="E341" s="534" t="s">
        <v>167</v>
      </c>
      <c r="F341" s="170"/>
      <c r="G341" s="170"/>
      <c r="H341" s="89">
        <v>150</v>
      </c>
      <c r="I341" s="6">
        <v>150</v>
      </c>
      <c r="J341" s="170"/>
      <c r="K341" s="822">
        <v>150</v>
      </c>
      <c r="L341" s="822">
        <v>150</v>
      </c>
      <c r="M341" s="228">
        <v>150</v>
      </c>
    </row>
    <row r="342" spans="1:13" ht="15.75" customHeight="1">
      <c r="A342" s="171">
        <v>633006</v>
      </c>
      <c r="B342" s="9">
        <v>1</v>
      </c>
      <c r="C342" s="13"/>
      <c r="D342" s="512" t="s">
        <v>245</v>
      </c>
      <c r="E342" s="328" t="s">
        <v>97</v>
      </c>
      <c r="F342" s="172"/>
      <c r="G342" s="172">
        <v>76</v>
      </c>
      <c r="H342" s="48">
        <v>20</v>
      </c>
      <c r="I342" s="8">
        <v>20</v>
      </c>
      <c r="J342" s="172"/>
      <c r="K342" s="731">
        <v>20</v>
      </c>
      <c r="L342" s="731">
        <v>20</v>
      </c>
      <c r="M342" s="209">
        <v>20</v>
      </c>
    </row>
    <row r="343" spans="1:13" ht="16.5" customHeight="1">
      <c r="A343" s="179">
        <v>633006</v>
      </c>
      <c r="B343" s="32">
        <v>1</v>
      </c>
      <c r="C343" s="204">
        <v>41</v>
      </c>
      <c r="D343" s="509" t="s">
        <v>245</v>
      </c>
      <c r="E343" s="544" t="s">
        <v>100</v>
      </c>
      <c r="F343" s="210"/>
      <c r="G343" s="210"/>
      <c r="H343" s="516">
        <v>20</v>
      </c>
      <c r="I343" s="23">
        <v>20</v>
      </c>
      <c r="J343" s="210">
        <v>20</v>
      </c>
      <c r="K343" s="823">
        <v>20</v>
      </c>
      <c r="L343" s="823">
        <v>20</v>
      </c>
      <c r="M343" s="634">
        <v>20</v>
      </c>
    </row>
    <row r="344" spans="1:20" ht="16.5" customHeight="1">
      <c r="A344" s="200">
        <v>637</v>
      </c>
      <c r="B344" s="72"/>
      <c r="C344" s="639"/>
      <c r="D344" s="514"/>
      <c r="E344" s="532" t="s">
        <v>134</v>
      </c>
      <c r="F344" s="165">
        <f>SUM(F345:F345)</f>
        <v>1079</v>
      </c>
      <c r="G344" s="165">
        <f>SUM(G345:G345)</f>
        <v>1080</v>
      </c>
      <c r="H344" s="73">
        <f aca="true" t="shared" si="35" ref="H344:M344">H345</f>
        <v>1100</v>
      </c>
      <c r="I344" s="71">
        <f t="shared" si="35"/>
        <v>1100</v>
      </c>
      <c r="J344" s="165">
        <f t="shared" si="35"/>
        <v>1100</v>
      </c>
      <c r="K344" s="818">
        <f t="shared" si="35"/>
        <v>1100</v>
      </c>
      <c r="L344" s="818">
        <f t="shared" si="35"/>
        <v>1100</v>
      </c>
      <c r="M344" s="208">
        <f t="shared" si="35"/>
        <v>1100</v>
      </c>
      <c r="Q344" s="188"/>
      <c r="R344" s="188"/>
      <c r="S344" s="188"/>
      <c r="T344" s="188"/>
    </row>
    <row r="345" spans="1:20" ht="15">
      <c r="A345" s="179">
        <v>637027</v>
      </c>
      <c r="B345" s="130">
        <v>1</v>
      </c>
      <c r="C345" s="130">
        <v>41</v>
      </c>
      <c r="D345" s="513" t="s">
        <v>245</v>
      </c>
      <c r="E345" s="544" t="s">
        <v>156</v>
      </c>
      <c r="F345" s="210">
        <v>1079</v>
      </c>
      <c r="G345" s="210">
        <v>1080</v>
      </c>
      <c r="H345" s="516">
        <v>1100</v>
      </c>
      <c r="I345" s="23">
        <v>1100</v>
      </c>
      <c r="J345" s="210">
        <v>1100</v>
      </c>
      <c r="K345" s="821">
        <v>1100</v>
      </c>
      <c r="L345" s="821">
        <v>1100</v>
      </c>
      <c r="M345" s="634">
        <v>1100</v>
      </c>
      <c r="Q345" s="188"/>
      <c r="R345" s="188"/>
      <c r="S345" s="188"/>
      <c r="T345" s="188"/>
    </row>
    <row r="346" spans="1:13" ht="15.75" thickBot="1">
      <c r="A346" s="182"/>
      <c r="B346" s="206"/>
      <c r="C346" s="206"/>
      <c r="D346" s="510"/>
      <c r="E346" s="557"/>
      <c r="F346" s="183"/>
      <c r="G346" s="183"/>
      <c r="H346" s="36"/>
      <c r="I346" s="12"/>
      <c r="J346" s="183"/>
      <c r="K346" s="811"/>
      <c r="L346" s="811"/>
      <c r="M346" s="185"/>
    </row>
    <row r="347" spans="1:16" ht="14.25" customHeight="1" thickBot="1">
      <c r="A347" s="69" t="s">
        <v>258</v>
      </c>
      <c r="B347" s="17"/>
      <c r="C347" s="638"/>
      <c r="D347" s="508"/>
      <c r="E347" s="57" t="s">
        <v>259</v>
      </c>
      <c r="F347" s="18">
        <f>SUM(F348+F352+F355+F360+F362+F366)</f>
        <v>8855</v>
      </c>
      <c r="G347" s="18">
        <f>SUM(G348+G352+G355+G360+G362+G366)</f>
        <v>6258</v>
      </c>
      <c r="H347" s="70">
        <f aca="true" t="shared" si="36" ref="H347:M347">H348+H352+H355+H360+H362+H366</f>
        <v>11635</v>
      </c>
      <c r="I347" s="68">
        <f t="shared" si="36"/>
        <v>11635</v>
      </c>
      <c r="J347" s="18">
        <f t="shared" si="36"/>
        <v>6370</v>
      </c>
      <c r="K347" s="29">
        <f t="shared" si="36"/>
        <v>27225</v>
      </c>
      <c r="L347" s="29">
        <f t="shared" si="36"/>
        <v>17075</v>
      </c>
      <c r="M347" s="58">
        <f t="shared" si="36"/>
        <v>10225.05</v>
      </c>
      <c r="P347" s="188"/>
    </row>
    <row r="348" spans="1:16" ht="15.75" customHeight="1">
      <c r="A348" s="261">
        <v>62</v>
      </c>
      <c r="B348" s="95"/>
      <c r="C348" s="140"/>
      <c r="D348" s="538"/>
      <c r="E348" s="539" t="s">
        <v>75</v>
      </c>
      <c r="F348" s="215">
        <f>SUM(F349+F350+F351)</f>
        <v>500</v>
      </c>
      <c r="G348" s="215">
        <f>SUM(G349+G350+G351)</f>
        <v>30</v>
      </c>
      <c r="H348" s="106">
        <f aca="true" t="shared" si="37" ref="H348:M348">SUM(H349:H351)</f>
        <v>20</v>
      </c>
      <c r="I348" s="98">
        <f t="shared" si="37"/>
        <v>20</v>
      </c>
      <c r="J348" s="215">
        <f t="shared" si="37"/>
        <v>20</v>
      </c>
      <c r="K348" s="834">
        <f t="shared" si="37"/>
        <v>20</v>
      </c>
      <c r="L348" s="834">
        <f t="shared" si="37"/>
        <v>20</v>
      </c>
      <c r="M348" s="219">
        <f t="shared" si="37"/>
        <v>20</v>
      </c>
      <c r="P348" s="188"/>
    </row>
    <row r="349" spans="1:13" ht="15">
      <c r="A349" s="171">
        <v>625002</v>
      </c>
      <c r="B349" s="9"/>
      <c r="C349" s="9">
        <v>41</v>
      </c>
      <c r="D349" s="510" t="s">
        <v>260</v>
      </c>
      <c r="E349" s="328" t="s">
        <v>79</v>
      </c>
      <c r="F349" s="172">
        <v>357</v>
      </c>
      <c r="G349" s="172">
        <v>10</v>
      </c>
      <c r="H349" s="48"/>
      <c r="I349" s="8"/>
      <c r="J349" s="172"/>
      <c r="K349" s="731"/>
      <c r="L349" s="731"/>
      <c r="M349" s="209"/>
    </row>
    <row r="350" spans="1:13" ht="17.25" customHeight="1">
      <c r="A350" s="169">
        <v>625003</v>
      </c>
      <c r="B350" s="7"/>
      <c r="C350" s="641">
        <v>41</v>
      </c>
      <c r="D350" s="512" t="s">
        <v>260</v>
      </c>
      <c r="E350" s="534" t="s">
        <v>80</v>
      </c>
      <c r="F350" s="170">
        <v>22</v>
      </c>
      <c r="G350" s="170">
        <v>16</v>
      </c>
      <c r="H350" s="48">
        <v>20</v>
      </c>
      <c r="I350" s="8">
        <v>20</v>
      </c>
      <c r="J350" s="172">
        <v>20</v>
      </c>
      <c r="K350" s="731">
        <v>20</v>
      </c>
      <c r="L350" s="731">
        <v>20</v>
      </c>
      <c r="M350" s="209">
        <v>20</v>
      </c>
    </row>
    <row r="351" spans="1:13" ht="15">
      <c r="A351" s="171">
        <v>625007</v>
      </c>
      <c r="B351" s="32"/>
      <c r="C351" s="206">
        <v>41</v>
      </c>
      <c r="D351" s="510" t="s">
        <v>260</v>
      </c>
      <c r="E351" s="328" t="s">
        <v>83</v>
      </c>
      <c r="F351" s="172">
        <v>121</v>
      </c>
      <c r="G351" s="172">
        <v>4</v>
      </c>
      <c r="H351" s="48"/>
      <c r="I351" s="8"/>
      <c r="J351" s="172"/>
      <c r="K351" s="731"/>
      <c r="L351" s="731"/>
      <c r="M351" s="209"/>
    </row>
    <row r="352" spans="1:13" ht="15">
      <c r="A352" s="164">
        <v>632</v>
      </c>
      <c r="B352" s="3"/>
      <c r="C352" s="135"/>
      <c r="D352" s="514"/>
      <c r="E352" s="532" t="s">
        <v>85</v>
      </c>
      <c r="F352" s="165">
        <f>SUM(F353:F354)</f>
        <v>1440</v>
      </c>
      <c r="G352" s="165">
        <f>SUM(G353:G354)</f>
        <v>1373</v>
      </c>
      <c r="H352" s="5">
        <f aca="true" t="shared" si="38" ref="H352:M352">H353+H354</f>
        <v>1900</v>
      </c>
      <c r="I352" s="4">
        <f t="shared" si="38"/>
        <v>2700</v>
      </c>
      <c r="J352" s="165">
        <f t="shared" si="38"/>
        <v>2200</v>
      </c>
      <c r="K352" s="819">
        <f t="shared" si="38"/>
        <v>3000</v>
      </c>
      <c r="L352" s="819">
        <f t="shared" si="38"/>
        <v>3000</v>
      </c>
      <c r="M352" s="168">
        <f t="shared" si="38"/>
        <v>3000</v>
      </c>
    </row>
    <row r="353" spans="1:13" ht="15">
      <c r="A353" s="169">
        <v>632001</v>
      </c>
      <c r="B353" s="7">
        <v>1</v>
      </c>
      <c r="C353" s="641">
        <v>41</v>
      </c>
      <c r="D353" s="521" t="s">
        <v>260</v>
      </c>
      <c r="E353" s="533" t="s">
        <v>261</v>
      </c>
      <c r="F353" s="181">
        <v>288</v>
      </c>
      <c r="G353" s="181">
        <v>353</v>
      </c>
      <c r="H353" s="89">
        <v>400</v>
      </c>
      <c r="I353" s="6">
        <v>1200</v>
      </c>
      <c r="J353" s="181">
        <v>1200</v>
      </c>
      <c r="K353" s="822">
        <v>1500</v>
      </c>
      <c r="L353" s="822">
        <v>1500</v>
      </c>
      <c r="M353" s="228">
        <v>1500</v>
      </c>
    </row>
    <row r="354" spans="1:13" ht="15.75" customHeight="1">
      <c r="A354" s="173">
        <v>632001</v>
      </c>
      <c r="B354" s="11">
        <v>2</v>
      </c>
      <c r="C354" s="206">
        <v>41</v>
      </c>
      <c r="D354" s="522" t="s">
        <v>260</v>
      </c>
      <c r="E354" s="529" t="s">
        <v>88</v>
      </c>
      <c r="F354" s="170">
        <v>1152</v>
      </c>
      <c r="G354" s="170">
        <v>1020</v>
      </c>
      <c r="H354" s="89">
        <v>1500</v>
      </c>
      <c r="I354" s="6">
        <v>1500</v>
      </c>
      <c r="J354" s="170">
        <v>1000</v>
      </c>
      <c r="K354" s="822">
        <v>1500</v>
      </c>
      <c r="L354" s="822">
        <v>1500</v>
      </c>
      <c r="M354" s="228">
        <v>1500</v>
      </c>
    </row>
    <row r="355" spans="1:14" ht="16.5" customHeight="1">
      <c r="A355" s="193">
        <v>633</v>
      </c>
      <c r="B355" s="3"/>
      <c r="C355" s="135"/>
      <c r="D355" s="514"/>
      <c r="E355" s="532" t="s">
        <v>92</v>
      </c>
      <c r="F355" s="165">
        <f>SUM(F356:F359)</f>
        <v>1285</v>
      </c>
      <c r="G355" s="165">
        <f aca="true" t="shared" si="39" ref="G355:M355">SUM(G356:G359)</f>
        <v>186</v>
      </c>
      <c r="H355" s="5">
        <f t="shared" si="39"/>
        <v>5535</v>
      </c>
      <c r="I355" s="5">
        <f t="shared" si="39"/>
        <v>4585</v>
      </c>
      <c r="J355" s="165">
        <f t="shared" si="39"/>
        <v>1090</v>
      </c>
      <c r="K355" s="819">
        <f t="shared" si="39"/>
        <v>20035</v>
      </c>
      <c r="L355" s="819">
        <f t="shared" si="39"/>
        <v>10035</v>
      </c>
      <c r="M355" s="168">
        <f t="shared" si="39"/>
        <v>3235.05</v>
      </c>
      <c r="N355" s="188"/>
    </row>
    <row r="356" spans="1:14" ht="15" customHeight="1" hidden="1">
      <c r="A356" s="264">
        <v>633003</v>
      </c>
      <c r="B356" s="7"/>
      <c r="C356" s="641">
        <v>41</v>
      </c>
      <c r="D356" s="522" t="s">
        <v>260</v>
      </c>
      <c r="E356" s="599" t="s">
        <v>357</v>
      </c>
      <c r="F356" s="211"/>
      <c r="G356" s="211"/>
      <c r="H356" s="48"/>
      <c r="I356" s="24"/>
      <c r="J356" s="211"/>
      <c r="K356" s="731"/>
      <c r="L356" s="731"/>
      <c r="M356" s="209"/>
      <c r="N356" s="188"/>
    </row>
    <row r="357" spans="1:14" ht="15">
      <c r="A357" s="264">
        <v>633006</v>
      </c>
      <c r="B357" s="7">
        <v>12</v>
      </c>
      <c r="C357" s="641">
        <v>41</v>
      </c>
      <c r="D357" s="522" t="s">
        <v>260</v>
      </c>
      <c r="E357" s="599" t="s">
        <v>539</v>
      </c>
      <c r="F357" s="211"/>
      <c r="G357" s="211"/>
      <c r="H357" s="283"/>
      <c r="I357" s="323">
        <v>60</v>
      </c>
      <c r="J357" s="211">
        <v>60</v>
      </c>
      <c r="K357" s="731"/>
      <c r="L357" s="731"/>
      <c r="M357" s="185"/>
      <c r="N357" s="188"/>
    </row>
    <row r="358" spans="1:13" ht="15">
      <c r="A358" s="171">
        <v>633006</v>
      </c>
      <c r="B358" s="9">
        <v>7</v>
      </c>
      <c r="C358" s="641">
        <v>41</v>
      </c>
      <c r="D358" s="522" t="s">
        <v>260</v>
      </c>
      <c r="E358" s="328" t="s">
        <v>450</v>
      </c>
      <c r="F358" s="172">
        <v>1285</v>
      </c>
      <c r="G358" s="172">
        <v>180</v>
      </c>
      <c r="H358" s="598">
        <v>5500</v>
      </c>
      <c r="I358" s="131">
        <v>4490</v>
      </c>
      <c r="J358" s="172">
        <v>1000</v>
      </c>
      <c r="K358" s="731">
        <v>20000</v>
      </c>
      <c r="L358" s="731">
        <v>10000</v>
      </c>
      <c r="M358" s="209">
        <v>3200</v>
      </c>
    </row>
    <row r="359" spans="1:13" ht="15">
      <c r="A359" s="169">
        <v>633006</v>
      </c>
      <c r="B359" s="7">
        <v>3</v>
      </c>
      <c r="C359" s="641">
        <v>41</v>
      </c>
      <c r="D359" s="522" t="s">
        <v>260</v>
      </c>
      <c r="E359" s="534" t="s">
        <v>99</v>
      </c>
      <c r="F359" s="170"/>
      <c r="G359" s="170">
        <v>6</v>
      </c>
      <c r="H359" s="89">
        <v>35</v>
      </c>
      <c r="I359" s="6">
        <v>35</v>
      </c>
      <c r="J359" s="170">
        <v>30</v>
      </c>
      <c r="K359" s="731">
        <v>35</v>
      </c>
      <c r="L359" s="731">
        <v>35</v>
      </c>
      <c r="M359" s="228">
        <v>35.05</v>
      </c>
    </row>
    <row r="360" spans="1:13" ht="15">
      <c r="A360" s="193">
        <v>635</v>
      </c>
      <c r="B360" s="3"/>
      <c r="C360" s="135"/>
      <c r="D360" s="514"/>
      <c r="E360" s="532" t="s">
        <v>262</v>
      </c>
      <c r="F360" s="165">
        <v>300</v>
      </c>
      <c r="G360" s="165">
        <v>50</v>
      </c>
      <c r="H360" s="5">
        <v>200</v>
      </c>
      <c r="I360" s="4">
        <v>300</v>
      </c>
      <c r="J360" s="165">
        <v>50</v>
      </c>
      <c r="K360" s="819">
        <f>K361</f>
        <v>200</v>
      </c>
      <c r="L360" s="819">
        <f>L361</f>
        <v>50</v>
      </c>
      <c r="M360" s="168">
        <f>M361</f>
        <v>50</v>
      </c>
    </row>
    <row r="361" spans="1:13" ht="15">
      <c r="A361" s="166">
        <v>635006</v>
      </c>
      <c r="B361" s="75">
        <v>4</v>
      </c>
      <c r="C361" s="112">
        <v>41</v>
      </c>
      <c r="D361" s="514" t="s">
        <v>260</v>
      </c>
      <c r="E361" s="541" t="s">
        <v>263</v>
      </c>
      <c r="F361" s="167">
        <v>300</v>
      </c>
      <c r="G361" s="167">
        <v>50</v>
      </c>
      <c r="H361" s="77">
        <v>200</v>
      </c>
      <c r="I361" s="78">
        <v>300</v>
      </c>
      <c r="J361" s="167">
        <v>300</v>
      </c>
      <c r="K361" s="821">
        <v>200</v>
      </c>
      <c r="L361" s="821">
        <v>50</v>
      </c>
      <c r="M361" s="225">
        <v>50</v>
      </c>
    </row>
    <row r="362" spans="1:15" ht="15">
      <c r="A362" s="164">
        <v>637</v>
      </c>
      <c r="B362" s="3"/>
      <c r="C362" s="135"/>
      <c r="D362" s="514"/>
      <c r="E362" s="532" t="s">
        <v>134</v>
      </c>
      <c r="F362" s="165">
        <f>SUM(F363:F365)</f>
        <v>2503</v>
      </c>
      <c r="G362" s="165">
        <f>SUM(G363:G365)</f>
        <v>2421</v>
      </c>
      <c r="H362" s="5">
        <v>2070</v>
      </c>
      <c r="I362" s="4">
        <v>2120</v>
      </c>
      <c r="J362" s="165">
        <f>SUM(J363:J363)</f>
        <v>1900</v>
      </c>
      <c r="K362" s="819">
        <f>SUM(K363:K365)</f>
        <v>2120</v>
      </c>
      <c r="L362" s="819">
        <f>SUM(L363:L365)</f>
        <v>2120</v>
      </c>
      <c r="M362" s="168">
        <f>SUM(M363:M365)</f>
        <v>2070</v>
      </c>
      <c r="O362" s="188"/>
    </row>
    <row r="363" spans="1:15" ht="15">
      <c r="A363" s="179">
        <v>637027</v>
      </c>
      <c r="B363" s="130"/>
      <c r="C363" s="130">
        <v>41</v>
      </c>
      <c r="D363" s="513" t="s">
        <v>260</v>
      </c>
      <c r="E363" s="544" t="s">
        <v>156</v>
      </c>
      <c r="F363" s="210">
        <v>2328</v>
      </c>
      <c r="G363" s="210">
        <v>1941</v>
      </c>
      <c r="H363" s="516">
        <v>1900</v>
      </c>
      <c r="I363" s="23">
        <v>1900</v>
      </c>
      <c r="J363" s="210">
        <v>1900</v>
      </c>
      <c r="K363" s="823">
        <v>1900</v>
      </c>
      <c r="L363" s="823">
        <v>1900</v>
      </c>
      <c r="M363" s="634">
        <v>1900</v>
      </c>
      <c r="O363" s="188"/>
    </row>
    <row r="364" spans="1:15" ht="15">
      <c r="A364" s="166">
        <v>637004</v>
      </c>
      <c r="B364" s="75">
        <v>5</v>
      </c>
      <c r="C364" s="112">
        <v>41</v>
      </c>
      <c r="D364" s="514" t="s">
        <v>260</v>
      </c>
      <c r="E364" s="541" t="s">
        <v>190</v>
      </c>
      <c r="F364" s="216">
        <v>56</v>
      </c>
      <c r="G364" s="216">
        <v>351</v>
      </c>
      <c r="H364" s="52">
        <v>50</v>
      </c>
      <c r="I364" s="36">
        <v>90</v>
      </c>
      <c r="J364" s="183">
        <v>90</v>
      </c>
      <c r="K364" s="729">
        <v>100</v>
      </c>
      <c r="L364" s="729">
        <v>100</v>
      </c>
      <c r="M364" s="223">
        <v>50</v>
      </c>
      <c r="O364" s="188"/>
    </row>
    <row r="365" spans="1:13" ht="15">
      <c r="A365" s="166">
        <v>637015</v>
      </c>
      <c r="B365" s="75"/>
      <c r="C365" s="112"/>
      <c r="D365" s="514" t="s">
        <v>73</v>
      </c>
      <c r="E365" s="541" t="s">
        <v>151</v>
      </c>
      <c r="F365" s="167">
        <v>119</v>
      </c>
      <c r="G365" s="167">
        <v>129</v>
      </c>
      <c r="H365" s="77">
        <v>120</v>
      </c>
      <c r="I365" s="78">
        <v>130</v>
      </c>
      <c r="J365" s="167">
        <v>130</v>
      </c>
      <c r="K365" s="821">
        <v>120</v>
      </c>
      <c r="L365" s="821">
        <v>120</v>
      </c>
      <c r="M365" s="225">
        <v>120</v>
      </c>
    </row>
    <row r="366" spans="1:13" ht="15">
      <c r="A366" s="164">
        <v>642</v>
      </c>
      <c r="B366" s="3"/>
      <c r="C366" s="135"/>
      <c r="D366" s="514"/>
      <c r="E366" s="532" t="s">
        <v>265</v>
      </c>
      <c r="F366" s="165">
        <f>SUM(F368:F371)</f>
        <v>2827</v>
      </c>
      <c r="G366" s="165">
        <f>SUM(G367:G371)</f>
        <v>2198</v>
      </c>
      <c r="H366" s="5">
        <f aca="true" t="shared" si="40" ref="H366:M366">SUM(H368:H371)</f>
        <v>1910</v>
      </c>
      <c r="I366" s="4">
        <f>SUM(I367:I371)</f>
        <v>1910</v>
      </c>
      <c r="J366" s="165">
        <f t="shared" si="40"/>
        <v>1110</v>
      </c>
      <c r="K366" s="819">
        <f t="shared" si="40"/>
        <v>1850</v>
      </c>
      <c r="L366" s="819">
        <f t="shared" si="40"/>
        <v>1850</v>
      </c>
      <c r="M366" s="168">
        <f t="shared" si="40"/>
        <v>1850</v>
      </c>
    </row>
    <row r="367" spans="1:13" ht="15">
      <c r="A367" s="180">
        <v>6410036</v>
      </c>
      <c r="B367" s="22"/>
      <c r="C367" s="631">
        <v>41</v>
      </c>
      <c r="D367" s="521" t="s">
        <v>170</v>
      </c>
      <c r="E367" s="517" t="s">
        <v>534</v>
      </c>
      <c r="F367" s="181"/>
      <c r="G367" s="181">
        <v>500</v>
      </c>
      <c r="H367" s="52"/>
      <c r="I367" s="52"/>
      <c r="J367" s="181"/>
      <c r="K367" s="729"/>
      <c r="L367" s="729"/>
      <c r="M367" s="223"/>
    </row>
    <row r="368" spans="1:13" ht="15">
      <c r="A368" s="169">
        <v>642002</v>
      </c>
      <c r="B368" s="7">
        <v>3</v>
      </c>
      <c r="C368" s="641">
        <v>41</v>
      </c>
      <c r="D368" s="522" t="s">
        <v>170</v>
      </c>
      <c r="E368" s="504" t="s">
        <v>266</v>
      </c>
      <c r="F368" s="183">
        <v>777</v>
      </c>
      <c r="G368" s="183">
        <v>783</v>
      </c>
      <c r="H368" s="36">
        <v>800</v>
      </c>
      <c r="I368" s="36">
        <v>830</v>
      </c>
      <c r="J368" s="183">
        <v>830</v>
      </c>
      <c r="K368" s="811">
        <v>800</v>
      </c>
      <c r="L368" s="811">
        <v>800</v>
      </c>
      <c r="M368" s="185">
        <v>800</v>
      </c>
    </row>
    <row r="369" spans="1:16" ht="15">
      <c r="A369" s="171">
        <v>642006</v>
      </c>
      <c r="B369" s="9"/>
      <c r="C369" s="641">
        <v>41</v>
      </c>
      <c r="D369" s="522" t="s">
        <v>170</v>
      </c>
      <c r="E369" s="328" t="s">
        <v>267</v>
      </c>
      <c r="F369" s="172">
        <v>700</v>
      </c>
      <c r="G369" s="172">
        <v>600</v>
      </c>
      <c r="H369" s="48">
        <v>650</v>
      </c>
      <c r="I369" s="8">
        <v>650</v>
      </c>
      <c r="J369" s="172"/>
      <c r="K369" s="731">
        <v>650</v>
      </c>
      <c r="L369" s="731">
        <v>650</v>
      </c>
      <c r="M369" s="209">
        <v>650</v>
      </c>
      <c r="P369" s="188"/>
    </row>
    <row r="370" spans="1:13" ht="15">
      <c r="A370" s="171">
        <v>642011</v>
      </c>
      <c r="B370" s="9"/>
      <c r="C370" s="641">
        <v>41</v>
      </c>
      <c r="D370" s="522" t="s">
        <v>170</v>
      </c>
      <c r="E370" s="328" t="s">
        <v>268</v>
      </c>
      <c r="F370" s="172">
        <v>350</v>
      </c>
      <c r="G370" s="172">
        <v>315</v>
      </c>
      <c r="H370" s="48">
        <v>460</v>
      </c>
      <c r="I370" s="8">
        <v>430</v>
      </c>
      <c r="J370" s="172">
        <v>280</v>
      </c>
      <c r="K370" s="731">
        <v>400</v>
      </c>
      <c r="L370" s="731">
        <v>400</v>
      </c>
      <c r="M370" s="209">
        <v>400</v>
      </c>
    </row>
    <row r="371" spans="1:13" ht="15">
      <c r="A371" s="182">
        <v>642007</v>
      </c>
      <c r="B371" s="15"/>
      <c r="C371" s="206">
        <v>41</v>
      </c>
      <c r="D371" s="522" t="s">
        <v>170</v>
      </c>
      <c r="E371" s="529" t="s">
        <v>269</v>
      </c>
      <c r="F371" s="210">
        <v>1000</v>
      </c>
      <c r="G371" s="210"/>
      <c r="H371" s="36"/>
      <c r="I371" s="36"/>
      <c r="J371" s="183"/>
      <c r="K371" s="827"/>
      <c r="L371" s="811"/>
      <c r="M371" s="185"/>
    </row>
    <row r="372" spans="1:17" ht="15.75" thickBot="1">
      <c r="A372" s="258"/>
      <c r="B372" s="103"/>
      <c r="C372" s="659"/>
      <c r="D372" s="542"/>
      <c r="E372" s="555"/>
      <c r="F372" s="320"/>
      <c r="G372" s="320"/>
      <c r="H372" s="473"/>
      <c r="I372" s="132"/>
      <c r="J372" s="233"/>
      <c r="K372" s="845"/>
      <c r="L372" s="845"/>
      <c r="M372" s="237"/>
      <c r="Q372" s="188"/>
    </row>
    <row r="373" spans="1:13" ht="12" customHeight="1" thickBot="1">
      <c r="A373" s="69" t="s">
        <v>270</v>
      </c>
      <c r="B373" s="17"/>
      <c r="C373" s="638"/>
      <c r="D373" s="508"/>
      <c r="E373" s="57" t="s">
        <v>271</v>
      </c>
      <c r="F373" s="18">
        <f>SUM(F374+F376+F377+F379)</f>
        <v>7698</v>
      </c>
      <c r="G373" s="18">
        <f>SUM(G374+G376+G377+G379)</f>
        <v>682</v>
      </c>
      <c r="H373" s="70">
        <f>H374+H376+H377</f>
        <v>725</v>
      </c>
      <c r="I373" s="68">
        <f>I374+I376+I377</f>
        <v>725</v>
      </c>
      <c r="J373" s="18">
        <f>J374+J376+J377</f>
        <v>721.8</v>
      </c>
      <c r="K373" s="29">
        <f>K374+K377</f>
        <v>800</v>
      </c>
      <c r="L373" s="29">
        <f>L374+L377</f>
        <v>800</v>
      </c>
      <c r="M373" s="58">
        <f>M374+M377</f>
        <v>794</v>
      </c>
    </row>
    <row r="374" spans="1:13" ht="14.25" customHeight="1">
      <c r="A374" s="261">
        <v>632</v>
      </c>
      <c r="B374" s="95"/>
      <c r="C374" s="140"/>
      <c r="D374" s="538"/>
      <c r="E374" s="539" t="s">
        <v>225</v>
      </c>
      <c r="F374" s="215">
        <v>248</v>
      </c>
      <c r="G374" s="215">
        <v>632</v>
      </c>
      <c r="H374" s="106">
        <v>650</v>
      </c>
      <c r="I374" s="98">
        <v>650</v>
      </c>
      <c r="J374" s="215">
        <v>650</v>
      </c>
      <c r="K374" s="834">
        <v>725</v>
      </c>
      <c r="L374" s="834">
        <v>725</v>
      </c>
      <c r="M374" s="219">
        <v>722</v>
      </c>
    </row>
    <row r="375" spans="1:13" ht="14.25" customHeight="1">
      <c r="A375" s="173">
        <v>632001</v>
      </c>
      <c r="B375" s="11">
        <v>1</v>
      </c>
      <c r="C375" s="204">
        <v>41</v>
      </c>
      <c r="D375" s="514" t="s">
        <v>260</v>
      </c>
      <c r="E375" s="529" t="s">
        <v>87</v>
      </c>
      <c r="F375" s="174">
        <v>248</v>
      </c>
      <c r="G375" s="174">
        <v>248</v>
      </c>
      <c r="H375" s="80">
        <v>650</v>
      </c>
      <c r="I375" s="10">
        <v>650</v>
      </c>
      <c r="J375" s="174">
        <v>650</v>
      </c>
      <c r="K375" s="820">
        <v>725</v>
      </c>
      <c r="L375" s="820">
        <v>725</v>
      </c>
      <c r="M375" s="214">
        <v>722</v>
      </c>
    </row>
    <row r="376" spans="1:13" ht="0.75" customHeight="1">
      <c r="A376" s="164">
        <v>635</v>
      </c>
      <c r="B376" s="3"/>
      <c r="C376" s="135"/>
      <c r="D376" s="514"/>
      <c r="E376" s="532" t="s">
        <v>272</v>
      </c>
      <c r="F376" s="165">
        <v>0</v>
      </c>
      <c r="G376" s="165">
        <v>0</v>
      </c>
      <c r="H376" s="5">
        <v>0</v>
      </c>
      <c r="I376" s="4">
        <v>0</v>
      </c>
      <c r="J376" s="165">
        <v>0</v>
      </c>
      <c r="K376" s="819" t="e">
        <f>#REF!</f>
        <v>#REF!</v>
      </c>
      <c r="L376" s="819" t="e">
        <f>#REF!</f>
        <v>#REF!</v>
      </c>
      <c r="M376" s="168" t="e">
        <f>#REF!</f>
        <v>#REF!</v>
      </c>
    </row>
    <row r="377" spans="1:13" ht="15">
      <c r="A377" s="193">
        <v>633</v>
      </c>
      <c r="B377" s="3"/>
      <c r="C377" s="135"/>
      <c r="D377" s="514"/>
      <c r="E377" s="532" t="s">
        <v>92</v>
      </c>
      <c r="F377" s="165">
        <v>50</v>
      </c>
      <c r="G377" s="165">
        <v>50</v>
      </c>
      <c r="H377" s="5">
        <v>75</v>
      </c>
      <c r="I377" s="5">
        <v>75</v>
      </c>
      <c r="J377" s="165">
        <v>71.8</v>
      </c>
      <c r="K377" s="819">
        <f>K378</f>
        <v>75</v>
      </c>
      <c r="L377" s="819">
        <f>L378</f>
        <v>75</v>
      </c>
      <c r="M377" s="168">
        <f>M378</f>
        <v>72</v>
      </c>
    </row>
    <row r="378" spans="1:13" ht="15">
      <c r="A378" s="166">
        <v>633006</v>
      </c>
      <c r="B378" s="76">
        <v>7</v>
      </c>
      <c r="C378" s="75">
        <v>41</v>
      </c>
      <c r="D378" s="514" t="s">
        <v>260</v>
      </c>
      <c r="E378" s="541" t="s">
        <v>208</v>
      </c>
      <c r="F378" s="167">
        <v>50</v>
      </c>
      <c r="G378" s="167">
        <v>50</v>
      </c>
      <c r="H378" s="166">
        <v>75</v>
      </c>
      <c r="I378" s="77">
        <v>75</v>
      </c>
      <c r="J378" s="167">
        <v>72</v>
      </c>
      <c r="K378" s="821">
        <v>75</v>
      </c>
      <c r="L378" s="821">
        <v>75</v>
      </c>
      <c r="M378" s="225">
        <v>72</v>
      </c>
    </row>
    <row r="379" spans="1:13" ht="15">
      <c r="A379" s="200">
        <v>637</v>
      </c>
      <c r="B379" s="72"/>
      <c r="C379" s="639"/>
      <c r="D379" s="514"/>
      <c r="E379" s="532" t="s">
        <v>134</v>
      </c>
      <c r="F379" s="165">
        <v>7400</v>
      </c>
      <c r="G379" s="165"/>
      <c r="H379" s="73"/>
      <c r="I379" s="71"/>
      <c r="J379" s="165"/>
      <c r="K379" s="818"/>
      <c r="L379" s="818"/>
      <c r="M379" s="208"/>
    </row>
    <row r="380" spans="1:13" ht="14.25" customHeight="1">
      <c r="A380" s="180">
        <v>637005</v>
      </c>
      <c r="B380" s="47"/>
      <c r="C380" s="631">
        <v>41</v>
      </c>
      <c r="D380" s="521" t="s">
        <v>260</v>
      </c>
      <c r="E380" s="533" t="s">
        <v>480</v>
      </c>
      <c r="F380" s="181">
        <v>2600</v>
      </c>
      <c r="G380" s="181"/>
      <c r="H380" s="52"/>
      <c r="I380" s="52"/>
      <c r="J380" s="181"/>
      <c r="K380" s="729"/>
      <c r="L380" s="729"/>
      <c r="M380" s="223"/>
    </row>
    <row r="381" spans="1:13" ht="15">
      <c r="A381" s="182">
        <v>637011</v>
      </c>
      <c r="B381" s="35"/>
      <c r="C381" s="206">
        <v>41</v>
      </c>
      <c r="D381" s="510" t="s">
        <v>260</v>
      </c>
      <c r="E381" s="557" t="s">
        <v>324</v>
      </c>
      <c r="F381" s="183">
        <v>4800</v>
      </c>
      <c r="G381" s="183"/>
      <c r="H381" s="36"/>
      <c r="I381" s="36"/>
      <c r="J381" s="183"/>
      <c r="K381" s="811"/>
      <c r="L381" s="824"/>
      <c r="M381" s="213"/>
    </row>
    <row r="382" spans="1:13" ht="15.75" thickBot="1">
      <c r="A382" s="265"/>
      <c r="B382" s="103"/>
      <c r="C382" s="659"/>
      <c r="D382" s="542"/>
      <c r="E382" s="555"/>
      <c r="F382" s="320"/>
      <c r="G382" s="320"/>
      <c r="H382" s="473"/>
      <c r="I382" s="133"/>
      <c r="J382" s="233"/>
      <c r="K382" s="857"/>
      <c r="L382" s="857"/>
      <c r="M382" s="858"/>
    </row>
    <row r="383" spans="1:13" ht="15.75" thickBot="1">
      <c r="A383" s="186" t="s">
        <v>382</v>
      </c>
      <c r="B383" s="94"/>
      <c r="C383" s="648"/>
      <c r="D383" s="537"/>
      <c r="E383" s="556" t="s">
        <v>329</v>
      </c>
      <c r="F383" s="227">
        <f>F384+F385+F396+F402+F426+F428+F441+F424+F394</f>
        <v>217625</v>
      </c>
      <c r="G383" s="227">
        <f>G384+G385+G396+G402+G426+G428+G441+G424+G394</f>
        <v>240557</v>
      </c>
      <c r="H383" s="861">
        <f>H384+H385+H396+H402+H424+H426+H428+H441+H394</f>
        <v>273720</v>
      </c>
      <c r="I383" s="862">
        <f>I384+I385+I396+I402+I424+I426+I428+I441+I394</f>
        <v>273720</v>
      </c>
      <c r="J383" s="227">
        <f>J384+J385+J396+J402+J424+J426+J428+J441</f>
        <v>267850</v>
      </c>
      <c r="K383" s="29">
        <f>K384+K385+K396+K394+K402+K424+K426+K428+K441</f>
        <v>273020</v>
      </c>
      <c r="L383" s="863">
        <f>L384+L385+L396+L402+L424+L426+L428+L441</f>
        <v>273270</v>
      </c>
      <c r="M383" s="849">
        <f>M384+M385+M396+M402+M424+M426+M428+M441</f>
        <v>273920</v>
      </c>
    </row>
    <row r="384" spans="1:13" ht="15">
      <c r="A384" s="261">
        <v>611000</v>
      </c>
      <c r="B384" s="140"/>
      <c r="C384" s="140">
        <v>41</v>
      </c>
      <c r="D384" s="538" t="s">
        <v>273</v>
      </c>
      <c r="E384" s="539" t="s">
        <v>74</v>
      </c>
      <c r="F384" s="215">
        <v>125932</v>
      </c>
      <c r="G384" s="215">
        <v>136292</v>
      </c>
      <c r="H384" s="106">
        <v>163000</v>
      </c>
      <c r="I384" s="98">
        <v>163000</v>
      </c>
      <c r="J384" s="215">
        <v>163000</v>
      </c>
      <c r="K384" s="834">
        <v>163000</v>
      </c>
      <c r="L384" s="834">
        <v>163000</v>
      </c>
      <c r="M384" s="219">
        <v>163000</v>
      </c>
    </row>
    <row r="385" spans="1:13" ht="15">
      <c r="A385" s="200">
        <v>62</v>
      </c>
      <c r="B385" s="102"/>
      <c r="C385" s="144"/>
      <c r="D385" s="510"/>
      <c r="E385" s="554" t="s">
        <v>75</v>
      </c>
      <c r="F385" s="218">
        <f>SUM(F386:F393)</f>
        <v>43744</v>
      </c>
      <c r="G385" s="218">
        <f aca="true" t="shared" si="41" ref="G385:M385">SUM(G386:G393)</f>
        <v>50332</v>
      </c>
      <c r="H385" s="73">
        <f t="shared" si="41"/>
        <v>56990</v>
      </c>
      <c r="I385" s="73">
        <f t="shared" si="41"/>
        <v>56990</v>
      </c>
      <c r="J385" s="218">
        <f t="shared" si="41"/>
        <v>56990</v>
      </c>
      <c r="K385" s="818">
        <f t="shared" si="41"/>
        <v>56990</v>
      </c>
      <c r="L385" s="818">
        <f t="shared" si="41"/>
        <v>56990</v>
      </c>
      <c r="M385" s="208">
        <f t="shared" si="41"/>
        <v>56990</v>
      </c>
    </row>
    <row r="386" spans="1:13" ht="15">
      <c r="A386" s="180">
        <v>621000</v>
      </c>
      <c r="B386" s="22"/>
      <c r="C386" s="631">
        <v>41</v>
      </c>
      <c r="D386" s="521" t="s">
        <v>273</v>
      </c>
      <c r="E386" s="533" t="s">
        <v>76</v>
      </c>
      <c r="F386" s="181">
        <v>3216</v>
      </c>
      <c r="G386" s="181">
        <v>2980</v>
      </c>
      <c r="H386" s="52">
        <v>6000</v>
      </c>
      <c r="I386" s="21">
        <v>6000</v>
      </c>
      <c r="J386" s="181">
        <v>6000</v>
      </c>
      <c r="K386" s="729">
        <v>6000</v>
      </c>
      <c r="L386" s="729">
        <v>6000</v>
      </c>
      <c r="M386" s="223">
        <v>6000</v>
      </c>
    </row>
    <row r="387" spans="1:13" ht="15">
      <c r="A387" s="169">
        <v>623000</v>
      </c>
      <c r="B387" s="51"/>
      <c r="C387" s="84">
        <v>41</v>
      </c>
      <c r="D387" s="522" t="s">
        <v>273</v>
      </c>
      <c r="E387" s="534" t="s">
        <v>77</v>
      </c>
      <c r="F387" s="172">
        <v>9253</v>
      </c>
      <c r="G387" s="172">
        <v>11188</v>
      </c>
      <c r="H387" s="48">
        <v>10300</v>
      </c>
      <c r="I387" s="8">
        <v>10300</v>
      </c>
      <c r="J387" s="172">
        <v>10300</v>
      </c>
      <c r="K387" s="731">
        <v>10300</v>
      </c>
      <c r="L387" s="731">
        <v>10300</v>
      </c>
      <c r="M387" s="209">
        <v>10300</v>
      </c>
    </row>
    <row r="388" spans="1:13" ht="15">
      <c r="A388" s="171">
        <v>625001</v>
      </c>
      <c r="B388" s="9"/>
      <c r="C388" s="13">
        <v>41</v>
      </c>
      <c r="D388" s="512" t="s">
        <v>273</v>
      </c>
      <c r="E388" s="328" t="s">
        <v>78</v>
      </c>
      <c r="F388" s="172">
        <v>1765</v>
      </c>
      <c r="G388" s="172">
        <v>2029</v>
      </c>
      <c r="H388" s="36">
        <v>2290</v>
      </c>
      <c r="I388" s="12">
        <v>2290</v>
      </c>
      <c r="J388" s="183">
        <v>2290</v>
      </c>
      <c r="K388" s="811">
        <v>2290</v>
      </c>
      <c r="L388" s="811">
        <v>2290</v>
      </c>
      <c r="M388" s="185">
        <v>2290</v>
      </c>
    </row>
    <row r="389" spans="1:13" ht="15">
      <c r="A389" s="171">
        <v>625002</v>
      </c>
      <c r="B389" s="9"/>
      <c r="C389" s="13">
        <v>41</v>
      </c>
      <c r="D389" s="512" t="s">
        <v>273</v>
      </c>
      <c r="E389" s="328" t="s">
        <v>79</v>
      </c>
      <c r="F389" s="183">
        <v>17654</v>
      </c>
      <c r="G389" s="183">
        <v>20294</v>
      </c>
      <c r="H389" s="53">
        <v>22820</v>
      </c>
      <c r="I389" s="24">
        <v>22820</v>
      </c>
      <c r="J389" s="211">
        <v>22820</v>
      </c>
      <c r="K389" s="824">
        <v>22820</v>
      </c>
      <c r="L389" s="824">
        <v>22820</v>
      </c>
      <c r="M389" s="213">
        <v>22820</v>
      </c>
    </row>
    <row r="390" spans="1:13" ht="15">
      <c r="A390" s="171">
        <v>625003</v>
      </c>
      <c r="B390" s="9"/>
      <c r="C390" s="13">
        <v>41</v>
      </c>
      <c r="D390" s="512" t="s">
        <v>273</v>
      </c>
      <c r="E390" s="328" t="s">
        <v>80</v>
      </c>
      <c r="F390" s="172">
        <v>1009</v>
      </c>
      <c r="G390" s="172">
        <v>1159</v>
      </c>
      <c r="H390" s="53">
        <v>1310</v>
      </c>
      <c r="I390" s="24">
        <v>1310</v>
      </c>
      <c r="J390" s="211">
        <v>1310</v>
      </c>
      <c r="K390" s="824">
        <v>1310</v>
      </c>
      <c r="L390" s="824">
        <v>1310</v>
      </c>
      <c r="M390" s="213">
        <v>1310</v>
      </c>
    </row>
    <row r="391" spans="1:13" ht="12.75" customHeight="1">
      <c r="A391" s="171">
        <v>625004</v>
      </c>
      <c r="B391" s="9"/>
      <c r="C391" s="13">
        <v>41</v>
      </c>
      <c r="D391" s="512" t="s">
        <v>273</v>
      </c>
      <c r="E391" s="328" t="s">
        <v>81</v>
      </c>
      <c r="F391" s="172">
        <v>3644</v>
      </c>
      <c r="G391" s="172">
        <v>4348</v>
      </c>
      <c r="H391" s="53">
        <v>4890</v>
      </c>
      <c r="I391" s="24">
        <v>4890</v>
      </c>
      <c r="J391" s="211">
        <v>4890</v>
      </c>
      <c r="K391" s="824">
        <v>4890</v>
      </c>
      <c r="L391" s="824">
        <v>4890</v>
      </c>
      <c r="M391" s="213">
        <v>4890</v>
      </c>
    </row>
    <row r="392" spans="1:19" ht="12" customHeight="1">
      <c r="A392" s="171">
        <v>625005</v>
      </c>
      <c r="B392" s="9"/>
      <c r="C392" s="13">
        <v>41</v>
      </c>
      <c r="D392" s="512" t="s">
        <v>273</v>
      </c>
      <c r="E392" s="328" t="s">
        <v>82</v>
      </c>
      <c r="F392" s="172">
        <v>1214</v>
      </c>
      <c r="G392" s="172">
        <v>1449</v>
      </c>
      <c r="H392" s="48">
        <v>1630</v>
      </c>
      <c r="I392" s="8">
        <v>1630</v>
      </c>
      <c r="J392" s="172">
        <v>1630</v>
      </c>
      <c r="K392" s="731">
        <v>1630</v>
      </c>
      <c r="L392" s="731">
        <v>1630</v>
      </c>
      <c r="M392" s="209">
        <v>1630</v>
      </c>
      <c r="S392" s="719"/>
    </row>
    <row r="393" spans="1:13" ht="14.25" customHeight="1">
      <c r="A393" s="179">
        <v>625007</v>
      </c>
      <c r="B393" s="11"/>
      <c r="C393" s="204">
        <v>41</v>
      </c>
      <c r="D393" s="513" t="s">
        <v>273</v>
      </c>
      <c r="E393" s="529" t="s">
        <v>83</v>
      </c>
      <c r="F393" s="823">
        <v>5989</v>
      </c>
      <c r="G393" s="210">
        <v>6885</v>
      </c>
      <c r="H393" s="516">
        <v>7750</v>
      </c>
      <c r="I393" s="23">
        <v>7750</v>
      </c>
      <c r="J393" s="210">
        <v>7750</v>
      </c>
      <c r="K393" s="823">
        <v>7750</v>
      </c>
      <c r="L393" s="823">
        <v>7750</v>
      </c>
      <c r="M393" s="634">
        <v>7750</v>
      </c>
    </row>
    <row r="394" spans="1:16" ht="16.5" customHeight="1">
      <c r="A394" s="193">
        <v>631</v>
      </c>
      <c r="B394" s="74"/>
      <c r="C394" s="640"/>
      <c r="D394" s="509"/>
      <c r="E394" s="532" t="s">
        <v>337</v>
      </c>
      <c r="F394" s="165">
        <v>23</v>
      </c>
      <c r="G394" s="165">
        <v>11</v>
      </c>
      <c r="H394" s="5">
        <v>50</v>
      </c>
      <c r="I394" s="4">
        <v>50</v>
      </c>
      <c r="J394" s="165">
        <v>50</v>
      </c>
      <c r="K394" s="819">
        <f>K395</f>
        <v>50</v>
      </c>
      <c r="L394" s="819">
        <f>L395</f>
        <v>50</v>
      </c>
      <c r="M394" s="168">
        <f>M395</f>
        <v>50</v>
      </c>
      <c r="P394" s="188"/>
    </row>
    <row r="395" spans="1:16" ht="15">
      <c r="A395" s="166">
        <v>631001</v>
      </c>
      <c r="B395" s="76"/>
      <c r="C395" s="114">
        <v>41</v>
      </c>
      <c r="D395" s="509" t="s">
        <v>273</v>
      </c>
      <c r="E395" s="541" t="s">
        <v>338</v>
      </c>
      <c r="F395" s="167">
        <v>23</v>
      </c>
      <c r="G395" s="167">
        <v>11</v>
      </c>
      <c r="H395" s="77">
        <v>50</v>
      </c>
      <c r="I395" s="78">
        <v>50</v>
      </c>
      <c r="J395" s="167">
        <v>50</v>
      </c>
      <c r="K395" s="821">
        <v>50</v>
      </c>
      <c r="L395" s="821">
        <v>50</v>
      </c>
      <c r="M395" s="225">
        <v>50</v>
      </c>
      <c r="P395" s="188"/>
    </row>
    <row r="396" spans="1:16" ht="15">
      <c r="A396" s="193">
        <v>632</v>
      </c>
      <c r="B396" s="74"/>
      <c r="C396" s="83"/>
      <c r="D396" s="514"/>
      <c r="E396" s="532" t="s">
        <v>85</v>
      </c>
      <c r="F396" s="165">
        <f>SUM(F397:F401)</f>
        <v>19844</v>
      </c>
      <c r="G396" s="165">
        <f aca="true" t="shared" si="42" ref="G396:M396">SUM(G397:G401)</f>
        <v>28008</v>
      </c>
      <c r="H396" s="5">
        <f t="shared" si="42"/>
        <v>30020</v>
      </c>
      <c r="I396" s="4">
        <f t="shared" si="42"/>
        <v>29490</v>
      </c>
      <c r="J396" s="165">
        <f t="shared" si="42"/>
        <v>28020</v>
      </c>
      <c r="K396" s="819">
        <f t="shared" si="42"/>
        <v>30020</v>
      </c>
      <c r="L396" s="819">
        <f t="shared" si="42"/>
        <v>30020</v>
      </c>
      <c r="M396" s="168">
        <f t="shared" si="42"/>
        <v>30020</v>
      </c>
      <c r="P396" s="188"/>
    </row>
    <row r="397" spans="1:16" ht="13.5" customHeight="1">
      <c r="A397" s="180">
        <v>632001</v>
      </c>
      <c r="B397" s="22">
        <v>1</v>
      </c>
      <c r="C397" s="631">
        <v>41</v>
      </c>
      <c r="D397" s="522" t="s">
        <v>273</v>
      </c>
      <c r="E397" s="533" t="s">
        <v>87</v>
      </c>
      <c r="F397" s="181">
        <v>3723</v>
      </c>
      <c r="G397" s="181">
        <v>7115</v>
      </c>
      <c r="H397" s="110">
        <v>7500</v>
      </c>
      <c r="I397" s="90">
        <v>7500</v>
      </c>
      <c r="J397" s="216">
        <v>7500</v>
      </c>
      <c r="K397" s="846">
        <v>7500</v>
      </c>
      <c r="L397" s="729">
        <v>7500</v>
      </c>
      <c r="M397" s="560">
        <v>7500</v>
      </c>
      <c r="P397" s="188"/>
    </row>
    <row r="398" spans="1:13" ht="16.5" customHeight="1">
      <c r="A398" s="171">
        <v>632001</v>
      </c>
      <c r="B398" s="9">
        <v>3</v>
      </c>
      <c r="C398" s="84">
        <v>41</v>
      </c>
      <c r="D398" s="512" t="s">
        <v>273</v>
      </c>
      <c r="E398" s="328" t="s">
        <v>188</v>
      </c>
      <c r="F398" s="172">
        <v>14352</v>
      </c>
      <c r="G398" s="172">
        <v>17899</v>
      </c>
      <c r="H398" s="53">
        <v>20000</v>
      </c>
      <c r="I398" s="24">
        <v>19470</v>
      </c>
      <c r="J398" s="211">
        <v>18000</v>
      </c>
      <c r="K398" s="731">
        <v>20000</v>
      </c>
      <c r="L398" s="213">
        <v>20000</v>
      </c>
      <c r="M398" s="213">
        <v>20000</v>
      </c>
    </row>
    <row r="399" spans="1:16" ht="15">
      <c r="A399" s="171">
        <v>632002</v>
      </c>
      <c r="B399" s="9"/>
      <c r="C399" s="13">
        <v>41</v>
      </c>
      <c r="D399" s="512" t="s">
        <v>273</v>
      </c>
      <c r="E399" s="328" t="s">
        <v>274</v>
      </c>
      <c r="F399" s="170">
        <v>1567</v>
      </c>
      <c r="G399" s="170">
        <v>2379</v>
      </c>
      <c r="H399" s="48">
        <v>2000</v>
      </c>
      <c r="I399" s="8">
        <v>2000</v>
      </c>
      <c r="J399" s="172">
        <v>2000</v>
      </c>
      <c r="K399" s="731">
        <v>2000</v>
      </c>
      <c r="L399" s="209">
        <v>2000</v>
      </c>
      <c r="M399" s="209">
        <v>2000</v>
      </c>
      <c r="P399" s="188"/>
    </row>
    <row r="400" spans="1:13" ht="15">
      <c r="A400" s="171">
        <v>632003</v>
      </c>
      <c r="B400" s="9">
        <v>2</v>
      </c>
      <c r="C400" s="13">
        <v>41</v>
      </c>
      <c r="D400" s="510" t="s">
        <v>273</v>
      </c>
      <c r="E400" s="328" t="s">
        <v>275</v>
      </c>
      <c r="F400" s="172">
        <v>15</v>
      </c>
      <c r="G400" s="172">
        <v>21</v>
      </c>
      <c r="H400" s="48">
        <v>20</v>
      </c>
      <c r="I400" s="8">
        <v>20</v>
      </c>
      <c r="J400" s="172">
        <v>20</v>
      </c>
      <c r="K400" s="731">
        <v>20</v>
      </c>
      <c r="L400" s="209">
        <v>20</v>
      </c>
      <c r="M400" s="209">
        <v>20</v>
      </c>
    </row>
    <row r="401" spans="1:13" ht="15">
      <c r="A401" s="173">
        <v>632003</v>
      </c>
      <c r="B401" s="49">
        <v>1</v>
      </c>
      <c r="C401" s="130">
        <v>41</v>
      </c>
      <c r="D401" s="513" t="s">
        <v>273</v>
      </c>
      <c r="E401" s="544" t="s">
        <v>89</v>
      </c>
      <c r="F401" s="221">
        <v>187</v>
      </c>
      <c r="G401" s="221">
        <v>594</v>
      </c>
      <c r="H401" s="80">
        <v>500</v>
      </c>
      <c r="I401" s="80">
        <v>500</v>
      </c>
      <c r="J401" s="174">
        <v>500</v>
      </c>
      <c r="K401" s="820">
        <v>500</v>
      </c>
      <c r="L401" s="214">
        <v>500</v>
      </c>
      <c r="M401" s="214">
        <v>500</v>
      </c>
    </row>
    <row r="402" spans="1:16" ht="15">
      <c r="A402" s="193">
        <v>633</v>
      </c>
      <c r="B402" s="74"/>
      <c r="C402" s="641"/>
      <c r="D402" s="510"/>
      <c r="E402" s="554" t="s">
        <v>92</v>
      </c>
      <c r="F402" s="222">
        <f>SUM(F403:F423)</f>
        <v>9955</v>
      </c>
      <c r="G402" s="222">
        <f aca="true" t="shared" si="43" ref="G402:M402">SUM(G403:G423)</f>
        <v>11228</v>
      </c>
      <c r="H402" s="5">
        <f t="shared" si="43"/>
        <v>5140</v>
      </c>
      <c r="I402" s="4">
        <f t="shared" si="43"/>
        <v>7410</v>
      </c>
      <c r="J402" s="165">
        <f t="shared" si="43"/>
        <v>7090</v>
      </c>
      <c r="K402" s="819">
        <f t="shared" si="43"/>
        <v>5140</v>
      </c>
      <c r="L402" s="168">
        <f t="shared" si="43"/>
        <v>5140</v>
      </c>
      <c r="M402" s="168">
        <f t="shared" si="43"/>
        <v>5090</v>
      </c>
      <c r="P402" s="188"/>
    </row>
    <row r="403" spans="1:16" ht="15">
      <c r="A403" s="180">
        <v>633001</v>
      </c>
      <c r="B403" s="22">
        <v>16</v>
      </c>
      <c r="C403" s="631">
        <v>41</v>
      </c>
      <c r="D403" s="521" t="s">
        <v>273</v>
      </c>
      <c r="E403" s="533" t="s">
        <v>276</v>
      </c>
      <c r="F403" s="181">
        <v>2690</v>
      </c>
      <c r="G403" s="181">
        <v>6022</v>
      </c>
      <c r="H403" s="52"/>
      <c r="I403" s="21">
        <v>500</v>
      </c>
      <c r="J403" s="181">
        <v>400</v>
      </c>
      <c r="K403" s="729"/>
      <c r="L403" s="223"/>
      <c r="M403" s="223"/>
      <c r="P403" s="188"/>
    </row>
    <row r="404" spans="1:16" ht="15">
      <c r="A404" s="169">
        <v>633002</v>
      </c>
      <c r="B404" s="7"/>
      <c r="C404" s="206">
        <v>41</v>
      </c>
      <c r="D404" s="510" t="s">
        <v>273</v>
      </c>
      <c r="E404" s="557" t="s">
        <v>439</v>
      </c>
      <c r="F404" s="170">
        <v>692</v>
      </c>
      <c r="G404" s="170">
        <v>370</v>
      </c>
      <c r="H404" s="89"/>
      <c r="I404" s="6"/>
      <c r="J404" s="170"/>
      <c r="K404" s="822"/>
      <c r="L404" s="228"/>
      <c r="M404" s="228"/>
      <c r="P404" s="188"/>
    </row>
    <row r="405" spans="1:13" ht="15">
      <c r="A405" s="169">
        <v>633004</v>
      </c>
      <c r="B405" s="7">
        <v>2</v>
      </c>
      <c r="C405" s="13">
        <v>41</v>
      </c>
      <c r="D405" s="512" t="s">
        <v>273</v>
      </c>
      <c r="E405" s="328" t="s">
        <v>277</v>
      </c>
      <c r="F405" s="172">
        <v>10</v>
      </c>
      <c r="G405" s="172">
        <v>220</v>
      </c>
      <c r="H405" s="48">
        <v>200</v>
      </c>
      <c r="I405" s="8">
        <v>500</v>
      </c>
      <c r="J405" s="172">
        <v>500</v>
      </c>
      <c r="K405" s="731">
        <v>200</v>
      </c>
      <c r="L405" s="209">
        <v>200</v>
      </c>
      <c r="M405" s="209">
        <v>200</v>
      </c>
    </row>
    <row r="406" spans="1:13" ht="15">
      <c r="A406" s="169">
        <v>633004</v>
      </c>
      <c r="B406" s="7">
        <v>3</v>
      </c>
      <c r="C406" s="84">
        <v>41</v>
      </c>
      <c r="D406" s="512" t="s">
        <v>273</v>
      </c>
      <c r="E406" s="328" t="s">
        <v>278</v>
      </c>
      <c r="F406" s="172"/>
      <c r="G406" s="172">
        <v>405</v>
      </c>
      <c r="H406" s="48">
        <v>150</v>
      </c>
      <c r="I406" s="8">
        <v>150</v>
      </c>
      <c r="J406" s="172">
        <v>150</v>
      </c>
      <c r="K406" s="731">
        <v>150</v>
      </c>
      <c r="L406" s="209">
        <v>150</v>
      </c>
      <c r="M406" s="209">
        <v>100</v>
      </c>
    </row>
    <row r="407" spans="1:13" ht="15">
      <c r="A407" s="171">
        <v>633006</v>
      </c>
      <c r="B407" s="9">
        <v>1</v>
      </c>
      <c r="C407" s="13">
        <v>41</v>
      </c>
      <c r="D407" s="512" t="s">
        <v>273</v>
      </c>
      <c r="E407" s="328" t="s">
        <v>279</v>
      </c>
      <c r="F407" s="172">
        <v>283</v>
      </c>
      <c r="G407" s="172">
        <v>294</v>
      </c>
      <c r="H407" s="48">
        <v>300</v>
      </c>
      <c r="I407" s="8">
        <v>500</v>
      </c>
      <c r="J407" s="172">
        <v>500</v>
      </c>
      <c r="K407" s="731">
        <v>300</v>
      </c>
      <c r="L407" s="209">
        <v>300</v>
      </c>
      <c r="M407" s="209">
        <v>300</v>
      </c>
    </row>
    <row r="408" spans="1:13" ht="15">
      <c r="A408" s="171">
        <v>633006</v>
      </c>
      <c r="B408" s="9">
        <v>2</v>
      </c>
      <c r="C408" s="13">
        <v>41</v>
      </c>
      <c r="D408" s="512" t="s">
        <v>273</v>
      </c>
      <c r="E408" s="328" t="s">
        <v>98</v>
      </c>
      <c r="F408" s="172"/>
      <c r="G408" s="172"/>
      <c r="H408" s="48">
        <v>30</v>
      </c>
      <c r="I408" s="8">
        <v>30</v>
      </c>
      <c r="J408" s="172">
        <v>20</v>
      </c>
      <c r="K408" s="731">
        <v>30</v>
      </c>
      <c r="L408" s="209">
        <v>30</v>
      </c>
      <c r="M408" s="209">
        <v>30</v>
      </c>
    </row>
    <row r="409" spans="1:15" ht="15">
      <c r="A409" s="171">
        <v>633006</v>
      </c>
      <c r="B409" s="9">
        <v>3</v>
      </c>
      <c r="C409" s="13">
        <v>41</v>
      </c>
      <c r="D409" s="512" t="s">
        <v>273</v>
      </c>
      <c r="E409" s="328" t="s">
        <v>358</v>
      </c>
      <c r="F409" s="172">
        <v>580</v>
      </c>
      <c r="G409" s="172">
        <v>567</v>
      </c>
      <c r="H409" s="48">
        <v>500</v>
      </c>
      <c r="I409" s="8">
        <v>600</v>
      </c>
      <c r="J409" s="172">
        <v>600</v>
      </c>
      <c r="K409" s="731">
        <v>500</v>
      </c>
      <c r="L409" s="209">
        <v>500</v>
      </c>
      <c r="M409" s="209">
        <v>500</v>
      </c>
      <c r="N409" s="188"/>
      <c r="O409" s="188"/>
    </row>
    <row r="410" spans="1:13" ht="15">
      <c r="A410" s="171">
        <v>633006</v>
      </c>
      <c r="B410" s="9">
        <v>4</v>
      </c>
      <c r="C410" s="13">
        <v>41</v>
      </c>
      <c r="D410" s="512" t="s">
        <v>273</v>
      </c>
      <c r="E410" s="328" t="s">
        <v>100</v>
      </c>
      <c r="F410" s="172">
        <v>92</v>
      </c>
      <c r="G410" s="172">
        <v>10</v>
      </c>
      <c r="H410" s="48">
        <v>50</v>
      </c>
      <c r="I410" s="8">
        <v>100</v>
      </c>
      <c r="J410" s="172">
        <v>100</v>
      </c>
      <c r="K410" s="731">
        <v>50</v>
      </c>
      <c r="L410" s="209">
        <v>50</v>
      </c>
      <c r="M410" s="209">
        <v>50</v>
      </c>
    </row>
    <row r="411" spans="1:13" ht="15">
      <c r="A411" s="171">
        <v>633006</v>
      </c>
      <c r="B411" s="9">
        <v>5</v>
      </c>
      <c r="C411" s="13">
        <v>41</v>
      </c>
      <c r="D411" s="512" t="s">
        <v>273</v>
      </c>
      <c r="E411" s="328" t="s">
        <v>101</v>
      </c>
      <c r="F411" s="176">
        <v>80</v>
      </c>
      <c r="G411" s="176"/>
      <c r="H411" s="524">
        <v>50</v>
      </c>
      <c r="I411" s="54">
        <v>50</v>
      </c>
      <c r="J411" s="601"/>
      <c r="K411" s="825">
        <v>50</v>
      </c>
      <c r="L411" s="828">
        <v>50</v>
      </c>
      <c r="M411" s="238">
        <v>50</v>
      </c>
    </row>
    <row r="412" spans="1:18" ht="15">
      <c r="A412" s="171">
        <v>633006</v>
      </c>
      <c r="B412" s="9">
        <v>7</v>
      </c>
      <c r="C412" s="13">
        <v>41</v>
      </c>
      <c r="D412" s="512" t="s">
        <v>273</v>
      </c>
      <c r="E412" s="328" t="s">
        <v>281</v>
      </c>
      <c r="F412" s="172">
        <v>893</v>
      </c>
      <c r="G412" s="172">
        <v>783</v>
      </c>
      <c r="H412" s="524">
        <v>500</v>
      </c>
      <c r="I412" s="54">
        <v>650</v>
      </c>
      <c r="J412" s="176">
        <v>650</v>
      </c>
      <c r="K412" s="825">
        <v>500</v>
      </c>
      <c r="L412" s="828">
        <v>500</v>
      </c>
      <c r="M412" s="828">
        <v>500</v>
      </c>
      <c r="O412" s="189"/>
      <c r="P412" s="189"/>
      <c r="Q412" s="189"/>
      <c r="R412" s="189"/>
    </row>
    <row r="413" spans="1:13" ht="15">
      <c r="A413" s="171">
        <v>633006</v>
      </c>
      <c r="B413" s="9">
        <v>8</v>
      </c>
      <c r="C413" s="13">
        <v>41</v>
      </c>
      <c r="D413" s="512" t="s">
        <v>273</v>
      </c>
      <c r="E413" s="328" t="s">
        <v>350</v>
      </c>
      <c r="F413" s="172">
        <v>160</v>
      </c>
      <c r="G413" s="172"/>
      <c r="H413" s="524">
        <v>250</v>
      </c>
      <c r="I413" s="54">
        <v>500</v>
      </c>
      <c r="J413" s="176">
        <v>500</v>
      </c>
      <c r="K413" s="825">
        <v>250</v>
      </c>
      <c r="L413" s="828">
        <v>250</v>
      </c>
      <c r="M413" s="828">
        <v>250</v>
      </c>
    </row>
    <row r="414" spans="1:13" ht="15">
      <c r="A414" s="171">
        <v>633006</v>
      </c>
      <c r="B414" s="9">
        <v>10</v>
      </c>
      <c r="C414" s="13">
        <v>41</v>
      </c>
      <c r="D414" s="512" t="s">
        <v>273</v>
      </c>
      <c r="E414" s="328" t="s">
        <v>359</v>
      </c>
      <c r="F414" s="172">
        <v>60</v>
      </c>
      <c r="G414" s="172">
        <v>101</v>
      </c>
      <c r="H414" s="524">
        <v>500</v>
      </c>
      <c r="I414" s="54">
        <v>500</v>
      </c>
      <c r="J414" s="176">
        <v>500</v>
      </c>
      <c r="K414" s="825">
        <v>500</v>
      </c>
      <c r="L414" s="828">
        <v>500</v>
      </c>
      <c r="M414" s="828">
        <v>500</v>
      </c>
    </row>
    <row r="415" spans="1:13" ht="15">
      <c r="A415" s="171">
        <v>633009</v>
      </c>
      <c r="B415" s="9">
        <v>1</v>
      </c>
      <c r="C415" s="13">
        <v>111</v>
      </c>
      <c r="D415" s="512" t="s">
        <v>273</v>
      </c>
      <c r="E415" s="328" t="s">
        <v>282</v>
      </c>
      <c r="F415" s="172">
        <v>280</v>
      </c>
      <c r="G415" s="172">
        <v>161</v>
      </c>
      <c r="H415" s="48">
        <v>180</v>
      </c>
      <c r="I415" s="8">
        <v>180</v>
      </c>
      <c r="J415" s="172">
        <v>180</v>
      </c>
      <c r="K415" s="731">
        <v>180</v>
      </c>
      <c r="L415" s="731">
        <v>180</v>
      </c>
      <c r="M415" s="209">
        <v>180</v>
      </c>
    </row>
    <row r="416" spans="1:14" ht="15">
      <c r="A416" s="171">
        <v>633009</v>
      </c>
      <c r="B416" s="9">
        <v>16</v>
      </c>
      <c r="C416" s="13">
        <v>111</v>
      </c>
      <c r="D416" s="512" t="s">
        <v>273</v>
      </c>
      <c r="E416" s="328" t="s">
        <v>283</v>
      </c>
      <c r="F416" s="172">
        <v>3984</v>
      </c>
      <c r="G416" s="172">
        <v>2163</v>
      </c>
      <c r="H416" s="48">
        <v>2000</v>
      </c>
      <c r="I416" s="8">
        <v>1800</v>
      </c>
      <c r="J416" s="172">
        <v>1800</v>
      </c>
      <c r="K416" s="731">
        <v>2000</v>
      </c>
      <c r="L416" s="731">
        <v>2000</v>
      </c>
      <c r="M416" s="209">
        <v>2000</v>
      </c>
      <c r="N416" s="188"/>
    </row>
    <row r="417" spans="1:14" ht="15">
      <c r="A417" s="201">
        <v>633009</v>
      </c>
      <c r="B417" s="91">
        <v>16</v>
      </c>
      <c r="C417" s="322">
        <v>41</v>
      </c>
      <c r="D417" s="511" t="s">
        <v>273</v>
      </c>
      <c r="E417" s="328" t="s">
        <v>283</v>
      </c>
      <c r="F417" s="172"/>
      <c r="G417" s="172"/>
      <c r="H417" s="53"/>
      <c r="I417" s="24">
        <v>700</v>
      </c>
      <c r="J417" s="211">
        <v>700</v>
      </c>
      <c r="K417" s="824"/>
      <c r="L417" s="824"/>
      <c r="M417" s="213"/>
      <c r="N417" s="188"/>
    </row>
    <row r="418" spans="1:14" ht="15">
      <c r="A418" s="201">
        <v>633009</v>
      </c>
      <c r="B418" s="91">
        <v>16</v>
      </c>
      <c r="C418" s="322" t="s">
        <v>493</v>
      </c>
      <c r="D418" s="511" t="s">
        <v>273</v>
      </c>
      <c r="E418" s="328" t="s">
        <v>283</v>
      </c>
      <c r="F418" s="172"/>
      <c r="G418" s="172"/>
      <c r="H418" s="53"/>
      <c r="I418" s="24">
        <v>50</v>
      </c>
      <c r="J418" s="211">
        <v>50</v>
      </c>
      <c r="K418" s="824"/>
      <c r="L418" s="824"/>
      <c r="M418" s="213"/>
      <c r="N418" s="188"/>
    </row>
    <row r="419" spans="1:13" ht="15">
      <c r="A419" s="201">
        <v>633010</v>
      </c>
      <c r="B419" s="91">
        <v>16</v>
      </c>
      <c r="C419" s="322">
        <v>111</v>
      </c>
      <c r="D419" s="511" t="s">
        <v>273</v>
      </c>
      <c r="E419" s="599" t="s">
        <v>284</v>
      </c>
      <c r="F419" s="172">
        <v>41</v>
      </c>
      <c r="G419" s="172">
        <v>113</v>
      </c>
      <c r="H419" s="53">
        <v>300</v>
      </c>
      <c r="I419" s="24">
        <v>300</v>
      </c>
      <c r="J419" s="211">
        <v>200</v>
      </c>
      <c r="K419" s="824">
        <v>300</v>
      </c>
      <c r="L419" s="824">
        <v>300</v>
      </c>
      <c r="M419" s="213">
        <v>300</v>
      </c>
    </row>
    <row r="420" spans="1:20" ht="15">
      <c r="A420" s="201">
        <v>633010</v>
      </c>
      <c r="B420" s="81"/>
      <c r="C420" s="657">
        <v>111</v>
      </c>
      <c r="D420" s="511" t="s">
        <v>273</v>
      </c>
      <c r="E420" s="599" t="s">
        <v>481</v>
      </c>
      <c r="F420" s="172">
        <v>110</v>
      </c>
      <c r="G420" s="172"/>
      <c r="H420" s="53"/>
      <c r="I420" s="24">
        <v>150</v>
      </c>
      <c r="J420" s="211">
        <v>150</v>
      </c>
      <c r="K420" s="824"/>
      <c r="L420" s="824"/>
      <c r="M420" s="213"/>
      <c r="Q420" s="188"/>
      <c r="R420" s="188"/>
      <c r="S420" s="188"/>
      <c r="T420" s="188"/>
    </row>
    <row r="421" spans="1:16" ht="15">
      <c r="A421" s="171">
        <v>633011</v>
      </c>
      <c r="B421" s="33"/>
      <c r="C421" s="85">
        <v>41</v>
      </c>
      <c r="D421" s="512" t="s">
        <v>273</v>
      </c>
      <c r="E421" s="328" t="s">
        <v>285</v>
      </c>
      <c r="F421" s="172"/>
      <c r="G421" s="172">
        <v>19</v>
      </c>
      <c r="H421" s="48">
        <v>50</v>
      </c>
      <c r="I421" s="8">
        <v>50</v>
      </c>
      <c r="J421" s="244">
        <v>50</v>
      </c>
      <c r="K421" s="731">
        <v>50</v>
      </c>
      <c r="L421" s="731">
        <v>50</v>
      </c>
      <c r="M421" s="787">
        <v>50</v>
      </c>
      <c r="P421" s="188"/>
    </row>
    <row r="422" spans="1:16" ht="15">
      <c r="A422" s="171">
        <v>633013</v>
      </c>
      <c r="B422" s="33"/>
      <c r="C422" s="657">
        <v>41</v>
      </c>
      <c r="D422" s="511" t="s">
        <v>273</v>
      </c>
      <c r="E422" s="328" t="s">
        <v>540</v>
      </c>
      <c r="F422" s="172"/>
      <c r="G422" s="172"/>
      <c r="H422" s="48"/>
      <c r="I422" s="8">
        <v>20</v>
      </c>
      <c r="J422" s="244">
        <v>20</v>
      </c>
      <c r="K422" s="731"/>
      <c r="L422" s="731"/>
      <c r="M422" s="787"/>
      <c r="P422" s="188"/>
    </row>
    <row r="423" spans="1:13" ht="15">
      <c r="A423" s="171">
        <v>633015</v>
      </c>
      <c r="B423" s="33"/>
      <c r="C423" s="130">
        <v>41</v>
      </c>
      <c r="D423" s="513" t="s">
        <v>273</v>
      </c>
      <c r="E423" s="328" t="s">
        <v>286</v>
      </c>
      <c r="F423" s="172"/>
      <c r="G423" s="172"/>
      <c r="H423" s="48">
        <v>80</v>
      </c>
      <c r="I423" s="8">
        <v>80</v>
      </c>
      <c r="J423" s="172">
        <v>20</v>
      </c>
      <c r="K423" s="731">
        <v>80</v>
      </c>
      <c r="L423" s="731">
        <v>80</v>
      </c>
      <c r="M423" s="209">
        <v>80</v>
      </c>
    </row>
    <row r="424" spans="1:13" ht="15">
      <c r="A424" s="193">
        <v>634</v>
      </c>
      <c r="B424" s="3"/>
      <c r="C424" s="639"/>
      <c r="D424" s="509"/>
      <c r="E424" s="532" t="s">
        <v>287</v>
      </c>
      <c r="F424" s="165"/>
      <c r="G424" s="165"/>
      <c r="H424" s="5">
        <v>10</v>
      </c>
      <c r="I424" s="4">
        <v>10</v>
      </c>
      <c r="J424" s="165">
        <v>10</v>
      </c>
      <c r="K424" s="819">
        <f>K425</f>
        <v>10</v>
      </c>
      <c r="L424" s="819">
        <f>L425</f>
        <v>10</v>
      </c>
      <c r="M424" s="168">
        <f>M425</f>
        <v>10</v>
      </c>
    </row>
    <row r="425" spans="1:13" ht="15">
      <c r="A425" s="166">
        <v>634005</v>
      </c>
      <c r="B425" s="75">
        <v>16</v>
      </c>
      <c r="C425" s="112">
        <v>41</v>
      </c>
      <c r="D425" s="514" t="s">
        <v>273</v>
      </c>
      <c r="E425" s="541" t="s">
        <v>288</v>
      </c>
      <c r="F425" s="167"/>
      <c r="G425" s="167"/>
      <c r="H425" s="77">
        <v>10</v>
      </c>
      <c r="I425" s="77">
        <v>10</v>
      </c>
      <c r="J425" s="167">
        <v>10</v>
      </c>
      <c r="K425" s="821">
        <v>10</v>
      </c>
      <c r="L425" s="821">
        <v>10</v>
      </c>
      <c r="M425" s="225">
        <v>10</v>
      </c>
    </row>
    <row r="426" spans="1:13" ht="15">
      <c r="A426" s="193">
        <v>635</v>
      </c>
      <c r="B426" s="3"/>
      <c r="C426" s="135"/>
      <c r="D426" s="514"/>
      <c r="E426" s="532" t="s">
        <v>124</v>
      </c>
      <c r="F426" s="165">
        <f>SUM(F427:F427)</f>
        <v>3443</v>
      </c>
      <c r="G426" s="165">
        <f>SUM(G427:G427)</f>
        <v>6612</v>
      </c>
      <c r="H426" s="5">
        <f>SUM(H427:H427)</f>
        <v>10000</v>
      </c>
      <c r="I426" s="5">
        <f>SUM(I427:I427)</f>
        <v>8130</v>
      </c>
      <c r="J426" s="165">
        <v>7000</v>
      </c>
      <c r="K426" s="819">
        <f>SUM(K427:K427)</f>
        <v>10000</v>
      </c>
      <c r="L426" s="819">
        <f>SUM(L427:L427)</f>
        <v>10300</v>
      </c>
      <c r="M426" s="168">
        <f>M427</f>
        <v>10300</v>
      </c>
    </row>
    <row r="427" spans="1:13" ht="15">
      <c r="A427" s="173">
        <v>635006</v>
      </c>
      <c r="B427" s="11">
        <v>3</v>
      </c>
      <c r="C427" s="204">
        <v>41</v>
      </c>
      <c r="D427" s="509" t="s">
        <v>273</v>
      </c>
      <c r="E427" s="529" t="s">
        <v>289</v>
      </c>
      <c r="F427" s="174">
        <v>3443</v>
      </c>
      <c r="G427" s="174">
        <v>6612</v>
      </c>
      <c r="H427" s="80">
        <v>10000</v>
      </c>
      <c r="I427" s="10">
        <v>8130</v>
      </c>
      <c r="J427" s="170">
        <v>7000</v>
      </c>
      <c r="K427" s="820">
        <v>10000</v>
      </c>
      <c r="L427" s="225">
        <v>10300</v>
      </c>
      <c r="M427" s="228">
        <v>10300</v>
      </c>
    </row>
    <row r="428" spans="1:13" ht="15">
      <c r="A428" s="193">
        <v>637</v>
      </c>
      <c r="B428" s="3"/>
      <c r="C428" s="141"/>
      <c r="D428" s="540"/>
      <c r="E428" s="676" t="s">
        <v>134</v>
      </c>
      <c r="F428" s="165">
        <f>SUM(F429:F440)</f>
        <v>14334</v>
      </c>
      <c r="G428" s="165">
        <f aca="true" t="shared" si="44" ref="G428:M428">SUM(G429:G440)</f>
        <v>7689</v>
      </c>
      <c r="H428" s="5">
        <f t="shared" si="44"/>
        <v>8120</v>
      </c>
      <c r="I428" s="4">
        <f t="shared" si="44"/>
        <v>8220</v>
      </c>
      <c r="J428" s="165">
        <f t="shared" si="44"/>
        <v>5320</v>
      </c>
      <c r="K428" s="819">
        <f t="shared" si="44"/>
        <v>7420</v>
      </c>
      <c r="L428" s="168">
        <f t="shared" si="44"/>
        <v>7420</v>
      </c>
      <c r="M428" s="168">
        <f t="shared" si="44"/>
        <v>8120</v>
      </c>
    </row>
    <row r="429" spans="1:13" ht="14.25" customHeight="1">
      <c r="A429" s="169">
        <v>637002</v>
      </c>
      <c r="B429" s="7">
        <v>16</v>
      </c>
      <c r="C429" s="631">
        <v>41</v>
      </c>
      <c r="D429" s="521" t="s">
        <v>273</v>
      </c>
      <c r="E429" s="533" t="s">
        <v>290</v>
      </c>
      <c r="F429" s="170">
        <v>533</v>
      </c>
      <c r="G429" s="170">
        <v>1098</v>
      </c>
      <c r="H429" s="52">
        <v>600</v>
      </c>
      <c r="I429" s="21">
        <v>600</v>
      </c>
      <c r="J429" s="181">
        <v>500</v>
      </c>
      <c r="K429" s="729">
        <v>600</v>
      </c>
      <c r="L429" s="223">
        <v>600</v>
      </c>
      <c r="M429" s="223">
        <v>600</v>
      </c>
    </row>
    <row r="430" spans="1:13" ht="14.25" customHeight="1">
      <c r="A430" s="169">
        <v>637002</v>
      </c>
      <c r="B430" s="7"/>
      <c r="C430" s="641">
        <v>41</v>
      </c>
      <c r="D430" s="512" t="s">
        <v>273</v>
      </c>
      <c r="E430" s="534" t="s">
        <v>291</v>
      </c>
      <c r="F430" s="170">
        <v>335</v>
      </c>
      <c r="G430" s="170">
        <v>206</v>
      </c>
      <c r="H430" s="48">
        <v>300</v>
      </c>
      <c r="I430" s="8">
        <v>300</v>
      </c>
      <c r="J430" s="172">
        <v>150</v>
      </c>
      <c r="K430" s="731">
        <v>300</v>
      </c>
      <c r="L430" s="209">
        <v>300</v>
      </c>
      <c r="M430" s="209">
        <v>300</v>
      </c>
    </row>
    <row r="431" spans="1:13" ht="0.75" customHeight="1">
      <c r="A431" s="169">
        <v>637002</v>
      </c>
      <c r="B431" s="7"/>
      <c r="C431" s="641">
        <v>41</v>
      </c>
      <c r="D431" s="512" t="s">
        <v>273</v>
      </c>
      <c r="E431" s="534" t="s">
        <v>291</v>
      </c>
      <c r="F431" s="170"/>
      <c r="G431" s="170"/>
      <c r="H431" s="48"/>
      <c r="I431" s="8"/>
      <c r="J431" s="172"/>
      <c r="K431" s="731"/>
      <c r="L431" s="209"/>
      <c r="M431" s="209"/>
    </row>
    <row r="432" spans="1:16" ht="15">
      <c r="A432" s="169">
        <v>637001</v>
      </c>
      <c r="B432" s="7"/>
      <c r="C432" s="641">
        <v>41</v>
      </c>
      <c r="D432" s="512" t="s">
        <v>273</v>
      </c>
      <c r="E432" s="534" t="s">
        <v>292</v>
      </c>
      <c r="F432" s="170">
        <v>160</v>
      </c>
      <c r="G432" s="170"/>
      <c r="H432" s="48">
        <v>20</v>
      </c>
      <c r="I432" s="8">
        <v>20</v>
      </c>
      <c r="J432" s="172">
        <v>20</v>
      </c>
      <c r="K432" s="731">
        <v>20</v>
      </c>
      <c r="L432" s="209">
        <v>20</v>
      </c>
      <c r="M432" s="209">
        <v>20</v>
      </c>
      <c r="P432" s="188"/>
    </row>
    <row r="433" spans="1:13" ht="15">
      <c r="A433" s="171">
        <v>637004</v>
      </c>
      <c r="B433" s="9">
        <v>1</v>
      </c>
      <c r="C433" s="206">
        <v>41</v>
      </c>
      <c r="D433" s="511" t="s">
        <v>273</v>
      </c>
      <c r="E433" s="470" t="s">
        <v>293</v>
      </c>
      <c r="F433" s="170"/>
      <c r="G433" s="170">
        <v>500</v>
      </c>
      <c r="H433" s="89">
        <v>400</v>
      </c>
      <c r="I433" s="6">
        <v>400</v>
      </c>
      <c r="J433" s="170">
        <v>300</v>
      </c>
      <c r="K433" s="822">
        <v>400</v>
      </c>
      <c r="L433" s="228">
        <v>400</v>
      </c>
      <c r="M433" s="228">
        <v>400</v>
      </c>
    </row>
    <row r="434" spans="1:22" ht="15.75" thickBot="1">
      <c r="A434" s="171">
        <v>637004</v>
      </c>
      <c r="B434" s="9">
        <v>3</v>
      </c>
      <c r="C434" s="85">
        <v>41</v>
      </c>
      <c r="D434" s="512" t="s">
        <v>273</v>
      </c>
      <c r="E434" s="470" t="s">
        <v>464</v>
      </c>
      <c r="F434" s="170"/>
      <c r="G434" s="170">
        <v>1056</v>
      </c>
      <c r="H434" s="36">
        <v>1100</v>
      </c>
      <c r="I434" s="12">
        <v>1100</v>
      </c>
      <c r="J434" s="183"/>
      <c r="K434" s="824">
        <v>1100</v>
      </c>
      <c r="L434" s="824">
        <v>1100</v>
      </c>
      <c r="M434" s="185">
        <v>1100</v>
      </c>
      <c r="P434" s="189"/>
      <c r="Q434" s="189"/>
      <c r="R434" s="189"/>
      <c r="S434" s="189"/>
      <c r="T434" s="189"/>
      <c r="U434" s="188"/>
      <c r="V434" s="728"/>
    </row>
    <row r="435" spans="1:13" ht="14.25" customHeight="1">
      <c r="A435" s="171">
        <v>637004</v>
      </c>
      <c r="B435" s="9">
        <v>5</v>
      </c>
      <c r="C435" s="85">
        <v>41</v>
      </c>
      <c r="D435" s="512" t="s">
        <v>150</v>
      </c>
      <c r="E435" s="470" t="s">
        <v>138</v>
      </c>
      <c r="F435" s="172">
        <v>272</v>
      </c>
      <c r="G435" s="172">
        <v>517</v>
      </c>
      <c r="H435" s="53">
        <v>900</v>
      </c>
      <c r="I435" s="24">
        <v>900</v>
      </c>
      <c r="J435" s="211">
        <v>100</v>
      </c>
      <c r="K435" s="824">
        <v>200</v>
      </c>
      <c r="L435" s="824">
        <v>200</v>
      </c>
      <c r="M435" s="213">
        <v>900</v>
      </c>
    </row>
    <row r="436" spans="1:13" ht="14.25" customHeight="1">
      <c r="A436" s="171">
        <v>637006</v>
      </c>
      <c r="B436" s="9"/>
      <c r="C436" s="85">
        <v>41</v>
      </c>
      <c r="D436" s="512" t="s">
        <v>273</v>
      </c>
      <c r="E436" s="470" t="s">
        <v>395</v>
      </c>
      <c r="F436" s="172"/>
      <c r="G436" s="172"/>
      <c r="H436" s="53"/>
      <c r="I436" s="24">
        <v>50</v>
      </c>
      <c r="J436" s="211">
        <v>50</v>
      </c>
      <c r="K436" s="824"/>
      <c r="L436" s="824"/>
      <c r="M436" s="213"/>
    </row>
    <row r="437" spans="1:13" ht="14.25" customHeight="1">
      <c r="A437" s="171">
        <v>637014</v>
      </c>
      <c r="B437" s="9"/>
      <c r="C437" s="13">
        <v>41</v>
      </c>
      <c r="D437" s="512" t="s">
        <v>273</v>
      </c>
      <c r="E437" s="470" t="s">
        <v>149</v>
      </c>
      <c r="F437" s="172">
        <v>11081</v>
      </c>
      <c r="G437" s="172">
        <v>2191</v>
      </c>
      <c r="H437" s="53">
        <v>2000</v>
      </c>
      <c r="I437" s="24">
        <v>2000</v>
      </c>
      <c r="J437" s="211">
        <v>2000</v>
      </c>
      <c r="K437" s="824">
        <v>2000</v>
      </c>
      <c r="L437" s="824">
        <v>2000</v>
      </c>
      <c r="M437" s="213">
        <v>2000</v>
      </c>
    </row>
    <row r="438" spans="1:14" ht="15">
      <c r="A438" s="171">
        <v>637015</v>
      </c>
      <c r="B438" s="9"/>
      <c r="C438" s="13">
        <v>41</v>
      </c>
      <c r="D438" s="512" t="s">
        <v>273</v>
      </c>
      <c r="E438" s="328" t="s">
        <v>151</v>
      </c>
      <c r="F438" s="172">
        <v>372</v>
      </c>
      <c r="G438" s="172">
        <v>399</v>
      </c>
      <c r="H438" s="48">
        <v>350</v>
      </c>
      <c r="I438" s="8">
        <v>400</v>
      </c>
      <c r="J438" s="172">
        <v>400</v>
      </c>
      <c r="K438" s="731">
        <v>350</v>
      </c>
      <c r="L438" s="731">
        <v>350</v>
      </c>
      <c r="M438" s="209">
        <v>350</v>
      </c>
      <c r="N438" s="188"/>
    </row>
    <row r="439" spans="1:13" ht="15">
      <c r="A439" s="171">
        <v>637006</v>
      </c>
      <c r="B439" s="9"/>
      <c r="C439" s="13">
        <v>41</v>
      </c>
      <c r="D439" s="512" t="s">
        <v>273</v>
      </c>
      <c r="E439" s="328" t="s">
        <v>482</v>
      </c>
      <c r="F439" s="172">
        <v>55</v>
      </c>
      <c r="G439" s="172">
        <v>24</v>
      </c>
      <c r="H439" s="48"/>
      <c r="I439" s="8"/>
      <c r="J439" s="172"/>
      <c r="K439" s="731"/>
      <c r="L439" s="731"/>
      <c r="M439" s="209"/>
    </row>
    <row r="440" spans="1:13" ht="15">
      <c r="A440" s="171">
        <v>637016</v>
      </c>
      <c r="B440" s="9"/>
      <c r="C440" s="13">
        <v>41</v>
      </c>
      <c r="D440" s="512" t="s">
        <v>273</v>
      </c>
      <c r="E440" s="328" t="s">
        <v>152</v>
      </c>
      <c r="F440" s="172">
        <v>1526</v>
      </c>
      <c r="G440" s="172">
        <v>1698</v>
      </c>
      <c r="H440" s="48">
        <v>2450</v>
      </c>
      <c r="I440" s="12">
        <v>2450</v>
      </c>
      <c r="J440" s="474">
        <v>1800</v>
      </c>
      <c r="K440" s="822">
        <v>2450</v>
      </c>
      <c r="L440" s="811">
        <v>2450</v>
      </c>
      <c r="M440" s="829">
        <v>2450</v>
      </c>
    </row>
    <row r="441" spans="1:13" ht="15">
      <c r="A441" s="164">
        <v>642</v>
      </c>
      <c r="B441" s="3"/>
      <c r="C441" s="135"/>
      <c r="D441" s="514"/>
      <c r="E441" s="532" t="s">
        <v>265</v>
      </c>
      <c r="F441" s="165">
        <v>350</v>
      </c>
      <c r="G441" s="165">
        <v>385</v>
      </c>
      <c r="H441" s="595">
        <v>390</v>
      </c>
      <c r="I441" s="125">
        <v>420</v>
      </c>
      <c r="J441" s="241">
        <v>420</v>
      </c>
      <c r="K441" s="864">
        <f>K442</f>
        <v>390</v>
      </c>
      <c r="L441" s="864">
        <f>L442</f>
        <v>390</v>
      </c>
      <c r="M441" s="865">
        <f>M442</f>
        <v>390</v>
      </c>
    </row>
    <row r="442" spans="1:13" ht="15.75" thickBot="1">
      <c r="A442" s="202">
        <v>642011</v>
      </c>
      <c r="B442" s="99"/>
      <c r="C442" s="644">
        <v>41</v>
      </c>
      <c r="D442" s="514" t="s">
        <v>273</v>
      </c>
      <c r="E442" s="544" t="s">
        <v>268</v>
      </c>
      <c r="F442" s="836">
        <v>350</v>
      </c>
      <c r="G442" s="836">
        <v>385</v>
      </c>
      <c r="H442" s="603">
        <v>390</v>
      </c>
      <c r="I442" s="14">
        <v>420</v>
      </c>
      <c r="J442" s="250">
        <v>420</v>
      </c>
      <c r="K442" s="827">
        <v>390</v>
      </c>
      <c r="L442" s="827">
        <v>390</v>
      </c>
      <c r="M442" s="242">
        <v>390</v>
      </c>
    </row>
    <row r="443" spans="1:13" ht="15.75" thickBot="1">
      <c r="A443" s="198"/>
      <c r="B443" s="92"/>
      <c r="C443" s="646"/>
      <c r="D443" s="542"/>
      <c r="E443" s="545"/>
      <c r="F443" s="321"/>
      <c r="G443" s="321"/>
      <c r="H443" s="121"/>
      <c r="I443" s="133"/>
      <c r="J443" s="243"/>
      <c r="K443" s="857"/>
      <c r="L443" s="857"/>
      <c r="M443" s="866"/>
    </row>
    <row r="444" spans="1:13" ht="15.75" thickBot="1">
      <c r="A444" s="186" t="s">
        <v>372</v>
      </c>
      <c r="B444" s="17"/>
      <c r="C444" s="638"/>
      <c r="D444" s="508"/>
      <c r="E444" s="57" t="s">
        <v>330</v>
      </c>
      <c r="F444" s="18">
        <f>F445+F446+F455+F465+F468+F474</f>
        <v>53453</v>
      </c>
      <c r="G444" s="18">
        <f aca="true" t="shared" si="45" ref="G444:M444">G445+G446+G455+G465+G468+G474</f>
        <v>74126</v>
      </c>
      <c r="H444" s="70">
        <f t="shared" si="45"/>
        <v>68105</v>
      </c>
      <c r="I444" s="70">
        <f t="shared" si="45"/>
        <v>68105</v>
      </c>
      <c r="J444" s="18">
        <f t="shared" si="45"/>
        <v>59340</v>
      </c>
      <c r="K444" s="29">
        <f t="shared" si="45"/>
        <v>67605</v>
      </c>
      <c r="L444" s="29">
        <f t="shared" si="45"/>
        <v>61605</v>
      </c>
      <c r="M444" s="58">
        <f t="shared" si="45"/>
        <v>61605</v>
      </c>
    </row>
    <row r="445" spans="1:13" ht="15">
      <c r="A445" s="200">
        <v>611000</v>
      </c>
      <c r="B445" s="72"/>
      <c r="C445" s="639"/>
      <c r="D445" s="509" t="s">
        <v>294</v>
      </c>
      <c r="E445" s="554" t="s">
        <v>74</v>
      </c>
      <c r="F445" s="218">
        <v>22287</v>
      </c>
      <c r="G445" s="218">
        <v>35173</v>
      </c>
      <c r="H445" s="73">
        <v>31200</v>
      </c>
      <c r="I445" s="71">
        <v>31200</v>
      </c>
      <c r="J445" s="218">
        <v>31200</v>
      </c>
      <c r="K445" s="818">
        <v>31200</v>
      </c>
      <c r="L445" s="818">
        <v>31200</v>
      </c>
      <c r="M445" s="208">
        <v>31200</v>
      </c>
    </row>
    <row r="446" spans="1:13" ht="15">
      <c r="A446" s="193">
        <v>62</v>
      </c>
      <c r="B446" s="3"/>
      <c r="C446" s="135"/>
      <c r="D446" s="514"/>
      <c r="E446" s="532" t="s">
        <v>75</v>
      </c>
      <c r="F446" s="165">
        <f>SUM(F447:F454)</f>
        <v>7781</v>
      </c>
      <c r="G446" s="165">
        <f aca="true" t="shared" si="46" ref="G446:M446">SUM(G447:G454)</f>
        <v>9407</v>
      </c>
      <c r="H446" s="5">
        <f t="shared" si="46"/>
        <v>11000</v>
      </c>
      <c r="I446" s="5">
        <f t="shared" si="46"/>
        <v>11000</v>
      </c>
      <c r="J446" s="165">
        <f>SUM(J447:J454)</f>
        <v>11000</v>
      </c>
      <c r="K446" s="819">
        <f t="shared" si="46"/>
        <v>11000</v>
      </c>
      <c r="L446" s="819">
        <f t="shared" si="46"/>
        <v>11000</v>
      </c>
      <c r="M446" s="168">
        <f t="shared" si="46"/>
        <v>11000</v>
      </c>
    </row>
    <row r="447" spans="1:13" ht="15">
      <c r="A447" s="180">
        <v>621000</v>
      </c>
      <c r="B447" s="22"/>
      <c r="C447" s="631">
        <v>41</v>
      </c>
      <c r="D447" s="521" t="s">
        <v>294</v>
      </c>
      <c r="E447" s="517" t="s">
        <v>76</v>
      </c>
      <c r="F447" s="181">
        <v>1068</v>
      </c>
      <c r="G447" s="181">
        <v>1223</v>
      </c>
      <c r="H447" s="110">
        <v>1560</v>
      </c>
      <c r="I447" s="90">
        <v>1560</v>
      </c>
      <c r="J447" s="181">
        <v>1560</v>
      </c>
      <c r="K447" s="846">
        <v>1560</v>
      </c>
      <c r="L447" s="846">
        <v>1560</v>
      </c>
      <c r="M447" s="560">
        <v>1560</v>
      </c>
    </row>
    <row r="448" spans="1:13" ht="15">
      <c r="A448" s="169">
        <v>623000</v>
      </c>
      <c r="B448" s="7"/>
      <c r="C448" s="206">
        <v>41</v>
      </c>
      <c r="D448" s="511" t="s">
        <v>294</v>
      </c>
      <c r="E448" s="328" t="s">
        <v>77</v>
      </c>
      <c r="F448" s="172">
        <v>1159</v>
      </c>
      <c r="G448" s="172">
        <v>1429</v>
      </c>
      <c r="H448" s="53">
        <v>1560</v>
      </c>
      <c r="I448" s="24">
        <v>1560</v>
      </c>
      <c r="J448" s="211">
        <v>1560</v>
      </c>
      <c r="K448" s="824">
        <v>1560</v>
      </c>
      <c r="L448" s="824">
        <v>1560</v>
      </c>
      <c r="M448" s="213">
        <v>1560</v>
      </c>
    </row>
    <row r="449" spans="1:13" ht="15">
      <c r="A449" s="171">
        <v>625001</v>
      </c>
      <c r="B449" s="9"/>
      <c r="C449" s="13">
        <v>41</v>
      </c>
      <c r="D449" s="512" t="s">
        <v>294</v>
      </c>
      <c r="E449" s="328" t="s">
        <v>78</v>
      </c>
      <c r="F449" s="604">
        <v>312</v>
      </c>
      <c r="G449" s="604">
        <v>379</v>
      </c>
      <c r="H449" s="53">
        <v>450</v>
      </c>
      <c r="I449" s="24">
        <v>450</v>
      </c>
      <c r="J449" s="211">
        <v>450</v>
      </c>
      <c r="K449" s="824">
        <v>450</v>
      </c>
      <c r="L449" s="824">
        <v>450</v>
      </c>
      <c r="M449" s="213">
        <v>450</v>
      </c>
    </row>
    <row r="450" spans="1:13" ht="15">
      <c r="A450" s="169">
        <v>625002</v>
      </c>
      <c r="B450" s="7"/>
      <c r="C450" s="641">
        <v>41</v>
      </c>
      <c r="D450" s="522" t="s">
        <v>294</v>
      </c>
      <c r="E450" s="328" t="s">
        <v>79</v>
      </c>
      <c r="F450" s="172">
        <v>3118</v>
      </c>
      <c r="G450" s="172">
        <v>3791</v>
      </c>
      <c r="H450" s="48">
        <v>4400</v>
      </c>
      <c r="I450" s="8">
        <v>4400</v>
      </c>
      <c r="J450" s="172">
        <v>4400</v>
      </c>
      <c r="K450" s="731">
        <v>4400</v>
      </c>
      <c r="L450" s="731">
        <v>4400</v>
      </c>
      <c r="M450" s="209">
        <v>4400</v>
      </c>
    </row>
    <row r="451" spans="1:13" ht="15">
      <c r="A451" s="171">
        <v>625003</v>
      </c>
      <c r="B451" s="33"/>
      <c r="C451" s="657">
        <v>41</v>
      </c>
      <c r="D451" s="511" t="s">
        <v>294</v>
      </c>
      <c r="E451" s="328" t="s">
        <v>80</v>
      </c>
      <c r="F451" s="211">
        <v>178</v>
      </c>
      <c r="G451" s="211">
        <v>216</v>
      </c>
      <c r="H451" s="48">
        <v>250</v>
      </c>
      <c r="I451" s="8">
        <v>250</v>
      </c>
      <c r="J451" s="172">
        <v>250</v>
      </c>
      <c r="K451" s="731">
        <v>250</v>
      </c>
      <c r="L451" s="731">
        <v>250</v>
      </c>
      <c r="M451" s="209">
        <v>250</v>
      </c>
    </row>
    <row r="452" spans="1:13" ht="15">
      <c r="A452" s="171">
        <v>625004</v>
      </c>
      <c r="B452" s="33"/>
      <c r="C452" s="85">
        <v>41</v>
      </c>
      <c r="D452" s="512" t="s">
        <v>294</v>
      </c>
      <c r="E452" s="328" t="s">
        <v>81</v>
      </c>
      <c r="F452" s="172">
        <v>668</v>
      </c>
      <c r="G452" s="172">
        <v>812</v>
      </c>
      <c r="H452" s="48">
        <v>950</v>
      </c>
      <c r="I452" s="8">
        <v>950</v>
      </c>
      <c r="J452" s="172">
        <v>950</v>
      </c>
      <c r="K452" s="731">
        <v>950</v>
      </c>
      <c r="L452" s="731">
        <v>950</v>
      </c>
      <c r="M452" s="209">
        <v>950</v>
      </c>
    </row>
    <row r="453" spans="1:13" ht="15">
      <c r="A453" s="169">
        <v>625005</v>
      </c>
      <c r="B453" s="51"/>
      <c r="C453" s="39">
        <v>41</v>
      </c>
      <c r="D453" s="510" t="s">
        <v>294</v>
      </c>
      <c r="E453" s="534" t="s">
        <v>82</v>
      </c>
      <c r="F453" s="183">
        <v>220</v>
      </c>
      <c r="G453" s="183">
        <v>271</v>
      </c>
      <c r="H453" s="36">
        <v>330</v>
      </c>
      <c r="I453" s="12">
        <v>330</v>
      </c>
      <c r="J453" s="183">
        <v>330</v>
      </c>
      <c r="K453" s="811">
        <v>330</v>
      </c>
      <c r="L453" s="811">
        <v>330</v>
      </c>
      <c r="M453" s="185">
        <v>330</v>
      </c>
    </row>
    <row r="454" spans="1:20" ht="15">
      <c r="A454" s="179">
        <v>625007</v>
      </c>
      <c r="B454" s="32"/>
      <c r="C454" s="130">
        <v>41</v>
      </c>
      <c r="D454" s="513" t="s">
        <v>294</v>
      </c>
      <c r="E454" s="599" t="s">
        <v>83</v>
      </c>
      <c r="F454" s="210">
        <v>1058</v>
      </c>
      <c r="G454" s="210">
        <v>1286</v>
      </c>
      <c r="H454" s="516">
        <v>1500</v>
      </c>
      <c r="I454" s="23">
        <v>1500</v>
      </c>
      <c r="J454" s="210">
        <v>1500</v>
      </c>
      <c r="K454" s="823">
        <v>1500</v>
      </c>
      <c r="L454" s="823">
        <v>1500</v>
      </c>
      <c r="M454" s="634">
        <v>1500</v>
      </c>
      <c r="Q454" s="188"/>
      <c r="R454" s="188"/>
      <c r="S454" s="188"/>
      <c r="T454" s="188"/>
    </row>
    <row r="455" spans="1:20" ht="15">
      <c r="A455" s="164">
        <v>633</v>
      </c>
      <c r="B455" s="135"/>
      <c r="C455" s="135"/>
      <c r="D455" s="514"/>
      <c r="E455" s="532" t="s">
        <v>92</v>
      </c>
      <c r="F455" s="165">
        <f>SUM(F456:F464)</f>
        <v>20719</v>
      </c>
      <c r="G455" s="165">
        <f>SUM(G456:G464)</f>
        <v>27698</v>
      </c>
      <c r="H455" s="5">
        <f>SUM(H456:H464)</f>
        <v>23445</v>
      </c>
      <c r="I455" s="4">
        <f>SUM(I456:I464)</f>
        <v>23445</v>
      </c>
      <c r="J455" s="165">
        <f>SUM(J457:J465)</f>
        <v>15920</v>
      </c>
      <c r="K455" s="819">
        <f>SUM(K456:K464)</f>
        <v>22945</v>
      </c>
      <c r="L455" s="819">
        <f>SUM(L457:L464)</f>
        <v>17445</v>
      </c>
      <c r="M455" s="168">
        <f>SUM(M457:M464)</f>
        <v>17445</v>
      </c>
      <c r="S455" s="188"/>
      <c r="T455" s="188"/>
    </row>
    <row r="456" spans="1:13" ht="15">
      <c r="A456" s="202">
        <v>633001</v>
      </c>
      <c r="B456" s="631"/>
      <c r="C456" s="631">
        <v>41</v>
      </c>
      <c r="D456" s="521" t="s">
        <v>294</v>
      </c>
      <c r="E456" s="533" t="s">
        <v>399</v>
      </c>
      <c r="F456" s="181"/>
      <c r="G456" s="181">
        <v>5124</v>
      </c>
      <c r="H456" s="36">
        <v>6000</v>
      </c>
      <c r="I456" s="12">
        <v>6000</v>
      </c>
      <c r="J456" s="216">
        <v>200</v>
      </c>
      <c r="K456" s="811">
        <v>5500</v>
      </c>
      <c r="L456" s="811">
        <v>6000</v>
      </c>
      <c r="M456" s="560">
        <v>6000</v>
      </c>
    </row>
    <row r="457" spans="1:13" ht="15">
      <c r="A457" s="171">
        <v>633003</v>
      </c>
      <c r="B457" s="7">
        <v>1</v>
      </c>
      <c r="C457" s="641">
        <v>41</v>
      </c>
      <c r="D457" s="522" t="s">
        <v>294</v>
      </c>
      <c r="E457" s="534" t="s">
        <v>295</v>
      </c>
      <c r="F457" s="170">
        <v>221</v>
      </c>
      <c r="G457" s="170">
        <v>25</v>
      </c>
      <c r="H457" s="171">
        <v>50</v>
      </c>
      <c r="I457" s="8">
        <v>50</v>
      </c>
      <c r="J457" s="239">
        <v>30</v>
      </c>
      <c r="K457" s="731">
        <v>50</v>
      </c>
      <c r="L457" s="731">
        <v>50</v>
      </c>
      <c r="M457" s="787">
        <v>50</v>
      </c>
    </row>
    <row r="458" spans="1:19" ht="15">
      <c r="A458" s="169">
        <v>633006</v>
      </c>
      <c r="B458" s="9">
        <v>1</v>
      </c>
      <c r="C458" s="13">
        <v>41</v>
      </c>
      <c r="D458" s="512" t="s">
        <v>294</v>
      </c>
      <c r="E458" s="328" t="s">
        <v>279</v>
      </c>
      <c r="F458" s="172"/>
      <c r="G458" s="172">
        <v>6</v>
      </c>
      <c r="H458" s="48">
        <v>50</v>
      </c>
      <c r="I458" s="8">
        <v>50</v>
      </c>
      <c r="J458" s="172">
        <v>50</v>
      </c>
      <c r="K458" s="731">
        <v>50</v>
      </c>
      <c r="L458" s="731">
        <v>50</v>
      </c>
      <c r="M458" s="209">
        <v>50</v>
      </c>
      <c r="O458" s="189"/>
      <c r="P458" s="189"/>
      <c r="Q458" s="189"/>
      <c r="R458" s="189"/>
      <c r="S458" s="189"/>
    </row>
    <row r="459" spans="1:18" ht="15">
      <c r="A459" s="171">
        <v>633006</v>
      </c>
      <c r="B459" s="9">
        <v>3</v>
      </c>
      <c r="C459" s="641">
        <v>41</v>
      </c>
      <c r="D459" s="522" t="s">
        <v>294</v>
      </c>
      <c r="E459" s="328" t="s">
        <v>280</v>
      </c>
      <c r="F459" s="172">
        <v>297</v>
      </c>
      <c r="G459" s="172">
        <v>241</v>
      </c>
      <c r="H459" s="48">
        <v>160</v>
      </c>
      <c r="I459" s="8">
        <v>160</v>
      </c>
      <c r="J459" s="172">
        <v>150</v>
      </c>
      <c r="K459" s="731">
        <v>160</v>
      </c>
      <c r="L459" s="731">
        <v>160</v>
      </c>
      <c r="M459" s="209">
        <v>160</v>
      </c>
      <c r="N459" s="188"/>
      <c r="O459" s="189"/>
      <c r="P459" s="189"/>
      <c r="Q459" s="189"/>
      <c r="R459" s="189"/>
    </row>
    <row r="460" spans="1:14" ht="15">
      <c r="A460" s="171">
        <v>633006</v>
      </c>
      <c r="B460" s="9">
        <v>4</v>
      </c>
      <c r="C460" s="13">
        <v>41</v>
      </c>
      <c r="D460" s="512" t="s">
        <v>294</v>
      </c>
      <c r="E460" s="534" t="s">
        <v>100</v>
      </c>
      <c r="F460" s="172">
        <v>26</v>
      </c>
      <c r="G460" s="172">
        <v>14</v>
      </c>
      <c r="H460" s="48">
        <v>20</v>
      </c>
      <c r="I460" s="8">
        <v>20</v>
      </c>
      <c r="J460" s="601">
        <v>20</v>
      </c>
      <c r="K460" s="731">
        <v>20</v>
      </c>
      <c r="L460" s="731">
        <v>20</v>
      </c>
      <c r="M460" s="867">
        <v>20</v>
      </c>
      <c r="N460" s="191"/>
    </row>
    <row r="461" spans="1:13" ht="15">
      <c r="A461" s="171">
        <v>633006</v>
      </c>
      <c r="B461" s="9">
        <v>7</v>
      </c>
      <c r="C461" s="13">
        <v>41</v>
      </c>
      <c r="D461" s="512" t="s">
        <v>294</v>
      </c>
      <c r="E461" s="534" t="s">
        <v>465</v>
      </c>
      <c r="F461" s="172"/>
      <c r="G461" s="172"/>
      <c r="H461" s="48">
        <v>50</v>
      </c>
      <c r="I461" s="8">
        <v>50</v>
      </c>
      <c r="J461" s="172">
        <v>20</v>
      </c>
      <c r="K461" s="731">
        <v>50</v>
      </c>
      <c r="L461" s="731">
        <v>50</v>
      </c>
      <c r="M461" s="209">
        <v>50</v>
      </c>
    </row>
    <row r="462" spans="1:13" ht="15">
      <c r="A462" s="171">
        <v>633006</v>
      </c>
      <c r="B462" s="9">
        <v>10</v>
      </c>
      <c r="C462" s="13">
        <v>41</v>
      </c>
      <c r="D462" s="512" t="s">
        <v>294</v>
      </c>
      <c r="E462" s="328" t="s">
        <v>296</v>
      </c>
      <c r="F462" s="172"/>
      <c r="G462" s="172">
        <v>5</v>
      </c>
      <c r="H462" s="48">
        <v>50</v>
      </c>
      <c r="I462" s="8">
        <v>50</v>
      </c>
      <c r="J462" s="172"/>
      <c r="K462" s="731">
        <v>50</v>
      </c>
      <c r="L462" s="731">
        <v>50</v>
      </c>
      <c r="M462" s="209">
        <v>50</v>
      </c>
    </row>
    <row r="463" spans="1:13" ht="15">
      <c r="A463" s="171">
        <v>633010</v>
      </c>
      <c r="B463" s="9"/>
      <c r="C463" s="13">
        <v>41</v>
      </c>
      <c r="D463" s="512" t="s">
        <v>294</v>
      </c>
      <c r="E463" s="328" t="s">
        <v>297</v>
      </c>
      <c r="F463" s="172">
        <v>325</v>
      </c>
      <c r="G463" s="172">
        <v>266</v>
      </c>
      <c r="H463" s="48">
        <v>65</v>
      </c>
      <c r="I463" s="8">
        <v>65</v>
      </c>
      <c r="J463" s="176">
        <v>50</v>
      </c>
      <c r="K463" s="731">
        <v>65</v>
      </c>
      <c r="L463" s="731">
        <v>65</v>
      </c>
      <c r="M463" s="787">
        <v>65</v>
      </c>
    </row>
    <row r="464" spans="1:18" ht="15">
      <c r="A464" s="173">
        <v>633011</v>
      </c>
      <c r="B464" s="11"/>
      <c r="C464" s="707" t="s">
        <v>421</v>
      </c>
      <c r="D464" s="509"/>
      <c r="E464" s="529" t="s">
        <v>414</v>
      </c>
      <c r="F464" s="174">
        <v>19850</v>
      </c>
      <c r="G464" s="174">
        <v>22017</v>
      </c>
      <c r="H464" s="80">
        <v>17000</v>
      </c>
      <c r="I464" s="10">
        <v>17000</v>
      </c>
      <c r="J464" s="221">
        <v>15000</v>
      </c>
      <c r="K464" s="820">
        <v>17000</v>
      </c>
      <c r="L464" s="820">
        <v>17000</v>
      </c>
      <c r="M464" s="673">
        <v>17000</v>
      </c>
      <c r="N464" s="188"/>
      <c r="O464" s="188"/>
      <c r="P464" s="188"/>
      <c r="Q464" s="188"/>
      <c r="R464" s="188"/>
    </row>
    <row r="465" spans="1:18" ht="15">
      <c r="A465" s="164">
        <v>635</v>
      </c>
      <c r="B465" s="3"/>
      <c r="C465" s="135"/>
      <c r="D465" s="514"/>
      <c r="E465" s="532" t="s">
        <v>124</v>
      </c>
      <c r="F465" s="165">
        <f>SUM(F466:F467)</f>
        <v>1507</v>
      </c>
      <c r="G465" s="165">
        <f>SUM(G466:G467)</f>
        <v>156</v>
      </c>
      <c r="H465" s="5">
        <f>H466+H467</f>
        <v>600</v>
      </c>
      <c r="I465" s="4">
        <f>I466+I467</f>
        <v>600</v>
      </c>
      <c r="J465" s="165">
        <f>J467+J466</f>
        <v>600</v>
      </c>
      <c r="K465" s="819">
        <f>K466+K467</f>
        <v>600</v>
      </c>
      <c r="L465" s="819">
        <f>L466+L467</f>
        <v>600</v>
      </c>
      <c r="M465" s="168">
        <f>M467+M466</f>
        <v>600</v>
      </c>
      <c r="N465" s="188"/>
      <c r="O465" s="188"/>
      <c r="P465" s="188"/>
      <c r="Q465" s="188"/>
      <c r="R465" s="188"/>
    </row>
    <row r="466" spans="1:13" ht="12.75" customHeight="1">
      <c r="A466" s="180">
        <v>635004</v>
      </c>
      <c r="B466" s="22">
        <v>5</v>
      </c>
      <c r="C466" s="631">
        <v>41</v>
      </c>
      <c r="D466" s="521" t="s">
        <v>294</v>
      </c>
      <c r="E466" s="533" t="s">
        <v>298</v>
      </c>
      <c r="F466" s="181">
        <v>498</v>
      </c>
      <c r="G466" s="181">
        <v>156</v>
      </c>
      <c r="H466" s="52">
        <v>250</v>
      </c>
      <c r="I466" s="21">
        <v>250</v>
      </c>
      <c r="J466" s="601">
        <v>250</v>
      </c>
      <c r="K466" s="729">
        <v>250</v>
      </c>
      <c r="L466" s="729">
        <v>250</v>
      </c>
      <c r="M466" s="868">
        <v>250</v>
      </c>
    </row>
    <row r="467" spans="1:13" ht="12.75" customHeight="1">
      <c r="A467" s="173">
        <v>635004</v>
      </c>
      <c r="B467" s="11">
        <v>6</v>
      </c>
      <c r="C467" s="204">
        <v>41</v>
      </c>
      <c r="D467" s="509" t="s">
        <v>294</v>
      </c>
      <c r="E467" s="529" t="s">
        <v>299</v>
      </c>
      <c r="F467" s="174">
        <v>1009</v>
      </c>
      <c r="G467" s="174"/>
      <c r="H467" s="80">
        <v>350</v>
      </c>
      <c r="I467" s="10">
        <v>350</v>
      </c>
      <c r="J467" s="210">
        <v>350</v>
      </c>
      <c r="K467" s="820">
        <v>350</v>
      </c>
      <c r="L467" s="820">
        <v>350</v>
      </c>
      <c r="M467" s="634">
        <v>350</v>
      </c>
    </row>
    <row r="468" spans="1:13" ht="15">
      <c r="A468" s="193">
        <v>637</v>
      </c>
      <c r="B468" s="3"/>
      <c r="C468" s="135"/>
      <c r="D468" s="514"/>
      <c r="E468" s="532" t="s">
        <v>134</v>
      </c>
      <c r="F468" s="165">
        <f>SUM(F469:F473)</f>
        <v>1106</v>
      </c>
      <c r="G468" s="165">
        <f>SUM(G469:G473)</f>
        <v>1639</v>
      </c>
      <c r="H468" s="5">
        <f>SUM(H469:H473)</f>
        <v>1800</v>
      </c>
      <c r="I468" s="4">
        <f>SUM(I469:I473)</f>
        <v>1800</v>
      </c>
      <c r="J468" s="165">
        <f>SUM(J473:J474)</f>
        <v>560</v>
      </c>
      <c r="K468" s="819">
        <f>SUM(K469:K473)</f>
        <v>1800</v>
      </c>
      <c r="L468" s="819">
        <f>SUM(L472:L473)</f>
        <v>1300</v>
      </c>
      <c r="M468" s="168">
        <f>SUM(M472:M473)</f>
        <v>1300</v>
      </c>
    </row>
    <row r="469" spans="1:13" ht="15">
      <c r="A469" s="171">
        <v>637004</v>
      </c>
      <c r="B469" s="9"/>
      <c r="C469" s="13">
        <v>41</v>
      </c>
      <c r="D469" s="512" t="s">
        <v>294</v>
      </c>
      <c r="E469" s="328" t="s">
        <v>300</v>
      </c>
      <c r="F469" s="172">
        <v>529</v>
      </c>
      <c r="G469" s="172">
        <v>420</v>
      </c>
      <c r="H469" s="48">
        <v>500</v>
      </c>
      <c r="I469" s="8">
        <v>500</v>
      </c>
      <c r="J469" s="172">
        <v>500</v>
      </c>
      <c r="K469" s="731">
        <v>500</v>
      </c>
      <c r="L469" s="731">
        <v>500</v>
      </c>
      <c r="M469" s="209">
        <v>500</v>
      </c>
    </row>
    <row r="470" spans="1:18" ht="15">
      <c r="A470" s="171">
        <v>637006</v>
      </c>
      <c r="B470" s="9"/>
      <c r="C470" s="13">
        <v>41</v>
      </c>
      <c r="D470" s="512" t="s">
        <v>294</v>
      </c>
      <c r="E470" s="328" t="s">
        <v>427</v>
      </c>
      <c r="F470" s="172">
        <v>60</v>
      </c>
      <c r="G470" s="172"/>
      <c r="H470" s="48"/>
      <c r="I470" s="8"/>
      <c r="J470" s="172"/>
      <c r="K470" s="731"/>
      <c r="L470" s="731"/>
      <c r="M470" s="209"/>
      <c r="N470" s="188"/>
      <c r="R470" s="188"/>
    </row>
    <row r="471" spans="1:13" ht="15.75" customHeight="1">
      <c r="A471" s="171">
        <v>637012</v>
      </c>
      <c r="B471" s="15"/>
      <c r="C471" s="13">
        <v>41</v>
      </c>
      <c r="D471" s="512" t="s">
        <v>294</v>
      </c>
      <c r="E471" s="328" t="s">
        <v>236</v>
      </c>
      <c r="F471" s="172"/>
      <c r="G471" s="172"/>
      <c r="H471" s="171"/>
      <c r="I471" s="8"/>
      <c r="J471" s="183"/>
      <c r="K471" s="822"/>
      <c r="L471" s="811"/>
      <c r="M471" s="185"/>
    </row>
    <row r="472" spans="1:13" ht="15">
      <c r="A472" s="182">
        <v>637014</v>
      </c>
      <c r="B472" s="9"/>
      <c r="C472" s="641">
        <v>41</v>
      </c>
      <c r="D472" s="522" t="s">
        <v>294</v>
      </c>
      <c r="E472" s="534" t="s">
        <v>149</v>
      </c>
      <c r="F472" s="183">
        <v>252</v>
      </c>
      <c r="G472" s="183">
        <v>866</v>
      </c>
      <c r="H472" s="36">
        <v>800</v>
      </c>
      <c r="I472" s="6">
        <v>800</v>
      </c>
      <c r="J472" s="605">
        <v>800</v>
      </c>
      <c r="K472" s="824">
        <v>800</v>
      </c>
      <c r="L472" s="824">
        <v>800</v>
      </c>
      <c r="M472" s="870">
        <v>800</v>
      </c>
    </row>
    <row r="473" spans="1:19" ht="15">
      <c r="A473" s="179">
        <v>637016</v>
      </c>
      <c r="B473" s="7"/>
      <c r="C473" s="204">
        <v>41</v>
      </c>
      <c r="D473" s="509" t="s">
        <v>294</v>
      </c>
      <c r="E473" s="529" t="s">
        <v>152</v>
      </c>
      <c r="F473" s="210">
        <v>265</v>
      </c>
      <c r="G473" s="210">
        <v>353</v>
      </c>
      <c r="H473" s="516">
        <v>500</v>
      </c>
      <c r="I473" s="6">
        <v>500</v>
      </c>
      <c r="J473" s="210">
        <v>500</v>
      </c>
      <c r="K473" s="823">
        <v>500</v>
      </c>
      <c r="L473" s="823">
        <v>500</v>
      </c>
      <c r="M473" s="634">
        <v>500</v>
      </c>
      <c r="O473" s="188"/>
      <c r="P473" s="188"/>
      <c r="Q473" s="188"/>
      <c r="R473" s="188" t="s">
        <v>454</v>
      </c>
      <c r="S473" s="188"/>
    </row>
    <row r="474" spans="1:13" ht="15">
      <c r="A474" s="193">
        <v>642</v>
      </c>
      <c r="B474" s="3"/>
      <c r="C474" s="639"/>
      <c r="D474" s="509"/>
      <c r="E474" s="554" t="s">
        <v>265</v>
      </c>
      <c r="F474" s="165">
        <v>53</v>
      </c>
      <c r="G474" s="165">
        <v>53</v>
      </c>
      <c r="H474" s="5">
        <v>60</v>
      </c>
      <c r="I474" s="4">
        <v>60</v>
      </c>
      <c r="J474" s="165">
        <v>60</v>
      </c>
      <c r="K474" s="819">
        <f>K475</f>
        <v>60</v>
      </c>
      <c r="L474" s="819">
        <v>60</v>
      </c>
      <c r="M474" s="168">
        <v>60</v>
      </c>
    </row>
    <row r="475" spans="1:15" ht="15">
      <c r="A475" s="202">
        <v>642011</v>
      </c>
      <c r="B475" s="99"/>
      <c r="C475" s="644">
        <v>41</v>
      </c>
      <c r="D475" s="540" t="s">
        <v>294</v>
      </c>
      <c r="E475" s="328" t="s">
        <v>268</v>
      </c>
      <c r="F475" s="167">
        <v>53</v>
      </c>
      <c r="G475" s="167">
        <v>53</v>
      </c>
      <c r="H475" s="110">
        <v>60</v>
      </c>
      <c r="I475" s="90">
        <v>60</v>
      </c>
      <c r="J475" s="183">
        <v>60</v>
      </c>
      <c r="K475" s="846">
        <v>60</v>
      </c>
      <c r="L475" s="846">
        <v>60</v>
      </c>
      <c r="M475" s="185">
        <v>60</v>
      </c>
      <c r="O475" s="188"/>
    </row>
    <row r="476" spans="1:15" ht="15.75" thickBot="1">
      <c r="A476" s="198"/>
      <c r="B476" s="92"/>
      <c r="C476" s="646"/>
      <c r="D476" s="542"/>
      <c r="E476" s="545"/>
      <c r="F476" s="320"/>
      <c r="G476" s="320"/>
      <c r="H476" s="101"/>
      <c r="I476" s="93"/>
      <c r="J476" s="243"/>
      <c r="K476" s="836"/>
      <c r="L476" s="836"/>
      <c r="M476" s="866"/>
      <c r="O476" s="188"/>
    </row>
    <row r="477" spans="1:13" ht="15.75" thickBot="1">
      <c r="A477" s="69" t="s">
        <v>301</v>
      </c>
      <c r="B477" s="17"/>
      <c r="C477" s="638"/>
      <c r="D477" s="508"/>
      <c r="E477" s="57" t="s">
        <v>343</v>
      </c>
      <c r="F477" s="18">
        <f>F478+F480</f>
        <v>38639</v>
      </c>
      <c r="G477" s="18">
        <f>G478+G480</f>
        <v>80943</v>
      </c>
      <c r="H477" s="70">
        <v>77900</v>
      </c>
      <c r="I477" s="68">
        <v>77900</v>
      </c>
      <c r="J477" s="18">
        <v>81500</v>
      </c>
      <c r="K477" s="29">
        <f>K478+K480</f>
        <v>76812</v>
      </c>
      <c r="L477" s="29">
        <f>L478+L480</f>
        <v>76312</v>
      </c>
      <c r="M477" s="58">
        <f>M478+M480</f>
        <v>76312</v>
      </c>
    </row>
    <row r="478" spans="1:17" ht="15">
      <c r="A478" s="261">
        <v>637</v>
      </c>
      <c r="B478" s="95"/>
      <c r="C478" s="140"/>
      <c r="D478" s="538"/>
      <c r="E478" s="539" t="s">
        <v>134</v>
      </c>
      <c r="F478" s="215">
        <v>1198</v>
      </c>
      <c r="G478" s="215">
        <v>1218</v>
      </c>
      <c r="H478" s="106">
        <v>1300</v>
      </c>
      <c r="I478" s="98">
        <v>1800</v>
      </c>
      <c r="J478" s="215">
        <v>1800</v>
      </c>
      <c r="K478" s="834">
        <f>K479</f>
        <v>1300</v>
      </c>
      <c r="L478" s="834">
        <f>L479</f>
        <v>1300</v>
      </c>
      <c r="M478" s="219">
        <f>M479</f>
        <v>1300</v>
      </c>
      <c r="Q478" s="188"/>
    </row>
    <row r="479" spans="1:17" ht="15">
      <c r="A479" s="166">
        <v>637001</v>
      </c>
      <c r="B479" s="75"/>
      <c r="C479" s="112">
        <v>41</v>
      </c>
      <c r="D479" s="514" t="s">
        <v>302</v>
      </c>
      <c r="E479" s="541" t="s">
        <v>303</v>
      </c>
      <c r="F479" s="167">
        <v>1198</v>
      </c>
      <c r="G479" s="167">
        <v>1218</v>
      </c>
      <c r="H479" s="77">
        <v>1300</v>
      </c>
      <c r="I479" s="78">
        <v>1800</v>
      </c>
      <c r="J479" s="183">
        <v>1800</v>
      </c>
      <c r="K479" s="821">
        <v>1300</v>
      </c>
      <c r="L479" s="811">
        <v>1300</v>
      </c>
      <c r="M479" s="225">
        <v>1300</v>
      </c>
      <c r="Q479" s="188"/>
    </row>
    <row r="480" spans="1:13" ht="15">
      <c r="A480" s="193">
        <v>642</v>
      </c>
      <c r="B480" s="3"/>
      <c r="C480" s="639"/>
      <c r="D480" s="509"/>
      <c r="E480" s="532" t="s">
        <v>373</v>
      </c>
      <c r="F480" s="165">
        <f>SUM(F481:F482)</f>
        <v>37441</v>
      </c>
      <c r="G480" s="165">
        <f>SUM(G481:G482)</f>
        <v>79725</v>
      </c>
      <c r="H480" s="5">
        <v>76600</v>
      </c>
      <c r="I480" s="4">
        <v>76100</v>
      </c>
      <c r="J480" s="165">
        <v>76000</v>
      </c>
      <c r="K480" s="819">
        <f>K481+K482</f>
        <v>75512</v>
      </c>
      <c r="L480" s="819">
        <f>L481</f>
        <v>75012</v>
      </c>
      <c r="M480" s="168">
        <f>M481</f>
        <v>75012</v>
      </c>
    </row>
    <row r="481" spans="1:13" ht="15">
      <c r="A481" s="180">
        <v>642002</v>
      </c>
      <c r="B481" s="22"/>
      <c r="C481" s="206">
        <v>41</v>
      </c>
      <c r="D481" s="510" t="s">
        <v>374</v>
      </c>
      <c r="E481" s="557" t="s">
        <v>375</v>
      </c>
      <c r="F481" s="183">
        <v>36484</v>
      </c>
      <c r="G481" s="183">
        <v>78900</v>
      </c>
      <c r="H481" s="36">
        <v>76000</v>
      </c>
      <c r="I481" s="12">
        <v>76000</v>
      </c>
      <c r="J481" s="183">
        <v>76000</v>
      </c>
      <c r="K481" s="811">
        <v>75012</v>
      </c>
      <c r="L481" s="729">
        <v>75012</v>
      </c>
      <c r="M481" s="223">
        <v>75012</v>
      </c>
    </row>
    <row r="482" spans="1:13" ht="15">
      <c r="A482" s="182">
        <v>642005</v>
      </c>
      <c r="B482" s="32"/>
      <c r="C482" s="130">
        <v>41</v>
      </c>
      <c r="D482" s="513" t="s">
        <v>374</v>
      </c>
      <c r="E482" s="544" t="s">
        <v>376</v>
      </c>
      <c r="F482" s="211">
        <v>957</v>
      </c>
      <c r="G482" s="211">
        <v>825</v>
      </c>
      <c r="H482" s="516">
        <v>600</v>
      </c>
      <c r="I482" s="24">
        <v>100</v>
      </c>
      <c r="J482" s="210"/>
      <c r="K482" s="824">
        <v>500</v>
      </c>
      <c r="L482" s="811">
        <v>500</v>
      </c>
      <c r="M482" s="185">
        <v>500</v>
      </c>
    </row>
    <row r="483" spans="1:13" ht="15.75" thickBot="1">
      <c r="A483" s="198"/>
      <c r="B483" s="27"/>
      <c r="C483" s="643"/>
      <c r="D483" s="537"/>
      <c r="E483" s="575"/>
      <c r="F483" s="226"/>
      <c r="G483" s="226"/>
      <c r="H483" s="28"/>
      <c r="I483" s="93"/>
      <c r="J483" s="243"/>
      <c r="K483" s="836"/>
      <c r="L483" s="836"/>
      <c r="M483" s="866"/>
    </row>
    <row r="484" spans="1:13" ht="15.75" thickBot="1">
      <c r="A484" s="186" t="s">
        <v>344</v>
      </c>
      <c r="B484" s="17"/>
      <c r="C484" s="638"/>
      <c r="D484" s="508"/>
      <c r="E484" s="57" t="s">
        <v>304</v>
      </c>
      <c r="F484" s="245">
        <f>F486+F497+F501+F485+F495</f>
        <v>36672</v>
      </c>
      <c r="G484" s="245">
        <f>G486+G497+G501+G485+G495</f>
        <v>25814</v>
      </c>
      <c r="H484" s="606">
        <f aca="true" t="shared" si="47" ref="H484:M484">H485+H486+H495+H497+H501</f>
        <v>25730</v>
      </c>
      <c r="I484" s="136">
        <f t="shared" si="47"/>
        <v>25730</v>
      </c>
      <c r="J484" s="245">
        <f t="shared" si="47"/>
        <v>27330</v>
      </c>
      <c r="K484" s="869">
        <f t="shared" si="47"/>
        <v>34070</v>
      </c>
      <c r="L484" s="869">
        <f t="shared" si="47"/>
        <v>34070</v>
      </c>
      <c r="M484" s="871">
        <f t="shared" si="47"/>
        <v>34070</v>
      </c>
    </row>
    <row r="485" spans="1:13" ht="15">
      <c r="A485" s="261">
        <v>611000</v>
      </c>
      <c r="B485" s="95"/>
      <c r="C485" s="140">
        <v>41</v>
      </c>
      <c r="D485" s="668">
        <v>42777</v>
      </c>
      <c r="E485" s="539" t="s">
        <v>74</v>
      </c>
      <c r="F485" s="215">
        <v>23470</v>
      </c>
      <c r="G485" s="215">
        <v>16835</v>
      </c>
      <c r="H485" s="106">
        <v>16000</v>
      </c>
      <c r="I485" s="98">
        <v>15900</v>
      </c>
      <c r="J485" s="215">
        <v>15900</v>
      </c>
      <c r="K485" s="834">
        <v>22000</v>
      </c>
      <c r="L485" s="834">
        <v>22000</v>
      </c>
      <c r="M485" s="219">
        <v>22000</v>
      </c>
    </row>
    <row r="486" spans="1:13" ht="15">
      <c r="A486" s="200">
        <v>62</v>
      </c>
      <c r="B486" s="72"/>
      <c r="C486" s="639"/>
      <c r="D486" s="514"/>
      <c r="E486" s="532" t="s">
        <v>75</v>
      </c>
      <c r="F486" s="218">
        <f>SUM(F487:F494)</f>
        <v>8075</v>
      </c>
      <c r="G486" s="218">
        <f aca="true" t="shared" si="48" ref="G486:M486">SUM(G487:G494)</f>
        <v>5894</v>
      </c>
      <c r="H486" s="73">
        <f t="shared" si="48"/>
        <v>5630</v>
      </c>
      <c r="I486" s="73">
        <f t="shared" si="48"/>
        <v>5630</v>
      </c>
      <c r="J486" s="218">
        <f t="shared" si="48"/>
        <v>5630</v>
      </c>
      <c r="K486" s="818">
        <f t="shared" si="48"/>
        <v>7720</v>
      </c>
      <c r="L486" s="818">
        <f t="shared" si="48"/>
        <v>7720</v>
      </c>
      <c r="M486" s="208">
        <f t="shared" si="48"/>
        <v>7720</v>
      </c>
    </row>
    <row r="487" spans="1:13" ht="15">
      <c r="A487" s="180">
        <v>621000</v>
      </c>
      <c r="B487" s="22"/>
      <c r="C487" s="631">
        <v>41</v>
      </c>
      <c r="D487" s="521" t="s">
        <v>305</v>
      </c>
      <c r="E487" s="534" t="s">
        <v>76</v>
      </c>
      <c r="F487" s="181">
        <v>1260</v>
      </c>
      <c r="G487" s="181">
        <v>938</v>
      </c>
      <c r="H487" s="110">
        <v>780</v>
      </c>
      <c r="I487" s="90">
        <v>780</v>
      </c>
      <c r="J487" s="181">
        <v>780</v>
      </c>
      <c r="K487" s="846">
        <v>700</v>
      </c>
      <c r="L487" s="846">
        <v>800</v>
      </c>
      <c r="M487" s="560">
        <v>800</v>
      </c>
    </row>
    <row r="488" spans="1:13" ht="15">
      <c r="A488" s="171">
        <v>623000</v>
      </c>
      <c r="B488" s="9"/>
      <c r="C488" s="13">
        <v>41</v>
      </c>
      <c r="D488" s="512" t="s">
        <v>305</v>
      </c>
      <c r="E488" s="328" t="s">
        <v>77</v>
      </c>
      <c r="F488" s="211">
        <v>954</v>
      </c>
      <c r="G488" s="211">
        <v>748</v>
      </c>
      <c r="H488" s="48">
        <v>780</v>
      </c>
      <c r="I488" s="8">
        <v>780</v>
      </c>
      <c r="J488" s="172">
        <v>780</v>
      </c>
      <c r="K488" s="731">
        <v>1500</v>
      </c>
      <c r="L488" s="731">
        <v>1400</v>
      </c>
      <c r="M488" s="209">
        <v>1400</v>
      </c>
    </row>
    <row r="489" spans="1:13" ht="15">
      <c r="A489" s="171">
        <v>625001</v>
      </c>
      <c r="B489" s="9"/>
      <c r="C489" s="641">
        <v>41</v>
      </c>
      <c r="D489" s="522" t="s">
        <v>305</v>
      </c>
      <c r="E489" s="328" t="s">
        <v>78</v>
      </c>
      <c r="F489" s="211">
        <v>332</v>
      </c>
      <c r="G489" s="211">
        <v>236</v>
      </c>
      <c r="H489" s="36">
        <v>220</v>
      </c>
      <c r="I489" s="12">
        <v>220</v>
      </c>
      <c r="J489" s="183">
        <v>220</v>
      </c>
      <c r="K489" s="811">
        <v>310</v>
      </c>
      <c r="L489" s="811">
        <v>310</v>
      </c>
      <c r="M489" s="185">
        <v>310</v>
      </c>
    </row>
    <row r="490" spans="1:13" ht="15">
      <c r="A490" s="171">
        <v>625002</v>
      </c>
      <c r="B490" s="9"/>
      <c r="C490" s="13">
        <v>41</v>
      </c>
      <c r="D490" s="512" t="s">
        <v>305</v>
      </c>
      <c r="E490" s="328" t="s">
        <v>79</v>
      </c>
      <c r="F490" s="211">
        <v>3320</v>
      </c>
      <c r="G490" s="211">
        <v>2361</v>
      </c>
      <c r="H490" s="53">
        <v>2200</v>
      </c>
      <c r="I490" s="24">
        <v>2200</v>
      </c>
      <c r="J490" s="211">
        <v>2200</v>
      </c>
      <c r="K490" s="824">
        <v>3100</v>
      </c>
      <c r="L490" s="824">
        <v>3100</v>
      </c>
      <c r="M490" s="213">
        <v>3100</v>
      </c>
    </row>
    <row r="491" spans="1:13" ht="15">
      <c r="A491" s="169">
        <v>625003</v>
      </c>
      <c r="B491" s="7"/>
      <c r="C491" s="641">
        <v>41</v>
      </c>
      <c r="D491" s="522" t="s">
        <v>305</v>
      </c>
      <c r="E491" s="534" t="s">
        <v>80</v>
      </c>
      <c r="F491" s="211">
        <v>190</v>
      </c>
      <c r="G491" s="211">
        <v>135</v>
      </c>
      <c r="H491" s="53">
        <v>150</v>
      </c>
      <c r="I491" s="24">
        <v>150</v>
      </c>
      <c r="J491" s="211">
        <v>150</v>
      </c>
      <c r="K491" s="824">
        <v>180</v>
      </c>
      <c r="L491" s="824">
        <v>180</v>
      </c>
      <c r="M491" s="213">
        <v>180</v>
      </c>
    </row>
    <row r="492" spans="1:13" ht="15">
      <c r="A492" s="171">
        <v>625004</v>
      </c>
      <c r="B492" s="9"/>
      <c r="C492" s="13">
        <v>41</v>
      </c>
      <c r="D492" s="512" t="s">
        <v>305</v>
      </c>
      <c r="E492" s="328" t="s">
        <v>81</v>
      </c>
      <c r="F492" s="172">
        <v>669</v>
      </c>
      <c r="G492" s="172">
        <v>506</v>
      </c>
      <c r="H492" s="48">
        <v>500</v>
      </c>
      <c r="I492" s="8">
        <v>500</v>
      </c>
      <c r="J492" s="172">
        <v>500</v>
      </c>
      <c r="K492" s="731">
        <v>660</v>
      </c>
      <c r="L492" s="731">
        <v>660</v>
      </c>
      <c r="M492" s="209">
        <v>660</v>
      </c>
    </row>
    <row r="493" spans="1:13" ht="15">
      <c r="A493" s="171">
        <v>625005</v>
      </c>
      <c r="B493" s="9"/>
      <c r="C493" s="13">
        <v>41</v>
      </c>
      <c r="D493" s="512" t="s">
        <v>305</v>
      </c>
      <c r="E493" s="328" t="s">
        <v>82</v>
      </c>
      <c r="F493" s="172">
        <v>223</v>
      </c>
      <c r="G493" s="172">
        <v>169</v>
      </c>
      <c r="H493" s="89">
        <v>200</v>
      </c>
      <c r="I493" s="6">
        <v>200</v>
      </c>
      <c r="J493" s="170">
        <v>200</v>
      </c>
      <c r="K493" s="822">
        <v>220</v>
      </c>
      <c r="L493" s="822">
        <v>220</v>
      </c>
      <c r="M493" s="228">
        <v>220</v>
      </c>
    </row>
    <row r="494" spans="1:13" ht="15">
      <c r="A494" s="179">
        <v>625007</v>
      </c>
      <c r="B494" s="32"/>
      <c r="C494" s="204">
        <v>41</v>
      </c>
      <c r="D494" s="509" t="s">
        <v>305</v>
      </c>
      <c r="E494" s="599" t="s">
        <v>83</v>
      </c>
      <c r="F494" s="183">
        <v>1127</v>
      </c>
      <c r="G494" s="183">
        <v>801</v>
      </c>
      <c r="H494" s="516">
        <v>800</v>
      </c>
      <c r="I494" s="23">
        <v>800</v>
      </c>
      <c r="J494" s="210">
        <v>800</v>
      </c>
      <c r="K494" s="823">
        <v>1050</v>
      </c>
      <c r="L494" s="823">
        <v>1050</v>
      </c>
      <c r="M494" s="634">
        <v>1050</v>
      </c>
    </row>
    <row r="495" spans="1:13" ht="15">
      <c r="A495" s="164">
        <v>633</v>
      </c>
      <c r="B495" s="135"/>
      <c r="C495" s="135"/>
      <c r="D495" s="514"/>
      <c r="E495" s="532" t="s">
        <v>92</v>
      </c>
      <c r="F495" s="165"/>
      <c r="G495" s="165">
        <v>39</v>
      </c>
      <c r="H495" s="5">
        <v>200</v>
      </c>
      <c r="I495" s="4">
        <v>200</v>
      </c>
      <c r="J495" s="165">
        <v>100</v>
      </c>
      <c r="K495" s="819">
        <f>K496</f>
        <v>200</v>
      </c>
      <c r="L495" s="819">
        <f>L496</f>
        <v>200</v>
      </c>
      <c r="M495" s="168">
        <f>M496</f>
        <v>200</v>
      </c>
    </row>
    <row r="496" spans="1:13" ht="15">
      <c r="A496" s="166">
        <v>633006</v>
      </c>
      <c r="B496" s="112">
        <v>3</v>
      </c>
      <c r="C496" s="112">
        <v>41</v>
      </c>
      <c r="D496" s="514" t="s">
        <v>305</v>
      </c>
      <c r="E496" s="541" t="s">
        <v>306</v>
      </c>
      <c r="F496" s="167"/>
      <c r="G496" s="167">
        <v>39</v>
      </c>
      <c r="H496" s="77">
        <v>200</v>
      </c>
      <c r="I496" s="78">
        <v>200</v>
      </c>
      <c r="J496" s="167">
        <v>100</v>
      </c>
      <c r="K496" s="821">
        <v>200</v>
      </c>
      <c r="L496" s="821">
        <v>200</v>
      </c>
      <c r="M496" s="225">
        <v>200</v>
      </c>
    </row>
    <row r="497" spans="1:14" ht="15">
      <c r="A497" s="164">
        <v>637</v>
      </c>
      <c r="B497" s="3"/>
      <c r="C497" s="135"/>
      <c r="D497" s="514"/>
      <c r="E497" s="532" t="s">
        <v>134</v>
      </c>
      <c r="F497" s="241">
        <f>SUM(F499:F500)</f>
        <v>4324</v>
      </c>
      <c r="G497" s="241">
        <f>SUM(G499:G500)</f>
        <v>2163</v>
      </c>
      <c r="H497" s="5">
        <f>SUM(H499:H500)</f>
        <v>2100</v>
      </c>
      <c r="I497" s="4">
        <f>SUM(I498:I500)</f>
        <v>2200</v>
      </c>
      <c r="J497" s="165">
        <f>SUM(J498:J501)</f>
        <v>3900</v>
      </c>
      <c r="K497" s="819">
        <f>SUM(K499:K500)</f>
        <v>2350</v>
      </c>
      <c r="L497" s="819">
        <f>SUM(L499:L500)</f>
        <v>2350</v>
      </c>
      <c r="M497" s="168">
        <f>SUM(M499:M500)</f>
        <v>2350</v>
      </c>
      <c r="N497" s="188"/>
    </row>
    <row r="498" spans="1:14" ht="15">
      <c r="A498" s="182">
        <v>637004</v>
      </c>
      <c r="B498" s="15"/>
      <c r="C498" s="631">
        <v>41</v>
      </c>
      <c r="D498" s="521" t="s">
        <v>305</v>
      </c>
      <c r="E498" s="557" t="s">
        <v>519</v>
      </c>
      <c r="F498" s="246"/>
      <c r="G498" s="246"/>
      <c r="H498" s="36"/>
      <c r="I498" s="21">
        <v>100</v>
      </c>
      <c r="J498" s="183">
        <v>100</v>
      </c>
      <c r="K498" s="811"/>
      <c r="L498" s="729"/>
      <c r="M498" s="223"/>
      <c r="N498" s="188"/>
    </row>
    <row r="499" spans="1:13" ht="15">
      <c r="A499" s="171">
        <v>637014</v>
      </c>
      <c r="B499" s="9"/>
      <c r="C499" s="641">
        <v>41</v>
      </c>
      <c r="D499" s="522" t="s">
        <v>305</v>
      </c>
      <c r="E499" s="328" t="s">
        <v>149</v>
      </c>
      <c r="F499" s="172">
        <v>4064</v>
      </c>
      <c r="G499" s="172">
        <v>1960</v>
      </c>
      <c r="H499" s="48">
        <v>1800</v>
      </c>
      <c r="I499" s="6">
        <v>1800</v>
      </c>
      <c r="J499" s="172">
        <v>1800</v>
      </c>
      <c r="K499" s="731">
        <v>2000</v>
      </c>
      <c r="L499" s="822">
        <v>2000</v>
      </c>
      <c r="M499" s="228">
        <v>2000</v>
      </c>
    </row>
    <row r="500" spans="1:13" ht="15">
      <c r="A500" s="173">
        <v>637016</v>
      </c>
      <c r="B500" s="11"/>
      <c r="C500" s="204">
        <v>41</v>
      </c>
      <c r="D500" s="513" t="s">
        <v>305</v>
      </c>
      <c r="E500" s="557" t="s">
        <v>152</v>
      </c>
      <c r="F500" s="608">
        <v>260</v>
      </c>
      <c r="G500" s="608">
        <v>203</v>
      </c>
      <c r="H500" s="80">
        <v>300</v>
      </c>
      <c r="I500" s="80">
        <v>300</v>
      </c>
      <c r="J500" s="246">
        <v>200</v>
      </c>
      <c r="K500" s="820">
        <v>350</v>
      </c>
      <c r="L500" s="820">
        <v>350</v>
      </c>
      <c r="M500" s="242">
        <v>350</v>
      </c>
    </row>
    <row r="501" spans="1:14" ht="15">
      <c r="A501" s="164">
        <v>641</v>
      </c>
      <c r="B501" s="3"/>
      <c r="C501" s="135"/>
      <c r="D501" s="514"/>
      <c r="E501" s="532" t="s">
        <v>157</v>
      </c>
      <c r="F501" s="165">
        <v>803</v>
      </c>
      <c r="G501" s="165">
        <v>883</v>
      </c>
      <c r="H501" s="5">
        <v>1800</v>
      </c>
      <c r="I501" s="4">
        <v>1800</v>
      </c>
      <c r="J501" s="165">
        <v>1800</v>
      </c>
      <c r="K501" s="819">
        <f>K502</f>
        <v>1800</v>
      </c>
      <c r="L501" s="819">
        <f>L502</f>
        <v>1800</v>
      </c>
      <c r="M501" s="168">
        <f>M502</f>
        <v>1800</v>
      </c>
      <c r="N501" s="188"/>
    </row>
    <row r="502" spans="1:18" ht="15">
      <c r="A502" s="166">
        <v>641012</v>
      </c>
      <c r="B502" s="15"/>
      <c r="C502" s="112">
        <v>41</v>
      </c>
      <c r="D502" s="514" t="s">
        <v>305</v>
      </c>
      <c r="E502" s="541" t="s">
        <v>307</v>
      </c>
      <c r="F502" s="167">
        <v>803</v>
      </c>
      <c r="G502" s="167">
        <v>883</v>
      </c>
      <c r="H502" s="36">
        <v>1800</v>
      </c>
      <c r="I502" s="78">
        <v>1800</v>
      </c>
      <c r="J502" s="167">
        <v>1800</v>
      </c>
      <c r="K502" s="821">
        <v>1800</v>
      </c>
      <c r="L502" s="846">
        <v>1800</v>
      </c>
      <c r="M502" s="225">
        <v>1800</v>
      </c>
      <c r="N502" s="677"/>
      <c r="O502" s="319"/>
      <c r="P502" s="319"/>
      <c r="Q502" s="319"/>
      <c r="R502" s="319"/>
    </row>
    <row r="503" spans="1:13" ht="15.75" thickBot="1">
      <c r="A503" s="199"/>
      <c r="B503" s="92"/>
      <c r="C503" s="643"/>
      <c r="D503" s="537"/>
      <c r="E503" s="575"/>
      <c r="F503" s="609"/>
      <c r="G503" s="609"/>
      <c r="H503" s="101"/>
      <c r="I503" s="12"/>
      <c r="J503" s="278"/>
      <c r="K503" s="811"/>
      <c r="L503" s="836"/>
      <c r="M503" s="240"/>
    </row>
    <row r="504" spans="1:13" ht="15.75" thickBot="1">
      <c r="A504" s="186" t="s">
        <v>345</v>
      </c>
      <c r="B504" s="17"/>
      <c r="C504" s="638"/>
      <c r="D504" s="508"/>
      <c r="E504" s="57" t="s">
        <v>308</v>
      </c>
      <c r="F504" s="18">
        <v>213</v>
      </c>
      <c r="G504" s="18"/>
      <c r="H504" s="70">
        <f aca="true" t="shared" si="49" ref="H504:M504">H505</f>
        <v>200</v>
      </c>
      <c r="I504" s="68">
        <f t="shared" si="49"/>
        <v>200</v>
      </c>
      <c r="J504" s="18"/>
      <c r="K504" s="29">
        <v>200</v>
      </c>
      <c r="L504" s="29">
        <v>200</v>
      </c>
      <c r="M504" s="58">
        <f t="shared" si="49"/>
        <v>200</v>
      </c>
    </row>
    <row r="505" spans="1:15" ht="15">
      <c r="A505" s="177">
        <v>642</v>
      </c>
      <c r="B505" s="19"/>
      <c r="C505" s="653"/>
      <c r="D505" s="527"/>
      <c r="E505" s="532" t="s">
        <v>265</v>
      </c>
      <c r="F505" s="178">
        <v>213</v>
      </c>
      <c r="G505" s="178"/>
      <c r="H505" s="121">
        <v>200</v>
      </c>
      <c r="I505" s="20">
        <v>200</v>
      </c>
      <c r="J505" s="178"/>
      <c r="K505" s="844">
        <v>200</v>
      </c>
      <c r="L505" s="844">
        <v>200</v>
      </c>
      <c r="M505" s="229">
        <v>200</v>
      </c>
      <c r="O505" s="190"/>
    </row>
    <row r="506" spans="1:13" ht="15">
      <c r="A506" s="166">
        <v>642014</v>
      </c>
      <c r="B506" s="22"/>
      <c r="C506" s="644">
        <v>111</v>
      </c>
      <c r="D506" s="607" t="s">
        <v>309</v>
      </c>
      <c r="E506" s="557" t="s">
        <v>310</v>
      </c>
      <c r="F506" s="181">
        <v>213</v>
      </c>
      <c r="G506" s="181"/>
      <c r="H506" s="52">
        <v>200</v>
      </c>
      <c r="I506" s="90">
        <v>200</v>
      </c>
      <c r="J506" s="181"/>
      <c r="K506" s="729">
        <v>200</v>
      </c>
      <c r="L506" s="729">
        <v>200</v>
      </c>
      <c r="M506" s="560">
        <v>200</v>
      </c>
    </row>
    <row r="507" spans="1:16" ht="16.5" customHeight="1" thickBot="1">
      <c r="A507" s="199"/>
      <c r="B507" s="92"/>
      <c r="C507" s="646"/>
      <c r="D507" s="542"/>
      <c r="E507" s="545"/>
      <c r="F507" s="320"/>
      <c r="G507" s="320"/>
      <c r="H507" s="101"/>
      <c r="I507" s="93"/>
      <c r="J507" s="243"/>
      <c r="K507" s="836"/>
      <c r="L507" s="836"/>
      <c r="M507" s="874"/>
      <c r="P507" s="188"/>
    </row>
    <row r="508" spans="1:13" ht="15.75" customHeight="1" thickBot="1">
      <c r="A508" s="186" t="s">
        <v>346</v>
      </c>
      <c r="B508" s="94"/>
      <c r="C508" s="55"/>
      <c r="D508" s="508"/>
      <c r="E508" s="57" t="s">
        <v>311</v>
      </c>
      <c r="F508" s="18">
        <f aca="true" t="shared" si="50" ref="F508:L508">F509</f>
        <v>286</v>
      </c>
      <c r="G508" s="18">
        <f t="shared" si="50"/>
        <v>6304</v>
      </c>
      <c r="H508" s="70">
        <f t="shared" si="50"/>
        <v>8550</v>
      </c>
      <c r="I508" s="68">
        <f t="shared" si="50"/>
        <v>8550</v>
      </c>
      <c r="J508" s="18">
        <f t="shared" si="50"/>
        <v>5130</v>
      </c>
      <c r="K508" s="29">
        <f t="shared" si="50"/>
        <v>8200</v>
      </c>
      <c r="L508" s="29">
        <f t="shared" si="50"/>
        <v>8200</v>
      </c>
      <c r="M508" s="58">
        <v>1500</v>
      </c>
    </row>
    <row r="509" spans="1:13" ht="15">
      <c r="A509" s="261">
        <v>642</v>
      </c>
      <c r="B509" s="95"/>
      <c r="C509" s="140"/>
      <c r="D509" s="538"/>
      <c r="E509" s="539" t="s">
        <v>265</v>
      </c>
      <c r="F509" s="215">
        <f>SUM(F510:F512)</f>
        <v>286</v>
      </c>
      <c r="G509" s="215">
        <f>SUM(G510:G512)</f>
        <v>6304</v>
      </c>
      <c r="H509" s="106">
        <f>H510+H511+H512</f>
        <v>8550</v>
      </c>
      <c r="I509" s="98">
        <f>I510+I511+I512</f>
        <v>8550</v>
      </c>
      <c r="J509" s="215">
        <f>J510+J511+J513</f>
        <v>5130</v>
      </c>
      <c r="K509" s="834">
        <f>SUM(K510:K512)</f>
        <v>8200</v>
      </c>
      <c r="L509" s="834">
        <v>8200</v>
      </c>
      <c r="M509" s="219">
        <v>8200</v>
      </c>
    </row>
    <row r="510" spans="1:16" ht="15">
      <c r="A510" s="171">
        <v>642026</v>
      </c>
      <c r="B510" s="9">
        <v>2</v>
      </c>
      <c r="C510" s="13">
        <v>111</v>
      </c>
      <c r="D510" s="512" t="s">
        <v>309</v>
      </c>
      <c r="E510" s="328" t="s">
        <v>62</v>
      </c>
      <c r="F510" s="172">
        <v>153</v>
      </c>
      <c r="G510" s="172">
        <v>5599</v>
      </c>
      <c r="H510" s="524">
        <v>7800</v>
      </c>
      <c r="I510" s="54">
        <v>7800</v>
      </c>
      <c r="J510" s="176">
        <v>5000</v>
      </c>
      <c r="K510" s="825">
        <v>7500</v>
      </c>
      <c r="L510" s="825">
        <v>7500</v>
      </c>
      <c r="M510" s="828">
        <v>7500</v>
      </c>
      <c r="P510" s="188"/>
    </row>
    <row r="511" spans="1:16" ht="15">
      <c r="A511" s="171">
        <v>642026</v>
      </c>
      <c r="B511" s="9">
        <v>3</v>
      </c>
      <c r="C511" s="9">
        <v>111</v>
      </c>
      <c r="D511" s="512" t="s">
        <v>309</v>
      </c>
      <c r="E511" s="599" t="s">
        <v>283</v>
      </c>
      <c r="F511" s="211">
        <v>133</v>
      </c>
      <c r="G511" s="211">
        <v>133</v>
      </c>
      <c r="H511" s="593">
        <v>200</v>
      </c>
      <c r="I511" s="124">
        <v>200</v>
      </c>
      <c r="J511" s="232">
        <v>130</v>
      </c>
      <c r="K511" s="872">
        <v>150</v>
      </c>
      <c r="L511" s="875">
        <v>150</v>
      </c>
      <c r="M511" s="875">
        <v>150</v>
      </c>
      <c r="N511" s="188"/>
      <c r="P511" s="188"/>
    </row>
    <row r="512" spans="1:13" ht="15">
      <c r="A512" s="173">
        <v>642026</v>
      </c>
      <c r="B512" s="11"/>
      <c r="C512" s="206">
        <v>111</v>
      </c>
      <c r="D512" s="510" t="s">
        <v>309</v>
      </c>
      <c r="E512" s="544" t="s">
        <v>312</v>
      </c>
      <c r="F512" s="210"/>
      <c r="G512" s="210">
        <v>572</v>
      </c>
      <c r="H512" s="553">
        <v>550</v>
      </c>
      <c r="I512" s="108">
        <v>550</v>
      </c>
      <c r="J512" s="1163">
        <v>150</v>
      </c>
      <c r="K512" s="873">
        <v>550</v>
      </c>
      <c r="L512" s="878">
        <v>550</v>
      </c>
      <c r="M512" s="876">
        <v>550</v>
      </c>
    </row>
    <row r="513" spans="1:13" ht="15.75" thickBot="1">
      <c r="A513" s="199"/>
      <c r="B513" s="92"/>
      <c r="C513" s="646"/>
      <c r="D513" s="542"/>
      <c r="E513" s="545"/>
      <c r="F513" s="227"/>
      <c r="G513" s="227"/>
      <c r="H513" s="36"/>
      <c r="I513" s="93"/>
      <c r="J513" s="248"/>
      <c r="K513" s="836"/>
      <c r="L513" s="548"/>
      <c r="M513" s="877"/>
    </row>
    <row r="514" spans="1:13" ht="15.75" thickBot="1">
      <c r="A514" s="186" t="s">
        <v>346</v>
      </c>
      <c r="B514" s="17"/>
      <c r="C514" s="638"/>
      <c r="D514" s="508"/>
      <c r="E514" s="57" t="s">
        <v>313</v>
      </c>
      <c r="F514" s="18">
        <v>313</v>
      </c>
      <c r="G514" s="18">
        <v>352</v>
      </c>
      <c r="H514" s="70">
        <f aca="true" t="shared" si="51" ref="H514:M514">H515</f>
        <v>2000</v>
      </c>
      <c r="I514" s="68">
        <f t="shared" si="51"/>
        <v>2000</v>
      </c>
      <c r="J514" s="18">
        <f t="shared" si="51"/>
        <v>500</v>
      </c>
      <c r="K514" s="29">
        <f t="shared" si="51"/>
        <v>2000</v>
      </c>
      <c r="L514" s="58">
        <f t="shared" si="51"/>
        <v>2000</v>
      </c>
      <c r="M514" s="58">
        <f t="shared" si="51"/>
        <v>500</v>
      </c>
    </row>
    <row r="515" spans="1:13" ht="15">
      <c r="A515" s="256">
        <v>642</v>
      </c>
      <c r="B515" s="95"/>
      <c r="C515" s="140"/>
      <c r="D515" s="538"/>
      <c r="E515" s="610" t="s">
        <v>265</v>
      </c>
      <c r="F515" s="547">
        <v>313</v>
      </c>
      <c r="G515" s="547">
        <v>352</v>
      </c>
      <c r="H515" s="106">
        <v>2000</v>
      </c>
      <c r="I515" s="98">
        <v>2000</v>
      </c>
      <c r="J515" s="215">
        <v>500</v>
      </c>
      <c r="K515" s="834">
        <f>K516</f>
        <v>2000</v>
      </c>
      <c r="L515" s="219">
        <f>L516</f>
        <v>2000</v>
      </c>
      <c r="M515" s="219">
        <f>M516</f>
        <v>500</v>
      </c>
    </row>
    <row r="516" spans="1:13" ht="15">
      <c r="A516" s="166">
        <v>642026</v>
      </c>
      <c r="B516" s="75"/>
      <c r="C516" s="112">
        <v>41</v>
      </c>
      <c r="D516" s="514" t="s">
        <v>309</v>
      </c>
      <c r="E516" s="541" t="s">
        <v>265</v>
      </c>
      <c r="F516" s="167">
        <v>313</v>
      </c>
      <c r="G516" s="167">
        <v>352</v>
      </c>
      <c r="H516" s="36">
        <v>2000</v>
      </c>
      <c r="I516" s="12">
        <v>2000</v>
      </c>
      <c r="J516" s="183">
        <v>500</v>
      </c>
      <c r="K516" s="811">
        <v>2000</v>
      </c>
      <c r="L516" s="225">
        <v>2000</v>
      </c>
      <c r="M516" s="185">
        <v>500</v>
      </c>
    </row>
    <row r="517" spans="1:13" ht="17.25" thickBot="1">
      <c r="A517" s="266"/>
      <c r="B517" s="137"/>
      <c r="C517" s="660"/>
      <c r="D517" s="537"/>
      <c r="E517" s="611"/>
      <c r="F517" s="614"/>
      <c r="G517" s="614"/>
      <c r="H517" s="613"/>
      <c r="I517" s="138"/>
      <c r="J517" s="243"/>
      <c r="K517" s="879"/>
      <c r="L517" s="880"/>
      <c r="M517" s="866"/>
    </row>
    <row r="518" spans="1:13" ht="15.75" thickBot="1">
      <c r="A518" s="186" t="s">
        <v>391</v>
      </c>
      <c r="B518" s="17"/>
      <c r="C518" s="638"/>
      <c r="D518" s="508"/>
      <c r="E518" s="612" t="s">
        <v>331</v>
      </c>
      <c r="F518" s="18">
        <f>SUM(F519:F521)</f>
        <v>719</v>
      </c>
      <c r="G518" s="18">
        <f>SUM(G519:G521)</f>
        <v>14932</v>
      </c>
      <c r="H518" s="70">
        <f aca="true" t="shared" si="52" ref="H518:M518">H519+H520+H521</f>
        <v>64940</v>
      </c>
      <c r="I518" s="68">
        <f t="shared" si="52"/>
        <v>64940</v>
      </c>
      <c r="J518" s="615">
        <f t="shared" si="52"/>
        <v>47200</v>
      </c>
      <c r="K518" s="29">
        <f t="shared" si="52"/>
        <v>67290</v>
      </c>
      <c r="L518" s="58">
        <f t="shared" si="52"/>
        <v>50400</v>
      </c>
      <c r="M518" s="58">
        <f t="shared" si="52"/>
        <v>50400</v>
      </c>
    </row>
    <row r="519" spans="1:23" ht="15">
      <c r="A519" s="200">
        <v>633006</v>
      </c>
      <c r="B519" s="669">
        <v>7</v>
      </c>
      <c r="C519" s="669">
        <v>41</v>
      </c>
      <c r="D519" s="670" t="s">
        <v>314</v>
      </c>
      <c r="E519" s="539" t="s">
        <v>488</v>
      </c>
      <c r="F519" s="241"/>
      <c r="G519" s="241"/>
      <c r="H519" s="595">
        <v>17790</v>
      </c>
      <c r="I519" s="125">
        <v>17740</v>
      </c>
      <c r="J519" s="234"/>
      <c r="K519" s="864">
        <v>17790</v>
      </c>
      <c r="L519" s="865"/>
      <c r="M519" s="865"/>
      <c r="P519" s="188"/>
      <c r="S519" s="189"/>
      <c r="T519" s="189"/>
      <c r="U519" s="189"/>
      <c r="V519" s="189"/>
      <c r="W519" s="189"/>
    </row>
    <row r="520" spans="1:13" ht="15">
      <c r="A520" s="193">
        <v>637015</v>
      </c>
      <c r="B520" s="135"/>
      <c r="C520" s="135">
        <v>41</v>
      </c>
      <c r="D520" s="671" t="s">
        <v>314</v>
      </c>
      <c r="E520" s="532" t="s">
        <v>134</v>
      </c>
      <c r="F520" s="165"/>
      <c r="G520" s="165">
        <v>537</v>
      </c>
      <c r="H520" s="5">
        <v>500</v>
      </c>
      <c r="I520" s="4">
        <v>550</v>
      </c>
      <c r="J520" s="165">
        <v>550</v>
      </c>
      <c r="K520" s="819">
        <v>500</v>
      </c>
      <c r="L520" s="168">
        <v>500</v>
      </c>
      <c r="M520" s="168">
        <v>500</v>
      </c>
    </row>
    <row r="521" spans="1:13" ht="15">
      <c r="A521" s="267">
        <v>641006</v>
      </c>
      <c r="B521" s="141"/>
      <c r="C521" s="141">
        <v>111</v>
      </c>
      <c r="D521" s="671" t="s">
        <v>314</v>
      </c>
      <c r="E521" s="532" t="s">
        <v>315</v>
      </c>
      <c r="F521" s="165">
        <v>719</v>
      </c>
      <c r="G521" s="165">
        <v>14395</v>
      </c>
      <c r="H521" s="5">
        <v>46650</v>
      </c>
      <c r="I521" s="4">
        <v>46650</v>
      </c>
      <c r="J521" s="168">
        <v>46650</v>
      </c>
      <c r="K521" s="819">
        <v>49000</v>
      </c>
      <c r="L521" s="168">
        <v>49900</v>
      </c>
      <c r="M521" s="168">
        <v>49900</v>
      </c>
    </row>
    <row r="522" spans="1:19" ht="15.75" thickBot="1">
      <c r="A522" s="306"/>
      <c r="B522" s="301"/>
      <c r="C522" s="661"/>
      <c r="D522" s="542"/>
      <c r="E522" s="616" t="s">
        <v>316</v>
      </c>
      <c r="F522" s="619">
        <v>512521</v>
      </c>
      <c r="G522" s="619">
        <v>594448</v>
      </c>
      <c r="H522" s="617">
        <v>599640</v>
      </c>
      <c r="I522" s="302">
        <v>672822</v>
      </c>
      <c r="J522" s="629">
        <v>672822</v>
      </c>
      <c r="K522" s="881">
        <v>670000</v>
      </c>
      <c r="L522" s="629">
        <v>673200</v>
      </c>
      <c r="M522" s="629">
        <v>680000</v>
      </c>
      <c r="S522" s="719"/>
    </row>
    <row r="523" spans="1:13" ht="15.75" thickBot="1">
      <c r="A523" s="37"/>
      <c r="B523" s="39"/>
      <c r="C523" s="39"/>
      <c r="D523" s="307"/>
      <c r="E523" s="45" t="s">
        <v>317</v>
      </c>
      <c r="F523" s="46">
        <v>1022450</v>
      </c>
      <c r="G523" s="46">
        <v>1306764</v>
      </c>
      <c r="H523" s="618">
        <v>1407278</v>
      </c>
      <c r="I523" s="46">
        <v>1377799</v>
      </c>
      <c r="J523" s="618">
        <v>1455402</v>
      </c>
      <c r="K523" s="618">
        <f>K4+K107+K124+K143+K146+K162+K187+K191+K200+K218+K232+K241+K258+K286+K296+K331+K347+K373+K383+K444+K477+K484+K504+K508+K514+K518</f>
        <v>1396468</v>
      </c>
      <c r="L523" s="46">
        <f>L4+L107+L124+L143+L146+L153+L162+L187+L191+L200+L218+L232+L241+L258+L286+L296+L331+L347+L373+L383+L444+L477+L484+L504+L508+L514+L518</f>
        <v>1407968</v>
      </c>
      <c r="M523" s="304">
        <f>M4+M107+M124+M143+M146+M153+M162+M187+M191+M200+M218+M229+M232+M241+M258+M286+M296+M331+M347+M373+M383+M444+M477+M484+M504+M508+M514+M518</f>
        <v>1403268.05</v>
      </c>
    </row>
    <row r="524" spans="1:13" ht="15.75" thickBot="1">
      <c r="A524" s="63"/>
      <c r="B524" s="63"/>
      <c r="C524" s="63"/>
      <c r="D524" s="156"/>
      <c r="E524" s="142" t="s">
        <v>318</v>
      </c>
      <c r="F524" s="143">
        <v>512521</v>
      </c>
      <c r="G524" s="143">
        <v>594448</v>
      </c>
      <c r="H524" s="303">
        <f>H522</f>
        <v>599640</v>
      </c>
      <c r="I524" s="303">
        <v>672822</v>
      </c>
      <c r="J524" s="1179">
        <f>J522</f>
        <v>672822</v>
      </c>
      <c r="K524" s="60">
        <v>670000</v>
      </c>
      <c r="L524" s="303">
        <f>L522</f>
        <v>673200</v>
      </c>
      <c r="M524" s="60">
        <f>M522</f>
        <v>680000</v>
      </c>
    </row>
    <row r="525" spans="1:13" ht="15.75" thickBot="1">
      <c r="A525" s="144"/>
      <c r="B525" s="144"/>
      <c r="C525" s="144"/>
      <c r="D525" s="156"/>
      <c r="E525" s="145" t="s">
        <v>319</v>
      </c>
      <c r="F525" s="42">
        <v>1534971</v>
      </c>
      <c r="G525" s="42">
        <v>1901212</v>
      </c>
      <c r="H525" s="42">
        <f aca="true" t="shared" si="53" ref="H525:M525">H523+H524</f>
        <v>2006918</v>
      </c>
      <c r="I525" s="42">
        <f t="shared" si="53"/>
        <v>2050621</v>
      </c>
      <c r="J525" s="42">
        <f t="shared" si="53"/>
        <v>2128224</v>
      </c>
      <c r="K525" s="305">
        <f t="shared" si="53"/>
        <v>2066468</v>
      </c>
      <c r="L525" s="42">
        <f t="shared" si="53"/>
        <v>2081168</v>
      </c>
      <c r="M525" s="305">
        <f t="shared" si="53"/>
        <v>2083268.05</v>
      </c>
    </row>
    <row r="526" spans="1:18" ht="15.75" thickBot="1">
      <c r="A526" s="144"/>
      <c r="B526" s="144"/>
      <c r="C526" s="144"/>
      <c r="D526" s="118"/>
      <c r="E526" s="40"/>
      <c r="H526" s="146"/>
      <c r="I526" s="146"/>
      <c r="J526" s="134"/>
      <c r="K526" s="146" t="s">
        <v>547</v>
      </c>
      <c r="L526" s="146"/>
      <c r="M526" s="205"/>
      <c r="N526" s="672"/>
      <c r="O526" s="319"/>
      <c r="P526" s="319"/>
      <c r="Q526" s="319"/>
      <c r="R526" s="319"/>
    </row>
    <row r="527" spans="1:14" ht="15.75" thickBot="1">
      <c r="A527" s="268"/>
      <c r="B527" s="147"/>
      <c r="C527" s="43"/>
      <c r="D527" s="308"/>
      <c r="E527" s="61" t="s">
        <v>320</v>
      </c>
      <c r="H527" s="148"/>
      <c r="I527" s="148"/>
      <c r="J527" s="146"/>
      <c r="K527" s="148"/>
      <c r="L527" s="148"/>
      <c r="M527" s="251"/>
      <c r="N527" s="319"/>
    </row>
    <row r="528" spans="1:14" ht="15.75" thickBot="1">
      <c r="A528" s="149" t="s">
        <v>542</v>
      </c>
      <c r="B528" s="150"/>
      <c r="C528" s="662"/>
      <c r="D528" s="508" t="s">
        <v>187</v>
      </c>
      <c r="E528" s="317" t="s">
        <v>340</v>
      </c>
      <c r="F528" s="152"/>
      <c r="G528" s="152"/>
      <c r="H528" s="151"/>
      <c r="I528" s="154"/>
      <c r="J528" s="152"/>
      <c r="K528" s="618">
        <v>4500</v>
      </c>
      <c r="L528" s="618"/>
      <c r="M528" s="618"/>
      <c r="N528" s="188"/>
    </row>
    <row r="529" spans="1:14" ht="15.75" thickBot="1">
      <c r="A529" s="632">
        <v>712001</v>
      </c>
      <c r="B529" s="1172"/>
      <c r="C529" s="694"/>
      <c r="D529" s="308"/>
      <c r="E529" s="1150" t="s">
        <v>543</v>
      </c>
      <c r="F529" s="1171"/>
      <c r="G529" s="1170"/>
      <c r="H529" s="632"/>
      <c r="I529" s="679"/>
      <c r="J529" s="185"/>
      <c r="K529" s="185">
        <v>4500</v>
      </c>
      <c r="L529" s="1169"/>
      <c r="M529" s="224"/>
      <c r="N529" s="188"/>
    </row>
    <row r="530" spans="1:13" ht="15.75" thickBot="1">
      <c r="A530" s="149" t="s">
        <v>321</v>
      </c>
      <c r="B530" s="150"/>
      <c r="C530" s="40"/>
      <c r="D530" s="508"/>
      <c r="E530" s="317" t="s">
        <v>322</v>
      </c>
      <c r="F530" s="152">
        <v>104378</v>
      </c>
      <c r="G530" s="152">
        <f>SUM(G531:G535)</f>
        <v>167411</v>
      </c>
      <c r="H530" s="151">
        <v>51000</v>
      </c>
      <c r="I530" s="154">
        <v>40000</v>
      </c>
      <c r="J530" s="152">
        <v>3203</v>
      </c>
      <c r="K530" s="46">
        <f>SUM(K531:K535)</f>
        <v>15500</v>
      </c>
      <c r="L530" s="46">
        <f>SUM(L531:L535)</f>
        <v>55352</v>
      </c>
      <c r="M530" s="618">
        <f>SUM(M531:M535)</f>
        <v>55352</v>
      </c>
    </row>
    <row r="531" spans="1:13" ht="17.25" customHeight="1">
      <c r="A531" s="184">
        <v>711001</v>
      </c>
      <c r="B531" s="31"/>
      <c r="C531" s="663">
        <v>43</v>
      </c>
      <c r="D531" s="620" t="s">
        <v>323</v>
      </c>
      <c r="E531" s="623" t="s">
        <v>389</v>
      </c>
      <c r="F531" s="624">
        <v>1865</v>
      </c>
      <c r="G531" s="624">
        <v>12662</v>
      </c>
      <c r="H531" s="162"/>
      <c r="I531" s="155"/>
      <c r="J531" s="309"/>
      <c r="K531" s="882"/>
      <c r="L531" s="882"/>
      <c r="M531" s="883"/>
    </row>
    <row r="532" spans="1:13" ht="16.5" customHeight="1">
      <c r="A532" s="171">
        <v>713005</v>
      </c>
      <c r="B532" s="9"/>
      <c r="C532" s="13">
        <v>111</v>
      </c>
      <c r="D532" s="523" t="s">
        <v>323</v>
      </c>
      <c r="E532" s="41" t="s">
        <v>541</v>
      </c>
      <c r="F532" s="172"/>
      <c r="G532" s="172">
        <v>745</v>
      </c>
      <c r="H532" s="48"/>
      <c r="I532" s="8">
        <v>3203</v>
      </c>
      <c r="J532" s="787">
        <v>3203</v>
      </c>
      <c r="K532" s="731"/>
      <c r="L532" s="731"/>
      <c r="M532" s="884"/>
    </row>
    <row r="533" spans="1:13" ht="14.25" customHeight="1">
      <c r="A533" s="171">
        <v>716000</v>
      </c>
      <c r="B533" s="7"/>
      <c r="C533" s="641">
        <v>41</v>
      </c>
      <c r="D533" s="528" t="s">
        <v>323</v>
      </c>
      <c r="E533" s="328" t="s">
        <v>324</v>
      </c>
      <c r="F533" s="170">
        <v>3500</v>
      </c>
      <c r="G533" s="170">
        <v>14730</v>
      </c>
      <c r="H533" s="162">
        <v>15000</v>
      </c>
      <c r="I533" s="6">
        <v>11797</v>
      </c>
      <c r="J533" s="786"/>
      <c r="K533" s="822">
        <v>15500</v>
      </c>
      <c r="L533" s="822">
        <v>10000</v>
      </c>
      <c r="M533" s="787">
        <v>10000</v>
      </c>
    </row>
    <row r="534" spans="1:19" ht="15">
      <c r="A534" s="713">
        <v>717001</v>
      </c>
      <c r="B534" s="714">
        <v>40</v>
      </c>
      <c r="C534" s="769">
        <v>51</v>
      </c>
      <c r="D534" s="770" t="s">
        <v>323</v>
      </c>
      <c r="E534" s="771" t="s">
        <v>447</v>
      </c>
      <c r="F534" s="772">
        <v>99013</v>
      </c>
      <c r="G534" s="772">
        <v>139274</v>
      </c>
      <c r="H534" s="717"/>
      <c r="I534" s="279"/>
      <c r="J534" s="584"/>
      <c r="K534" s="716"/>
      <c r="L534" s="716"/>
      <c r="M534" s="842"/>
      <c r="S534" s="188"/>
    </row>
    <row r="535" spans="1:19" ht="15">
      <c r="A535" s="733">
        <v>717002</v>
      </c>
      <c r="B535" s="734"/>
      <c r="C535" s="735">
        <v>41</v>
      </c>
      <c r="D535" s="736" t="s">
        <v>323</v>
      </c>
      <c r="E535" s="737" t="s">
        <v>322</v>
      </c>
      <c r="F535" s="738">
        <v>18826</v>
      </c>
      <c r="G535" s="738"/>
      <c r="H535" s="602">
        <v>36000</v>
      </c>
      <c r="I535" s="276">
        <v>25000</v>
      </c>
      <c r="J535" s="277"/>
      <c r="K535" s="716"/>
      <c r="L535" s="716">
        <v>45352</v>
      </c>
      <c r="M535" s="842">
        <v>45352</v>
      </c>
      <c r="S535" s="188"/>
    </row>
    <row r="536" spans="1:19" ht="15.75" thickBot="1">
      <c r="A536" s="920" t="s">
        <v>440</v>
      </c>
      <c r="B536" s="103"/>
      <c r="C536" s="659"/>
      <c r="D536" s="542"/>
      <c r="E536" s="579" t="s">
        <v>201</v>
      </c>
      <c r="F536" s="233">
        <v>63000</v>
      </c>
      <c r="G536" s="233">
        <v>7100</v>
      </c>
      <c r="H536" s="473">
        <v>26935</v>
      </c>
      <c r="I536" s="473">
        <v>26935</v>
      </c>
      <c r="J536" s="858"/>
      <c r="K536" s="857">
        <f>SUM(K537:K544)</f>
        <v>24335</v>
      </c>
      <c r="L536" s="858"/>
      <c r="M536" s="858"/>
      <c r="S536" s="188"/>
    </row>
    <row r="537" spans="1:19" ht="15">
      <c r="A537" s="706" t="s">
        <v>420</v>
      </c>
      <c r="B537" s="31"/>
      <c r="C537" s="663">
        <v>111</v>
      </c>
      <c r="D537" s="633" t="s">
        <v>250</v>
      </c>
      <c r="E537" s="623" t="s">
        <v>441</v>
      </c>
      <c r="F537" s="624">
        <v>20000</v>
      </c>
      <c r="G537" s="624"/>
      <c r="H537" s="621"/>
      <c r="I537" s="621"/>
      <c r="J537" s="689"/>
      <c r="K537" s="882"/>
      <c r="L537" s="689"/>
      <c r="M537" s="689"/>
      <c r="P537" s="188"/>
      <c r="Q537" s="188"/>
      <c r="R537" s="188"/>
      <c r="S537" s="188"/>
    </row>
    <row r="538" spans="1:20" ht="15">
      <c r="A538" s="773" t="s">
        <v>420</v>
      </c>
      <c r="B538" s="270">
        <v>40</v>
      </c>
      <c r="C538" s="658">
        <v>51</v>
      </c>
      <c r="D538" s="581" t="s">
        <v>250</v>
      </c>
      <c r="E538" s="771" t="s">
        <v>483</v>
      </c>
      <c r="F538" s="774">
        <v>43000</v>
      </c>
      <c r="G538" s="774">
        <v>7100</v>
      </c>
      <c r="H538" s="775"/>
      <c r="I538" s="775"/>
      <c r="J538" s="776"/>
      <c r="K538" s="885"/>
      <c r="L538" s="776"/>
      <c r="M538" s="776"/>
      <c r="N538" s="188"/>
      <c r="O538" s="188"/>
      <c r="P538" s="188"/>
      <c r="Q538" s="188"/>
      <c r="R538" s="188"/>
      <c r="S538" s="188"/>
      <c r="T538" s="188"/>
    </row>
    <row r="539" spans="1:13" ht="15">
      <c r="A539" s="732" t="s">
        <v>420</v>
      </c>
      <c r="B539" s="9">
        <v>1</v>
      </c>
      <c r="C539" s="13">
        <v>41</v>
      </c>
      <c r="D539" s="512" t="s">
        <v>250</v>
      </c>
      <c r="E539" s="470" t="s">
        <v>448</v>
      </c>
      <c r="F539" s="172"/>
      <c r="G539" s="172"/>
      <c r="H539" s="48">
        <v>26935</v>
      </c>
      <c r="I539" s="48">
        <v>26935</v>
      </c>
      <c r="J539" s="209"/>
      <c r="K539" s="731">
        <v>24335</v>
      </c>
      <c r="L539" s="209"/>
      <c r="M539" s="185"/>
    </row>
    <row r="540" spans="1:13" ht="15.75" thickBot="1">
      <c r="A540" s="199">
        <v>717002</v>
      </c>
      <c r="B540" s="27">
        <v>2</v>
      </c>
      <c r="C540" s="643">
        <v>41</v>
      </c>
      <c r="D540" s="537" t="s">
        <v>250</v>
      </c>
      <c r="E540" s="562" t="s">
        <v>449</v>
      </c>
      <c r="F540" s="535"/>
      <c r="G540" s="535"/>
      <c r="H540" s="28"/>
      <c r="I540" s="26"/>
      <c r="J540" s="535"/>
      <c r="K540" s="848"/>
      <c r="L540" s="224"/>
      <c r="M540" s="886"/>
    </row>
    <row r="541" spans="1:14" ht="15.75" thickBot="1">
      <c r="A541" s="149" t="s">
        <v>377</v>
      </c>
      <c r="B541" s="150"/>
      <c r="C541" s="662"/>
      <c r="D541" s="508"/>
      <c r="E541" s="45" t="s">
        <v>205</v>
      </c>
      <c r="F541" s="46"/>
      <c r="G541" s="46"/>
      <c r="H541" s="38">
        <v>359798</v>
      </c>
      <c r="I541" s="720">
        <v>359798</v>
      </c>
      <c r="J541" s="618">
        <v>171038</v>
      </c>
      <c r="K541" s="46"/>
      <c r="L541" s="618"/>
      <c r="M541" s="618"/>
      <c r="N541" s="188"/>
    </row>
    <row r="542" spans="1:14" ht="15">
      <c r="A542" s="184">
        <v>713004</v>
      </c>
      <c r="B542" s="324">
        <v>30</v>
      </c>
      <c r="C542" s="324" t="s">
        <v>512</v>
      </c>
      <c r="D542" s="633" t="s">
        <v>206</v>
      </c>
      <c r="E542" s="887" t="s">
        <v>466</v>
      </c>
      <c r="F542" s="689"/>
      <c r="G542" s="689"/>
      <c r="H542" s="621">
        <v>298998</v>
      </c>
      <c r="I542" s="30">
        <v>298998</v>
      </c>
      <c r="J542" s="689">
        <v>146239</v>
      </c>
      <c r="K542" s="1166"/>
      <c r="L542" s="1167"/>
      <c r="M542" s="1167"/>
      <c r="N542" s="188"/>
    </row>
    <row r="543" spans="1:14" ht="15">
      <c r="A543" s="169">
        <v>713004</v>
      </c>
      <c r="B543" s="51">
        <v>30</v>
      </c>
      <c r="C543" s="51" t="s">
        <v>513</v>
      </c>
      <c r="D543" s="522" t="s">
        <v>206</v>
      </c>
      <c r="E543" s="534" t="s">
        <v>466</v>
      </c>
      <c r="F543" s="170"/>
      <c r="G543" s="170"/>
      <c r="H543" s="89">
        <v>33300</v>
      </c>
      <c r="I543" s="6">
        <v>33300</v>
      </c>
      <c r="J543" s="786">
        <v>16249</v>
      </c>
      <c r="K543" s="822"/>
      <c r="L543" s="228"/>
      <c r="M543" s="1165"/>
      <c r="N543" s="188"/>
    </row>
    <row r="544" spans="1:18" ht="15.75" thickBot="1">
      <c r="A544" s="199">
        <v>713004</v>
      </c>
      <c r="B544" s="34"/>
      <c r="C544" s="128">
        <v>41</v>
      </c>
      <c r="D544" s="537" t="s">
        <v>206</v>
      </c>
      <c r="E544" s="562" t="s">
        <v>467</v>
      </c>
      <c r="F544" s="535"/>
      <c r="G544" s="535"/>
      <c r="H544" s="28">
        <v>27500</v>
      </c>
      <c r="I544" s="26">
        <v>27500</v>
      </c>
      <c r="J544" s="1164">
        <v>8553</v>
      </c>
      <c r="K544" s="811"/>
      <c r="L544" s="185"/>
      <c r="M544" s="240"/>
      <c r="N544" s="188"/>
      <c r="R544" s="188"/>
    </row>
    <row r="545" spans="1:13" ht="15.75" thickBot="1">
      <c r="A545" s="149" t="s">
        <v>390</v>
      </c>
      <c r="B545" s="789"/>
      <c r="C545" s="790"/>
      <c r="D545" s="537"/>
      <c r="E545" s="791" t="s">
        <v>238</v>
      </c>
      <c r="F545" s="46"/>
      <c r="G545" s="46">
        <v>17896</v>
      </c>
      <c r="H545" s="718"/>
      <c r="I545" s="718"/>
      <c r="J545" s="304"/>
      <c r="K545" s="46"/>
      <c r="L545" s="618"/>
      <c r="M545" s="618"/>
    </row>
    <row r="546" spans="1:13" ht="15.75" thickBot="1">
      <c r="A546" s="184">
        <v>713004</v>
      </c>
      <c r="B546" s="324"/>
      <c r="C546" s="664">
        <v>41</v>
      </c>
      <c r="D546" s="633" t="s">
        <v>239</v>
      </c>
      <c r="E546" s="623" t="s">
        <v>451</v>
      </c>
      <c r="F546" s="624"/>
      <c r="G546" s="624">
        <v>17896</v>
      </c>
      <c r="H546" s="621"/>
      <c r="I546" s="30"/>
      <c r="J546" s="624"/>
      <c r="K546" s="882"/>
      <c r="L546" s="689"/>
      <c r="M546" s="689"/>
    </row>
    <row r="547" spans="1:18" ht="15.75" thickBot="1">
      <c r="A547" s="149" t="s">
        <v>342</v>
      </c>
      <c r="B547" s="150"/>
      <c r="C547" s="662"/>
      <c r="D547" s="508"/>
      <c r="E547" s="317" t="s">
        <v>410</v>
      </c>
      <c r="F547" s="152">
        <v>1167334</v>
      </c>
      <c r="G547" s="152">
        <v>12558</v>
      </c>
      <c r="H547" s="38"/>
      <c r="I547" s="38"/>
      <c r="J547" s="618"/>
      <c r="K547" s="46"/>
      <c r="L547" s="46"/>
      <c r="M547" s="618"/>
      <c r="R547" s="188"/>
    </row>
    <row r="548" spans="1:24" ht="15">
      <c r="A548" s="706" t="s">
        <v>420</v>
      </c>
      <c r="B548" s="324">
        <v>20</v>
      </c>
      <c r="C548" s="664" t="s">
        <v>418</v>
      </c>
      <c r="D548" s="633" t="s">
        <v>323</v>
      </c>
      <c r="E548" s="623" t="s">
        <v>386</v>
      </c>
      <c r="F548" s="624">
        <v>466893</v>
      </c>
      <c r="G548" s="624"/>
      <c r="H548" s="621"/>
      <c r="I548" s="621"/>
      <c r="J548" s="689"/>
      <c r="K548" s="882"/>
      <c r="L548" s="882"/>
      <c r="M548" s="689"/>
      <c r="R548" s="188"/>
      <c r="S548" s="188"/>
      <c r="T548" s="188"/>
      <c r="U548" s="188"/>
      <c r="V548" s="188"/>
      <c r="W548" s="188"/>
      <c r="X548" s="188"/>
    </row>
    <row r="549" spans="1:21" ht="15">
      <c r="A549" s="169">
        <v>713004</v>
      </c>
      <c r="B549" s="51"/>
      <c r="C549" s="84">
        <v>41</v>
      </c>
      <c r="D549" s="522" t="s">
        <v>323</v>
      </c>
      <c r="E549" s="504" t="s">
        <v>477</v>
      </c>
      <c r="F549" s="705"/>
      <c r="G549" s="170">
        <v>4199</v>
      </c>
      <c r="H549" s="89"/>
      <c r="I549" s="6"/>
      <c r="J549" s="228"/>
      <c r="K549" s="822"/>
      <c r="L549" s="822"/>
      <c r="M549" s="228"/>
      <c r="Q549" s="188"/>
      <c r="R549" s="188"/>
      <c r="S549" s="188"/>
      <c r="T549" s="188"/>
      <c r="U549" s="188"/>
    </row>
    <row r="550" spans="1:19" ht="15">
      <c r="A550" s="171">
        <v>717002</v>
      </c>
      <c r="B550" s="33">
        <v>20</v>
      </c>
      <c r="C550" s="85">
        <v>41</v>
      </c>
      <c r="D550" s="512" t="s">
        <v>323</v>
      </c>
      <c r="E550" s="470" t="s">
        <v>442</v>
      </c>
      <c r="F550" s="172">
        <v>173927</v>
      </c>
      <c r="G550" s="172">
        <v>8359</v>
      </c>
      <c r="H550" s="48"/>
      <c r="I550" s="8"/>
      <c r="J550" s="209"/>
      <c r="K550" s="731"/>
      <c r="L550" s="731"/>
      <c r="M550" s="209"/>
      <c r="N550" s="188"/>
      <c r="S550" s="188"/>
    </row>
    <row r="551" spans="1:19" ht="15">
      <c r="A551" s="201">
        <v>717002</v>
      </c>
      <c r="B551" s="81">
        <v>20</v>
      </c>
      <c r="C551" s="657">
        <v>51</v>
      </c>
      <c r="D551" s="511" t="s">
        <v>323</v>
      </c>
      <c r="E551" s="471" t="s">
        <v>484</v>
      </c>
      <c r="F551" s="211">
        <v>498750</v>
      </c>
      <c r="G551" s="211"/>
      <c r="H551" s="53"/>
      <c r="I551" s="24"/>
      <c r="J551" s="213"/>
      <c r="K551" s="824"/>
      <c r="L551" s="824"/>
      <c r="M551" s="213"/>
      <c r="O551" s="188"/>
      <c r="S551" s="188"/>
    </row>
    <row r="552" spans="1:21" ht="15.75" thickBot="1">
      <c r="A552" s="179">
        <v>717002</v>
      </c>
      <c r="B552" s="79">
        <v>30</v>
      </c>
      <c r="C552" s="655">
        <v>41</v>
      </c>
      <c r="D552" s="513" t="s">
        <v>323</v>
      </c>
      <c r="E552" s="515" t="s">
        <v>443</v>
      </c>
      <c r="F552" s="210">
        <v>27764</v>
      </c>
      <c r="G552" s="210"/>
      <c r="H552" s="516"/>
      <c r="I552" s="23"/>
      <c r="J552" s="634"/>
      <c r="K552" s="823"/>
      <c r="L552" s="823"/>
      <c r="M552" s="213"/>
      <c r="N552" s="191"/>
      <c r="O552" s="188"/>
      <c r="P552" s="188"/>
      <c r="Q552" s="188"/>
      <c r="R552" s="188"/>
      <c r="S552" s="188"/>
      <c r="T552" s="188"/>
      <c r="U552" s="188"/>
    </row>
    <row r="553" spans="1:21" ht="15.75" thickBot="1">
      <c r="A553" s="149" t="s">
        <v>545</v>
      </c>
      <c r="B553" s="150"/>
      <c r="C553" s="662"/>
      <c r="D553" s="508"/>
      <c r="E553" s="317" t="s">
        <v>223</v>
      </c>
      <c r="F553" s="152"/>
      <c r="G553" s="152"/>
      <c r="H553" s="38"/>
      <c r="I553" s="38"/>
      <c r="J553" s="618"/>
      <c r="K553" s="46">
        <v>100000</v>
      </c>
      <c r="L553" s="46"/>
      <c r="M553" s="888"/>
      <c r="N553" s="191"/>
      <c r="O553" s="188"/>
      <c r="P553" s="188"/>
      <c r="Q553" s="188"/>
      <c r="R553" s="188"/>
      <c r="S553" s="188"/>
      <c r="T553" s="188"/>
      <c r="U553" s="188"/>
    </row>
    <row r="554" spans="1:21" ht="15.75" thickBot="1">
      <c r="A554" s="171">
        <v>717002</v>
      </c>
      <c r="B554" s="35"/>
      <c r="C554" s="39">
        <v>41</v>
      </c>
      <c r="D554" s="510" t="s">
        <v>224</v>
      </c>
      <c r="E554" s="41" t="s">
        <v>546</v>
      </c>
      <c r="F554" s="183"/>
      <c r="G554" s="183"/>
      <c r="H554" s="36"/>
      <c r="I554" s="36"/>
      <c r="J554" s="185"/>
      <c r="K554" s="811">
        <v>100000</v>
      </c>
      <c r="L554" s="811"/>
      <c r="M554" s="980"/>
      <c r="N554" s="188"/>
      <c r="O554" s="188"/>
      <c r="P554" s="188"/>
      <c r="Q554" s="188"/>
      <c r="R554" s="188"/>
      <c r="S554" s="188"/>
      <c r="T554" s="188"/>
      <c r="U554" s="188"/>
    </row>
    <row r="555" spans="1:13" ht="15.75" thickBot="1">
      <c r="A555" s="149" t="s">
        <v>382</v>
      </c>
      <c r="B555" s="150"/>
      <c r="C555" s="662"/>
      <c r="D555" s="508"/>
      <c r="E555" s="317" t="s">
        <v>329</v>
      </c>
      <c r="F555" s="152"/>
      <c r="G555" s="152">
        <v>104585</v>
      </c>
      <c r="H555" s="38"/>
      <c r="I555" s="38"/>
      <c r="J555" s="618"/>
      <c r="K555" s="46"/>
      <c r="L555" s="46"/>
      <c r="M555" s="618"/>
    </row>
    <row r="556" spans="1:17" ht="15">
      <c r="A556" s="710" t="s">
        <v>420</v>
      </c>
      <c r="B556" s="324"/>
      <c r="C556" s="664">
        <v>41</v>
      </c>
      <c r="D556" s="633" t="s">
        <v>428</v>
      </c>
      <c r="E556" s="623" t="s">
        <v>429</v>
      </c>
      <c r="F556" s="624"/>
      <c r="G556" s="624">
        <v>5229</v>
      </c>
      <c r="H556" s="621"/>
      <c r="I556" s="621"/>
      <c r="J556" s="689"/>
      <c r="K556" s="882"/>
      <c r="L556" s="882"/>
      <c r="M556" s="689"/>
      <c r="N556" s="191"/>
      <c r="P556" s="188"/>
      <c r="Q556" s="188"/>
    </row>
    <row r="557" spans="1:14" ht="15.75" customHeight="1" thickBot="1">
      <c r="A557" s="182">
        <v>717002</v>
      </c>
      <c r="B557" s="35"/>
      <c r="C557" s="39">
        <v>111</v>
      </c>
      <c r="D557" s="510" t="s">
        <v>273</v>
      </c>
      <c r="E557" s="41" t="s">
        <v>430</v>
      </c>
      <c r="F557" s="210"/>
      <c r="G557" s="210">
        <v>99356</v>
      </c>
      <c r="H557" s="179"/>
      <c r="I557" s="23"/>
      <c r="J557" s="634"/>
      <c r="K557" s="823"/>
      <c r="L557" s="823"/>
      <c r="M557" s="634"/>
      <c r="N557" s="188"/>
    </row>
    <row r="558" spans="1:17" ht="15.75" thickBot="1">
      <c r="A558" s="692" t="s">
        <v>391</v>
      </c>
      <c r="B558" s="150"/>
      <c r="C558" s="150"/>
      <c r="D558" s="315"/>
      <c r="E558" s="317" t="s">
        <v>331</v>
      </c>
      <c r="F558" s="46"/>
      <c r="G558" s="46"/>
      <c r="H558" s="153"/>
      <c r="I558" s="720"/>
      <c r="J558" s="618"/>
      <c r="K558" s="46"/>
      <c r="L558" s="46"/>
      <c r="M558" s="618"/>
      <c r="O558" s="188"/>
      <c r="P558" s="188"/>
      <c r="Q558" s="188"/>
    </row>
    <row r="559" spans="1:18" ht="15.75" thickBot="1">
      <c r="A559" s="280">
        <v>717002</v>
      </c>
      <c r="B559" s="694"/>
      <c r="C559" s="694">
        <v>41</v>
      </c>
      <c r="D559" s="308" t="s">
        <v>314</v>
      </c>
      <c r="E559" s="562" t="s">
        <v>392</v>
      </c>
      <c r="F559" s="224"/>
      <c r="G559" s="224"/>
      <c r="H559" s="632"/>
      <c r="I559" s="679"/>
      <c r="J559" s="185"/>
      <c r="K559" s="888"/>
      <c r="L559" s="848"/>
      <c r="M559" s="185"/>
      <c r="N559" s="188"/>
      <c r="O559" s="188"/>
      <c r="P559" s="188"/>
      <c r="Q559" s="188"/>
      <c r="R559" s="188"/>
    </row>
    <row r="560" spans="1:18" ht="15.75" thickBot="1">
      <c r="A560" s="253"/>
      <c r="B560" s="37"/>
      <c r="C560" s="37"/>
      <c r="D560" s="156"/>
      <c r="E560" s="61" t="s">
        <v>516</v>
      </c>
      <c r="F560" s="62">
        <v>1334713</v>
      </c>
      <c r="G560" s="62">
        <v>309550</v>
      </c>
      <c r="H560" s="696">
        <v>437733</v>
      </c>
      <c r="I560" s="697">
        <v>426733</v>
      </c>
      <c r="J560" s="157">
        <v>174241</v>
      </c>
      <c r="K560" s="157">
        <f>K528+K530+K536+K541+K545+K547+K553+K555</f>
        <v>144335</v>
      </c>
      <c r="L560" s="157">
        <f>L528+L530+L536+L541+L545+L547+L553+L555+L558</f>
        <v>55352</v>
      </c>
      <c r="M560" s="62">
        <v>55352</v>
      </c>
      <c r="N560" s="188"/>
      <c r="O560" s="188"/>
      <c r="P560" s="188"/>
      <c r="Q560" s="188"/>
      <c r="R560" s="188"/>
    </row>
    <row r="561" spans="1:18" ht="15.75" thickBot="1">
      <c r="A561" s="690"/>
      <c r="B561" s="37"/>
      <c r="C561" s="37"/>
      <c r="D561" s="307"/>
      <c r="E561" s="61" t="s">
        <v>515</v>
      </c>
      <c r="F561" s="62"/>
      <c r="G561" s="62"/>
      <c r="H561" s="696"/>
      <c r="I561" s="697">
        <v>11000</v>
      </c>
      <c r="J561" s="157">
        <v>11000</v>
      </c>
      <c r="K561" s="157"/>
      <c r="L561" s="157"/>
      <c r="M561" s="62"/>
      <c r="O561" s="188"/>
      <c r="P561" s="188"/>
      <c r="Q561" s="188"/>
      <c r="R561" s="188"/>
    </row>
    <row r="562" spans="1:18" ht="15.75" thickBot="1">
      <c r="A562" s="691"/>
      <c r="B562" s="128"/>
      <c r="C562" s="128"/>
      <c r="D562" s="325"/>
      <c r="E562" s="61" t="s">
        <v>325</v>
      </c>
      <c r="F562" s="62"/>
      <c r="G562" s="62"/>
      <c r="H562" s="696"/>
      <c r="I562" s="697">
        <v>437733</v>
      </c>
      <c r="J562" s="157">
        <v>185241</v>
      </c>
      <c r="K562" s="157">
        <f>K560+K561</f>
        <v>144335</v>
      </c>
      <c r="L562" s="157">
        <v>55352</v>
      </c>
      <c r="M562" s="62">
        <v>55352</v>
      </c>
      <c r="O562" s="188"/>
      <c r="P562" s="188"/>
      <c r="Q562" s="188"/>
      <c r="R562" s="188"/>
    </row>
    <row r="563" spans="1:18" ht="15.75" thickBot="1">
      <c r="A563" s="299" t="s">
        <v>176</v>
      </c>
      <c r="B563" s="695"/>
      <c r="C563" s="695"/>
      <c r="D563" s="315"/>
      <c r="E563" s="128"/>
      <c r="H563" s="721"/>
      <c r="I563" s="721"/>
      <c r="J563" s="721"/>
      <c r="K563" s="721"/>
      <c r="L563" s="721"/>
      <c r="M563" s="721"/>
      <c r="O563" s="188"/>
      <c r="P563" s="188"/>
      <c r="Q563" s="188"/>
      <c r="R563" s="188"/>
    </row>
    <row r="564" spans="1:15" ht="15.75" thickBot="1">
      <c r="A564" s="693">
        <v>819002</v>
      </c>
      <c r="B564" s="75"/>
      <c r="C564" s="75">
        <v>41</v>
      </c>
      <c r="D564" s="588" t="s">
        <v>73</v>
      </c>
      <c r="E564" s="625" t="s">
        <v>326</v>
      </c>
      <c r="F564" s="188"/>
      <c r="G564" s="188"/>
      <c r="H564" s="722"/>
      <c r="I564" s="722"/>
      <c r="J564" s="310"/>
      <c r="K564" s="724"/>
      <c r="L564" s="722"/>
      <c r="M564" s="310"/>
      <c r="O564" s="188"/>
    </row>
    <row r="565" spans="1:15" ht="15">
      <c r="A565" s="166">
        <v>819002</v>
      </c>
      <c r="B565" s="75"/>
      <c r="C565" s="112">
        <v>41</v>
      </c>
      <c r="D565" s="514" t="s">
        <v>228</v>
      </c>
      <c r="E565" s="541" t="s">
        <v>393</v>
      </c>
      <c r="F565" s="723">
        <v>31006</v>
      </c>
      <c r="G565" s="723">
        <v>448</v>
      </c>
      <c r="H565" s="622">
        <v>1200</v>
      </c>
      <c r="I565" s="622">
        <v>1500</v>
      </c>
      <c r="J565" s="788">
        <v>1471</v>
      </c>
      <c r="K565" s="889"/>
      <c r="L565" s="889"/>
      <c r="M565" s="635"/>
      <c r="O565" s="188"/>
    </row>
    <row r="566" spans="1:18" ht="15">
      <c r="A566" s="777">
        <v>821005</v>
      </c>
      <c r="B566" s="778">
        <v>40</v>
      </c>
      <c r="C566" s="779">
        <v>41</v>
      </c>
      <c r="D566" s="780" t="s">
        <v>73</v>
      </c>
      <c r="E566" s="543" t="s">
        <v>404</v>
      </c>
      <c r="F566" s="627">
        <v>449</v>
      </c>
      <c r="G566" s="627">
        <v>784</v>
      </c>
      <c r="H566" s="626"/>
      <c r="I566" s="465"/>
      <c r="J566" s="249"/>
      <c r="K566" s="890"/>
      <c r="L566" s="897"/>
      <c r="M566" s="894"/>
      <c r="N566" s="188"/>
      <c r="O566" s="188"/>
      <c r="P566" s="188"/>
      <c r="Q566" s="188"/>
      <c r="R566" s="188"/>
    </row>
    <row r="567" spans="1:18" ht="15">
      <c r="A567" s="166">
        <v>821007</v>
      </c>
      <c r="B567" s="75"/>
      <c r="C567" s="112">
        <v>41</v>
      </c>
      <c r="D567" s="514" t="s">
        <v>73</v>
      </c>
      <c r="E567" s="781" t="s">
        <v>444</v>
      </c>
      <c r="F567" s="782">
        <v>10500</v>
      </c>
      <c r="G567" s="782">
        <v>42000</v>
      </c>
      <c r="H567" s="783">
        <v>42000</v>
      </c>
      <c r="I567" s="784">
        <v>42000</v>
      </c>
      <c r="J567" s="785">
        <v>42000</v>
      </c>
      <c r="K567" s="891">
        <v>42000</v>
      </c>
      <c r="L567" s="898">
        <v>42000</v>
      </c>
      <c r="M567" s="895">
        <v>42000</v>
      </c>
      <c r="N567" s="188"/>
      <c r="O567" s="188"/>
      <c r="P567" s="188"/>
      <c r="Q567" s="188"/>
      <c r="R567" s="188"/>
    </row>
    <row r="568" spans="1:15" ht="15">
      <c r="A568" s="166">
        <v>821007</v>
      </c>
      <c r="B568" s="75">
        <v>50</v>
      </c>
      <c r="C568" s="112">
        <v>41</v>
      </c>
      <c r="D568" s="514" t="s">
        <v>73</v>
      </c>
      <c r="E568" s="543" t="s">
        <v>411</v>
      </c>
      <c r="F568" s="628">
        <v>47424</v>
      </c>
      <c r="G568" s="628">
        <v>47424</v>
      </c>
      <c r="H568" s="603">
        <v>47424</v>
      </c>
      <c r="I568" s="158">
        <v>47424</v>
      </c>
      <c r="J568" s="250">
        <v>47424</v>
      </c>
      <c r="K568" s="892">
        <v>47424</v>
      </c>
      <c r="L568" s="899">
        <v>47424</v>
      </c>
      <c r="M568" s="896">
        <v>47424</v>
      </c>
      <c r="O568" s="188"/>
    </row>
    <row r="569" spans="1:15" ht="15">
      <c r="A569" s="166">
        <v>821006</v>
      </c>
      <c r="B569" s="75">
        <v>20</v>
      </c>
      <c r="C569" s="75">
        <v>51</v>
      </c>
      <c r="D569" s="540" t="s">
        <v>73</v>
      </c>
      <c r="E569" s="543" t="s">
        <v>327</v>
      </c>
      <c r="F569" s="894">
        <v>14987</v>
      </c>
      <c r="G569" s="249">
        <v>15169</v>
      </c>
      <c r="H569" s="678">
        <v>14944</v>
      </c>
      <c r="I569" s="626">
        <v>14944</v>
      </c>
      <c r="J569" s="249">
        <v>14944</v>
      </c>
      <c r="K569" s="890">
        <v>14944</v>
      </c>
      <c r="L569" s="890">
        <v>14944</v>
      </c>
      <c r="M569" s="894">
        <v>14944</v>
      </c>
      <c r="N569" s="191"/>
      <c r="O569" s="188"/>
    </row>
    <row r="570" spans="1:15" ht="15.75" thickBot="1">
      <c r="A570" s="255"/>
      <c r="B570" s="27"/>
      <c r="C570" s="643"/>
      <c r="D570" s="542"/>
      <c r="E570" s="545" t="s">
        <v>485</v>
      </c>
      <c r="F570" s="906">
        <v>498750</v>
      </c>
      <c r="G570" s="906"/>
      <c r="H570" s="1177"/>
      <c r="I570" s="907"/>
      <c r="J570" s="908"/>
      <c r="K570" s="901"/>
      <c r="L570" s="901"/>
      <c r="M570" s="900"/>
      <c r="O570" s="188"/>
    </row>
    <row r="571" spans="1:17" ht="15.75" thickBot="1">
      <c r="A571" s="39"/>
      <c r="B571" s="39"/>
      <c r="C571" s="39"/>
      <c r="D571" s="156"/>
      <c r="E571" s="902" t="s">
        <v>326</v>
      </c>
      <c r="F571" s="904">
        <v>603116</v>
      </c>
      <c r="G571" s="903">
        <v>105825</v>
      </c>
      <c r="H571" s="904">
        <v>105568</v>
      </c>
      <c r="I571" s="903">
        <v>105568</v>
      </c>
      <c r="J571" s="905">
        <v>105288</v>
      </c>
      <c r="K571" s="300">
        <f>K565+K568+K569+K567</f>
        <v>104368</v>
      </c>
      <c r="L571" s="159">
        <f>L565+L566+L568+L569+L567</f>
        <v>104368</v>
      </c>
      <c r="M571" s="159">
        <f>M566+M568+M569+M567</f>
        <v>104368</v>
      </c>
      <c r="O571" s="188"/>
      <c r="P571" s="188"/>
      <c r="Q571" s="188"/>
    </row>
    <row r="572" spans="1:18" ht="15.75" thickBot="1">
      <c r="A572" s="39"/>
      <c r="B572" s="39"/>
      <c r="C572" s="39"/>
      <c r="D572" s="156"/>
      <c r="E572" s="56" t="s">
        <v>64</v>
      </c>
      <c r="F572" s="910"/>
      <c r="G572" s="910"/>
      <c r="H572" s="151"/>
      <c r="I572" s="151"/>
      <c r="J572" s="151"/>
      <c r="K572" s="151"/>
      <c r="L572" s="151"/>
      <c r="M572" s="618"/>
      <c r="O572" s="188"/>
      <c r="P572" s="188"/>
      <c r="Q572" s="188"/>
      <c r="R572" s="188"/>
    </row>
    <row r="573" spans="1:13" ht="15.75" thickBot="1">
      <c r="A573" s="39"/>
      <c r="B573" s="39"/>
      <c r="C573" s="39"/>
      <c r="D573" s="118"/>
      <c r="E573" s="57" t="s">
        <v>317</v>
      </c>
      <c r="F573" s="286">
        <f aca="true" t="shared" si="54" ref="F573:M573">F523</f>
        <v>1022450</v>
      </c>
      <c r="G573" s="286">
        <f t="shared" si="54"/>
        <v>1306764</v>
      </c>
      <c r="H573" s="29">
        <f t="shared" si="54"/>
        <v>1407278</v>
      </c>
      <c r="I573" s="292">
        <f t="shared" si="54"/>
        <v>1377799</v>
      </c>
      <c r="J573" s="292">
        <f t="shared" si="54"/>
        <v>1455402</v>
      </c>
      <c r="K573" s="29">
        <f t="shared" si="54"/>
        <v>1396468</v>
      </c>
      <c r="L573" s="29">
        <f t="shared" si="54"/>
        <v>1407968</v>
      </c>
      <c r="M573" s="295">
        <f t="shared" si="54"/>
        <v>1403268.05</v>
      </c>
    </row>
    <row r="574" spans="1:13" ht="15.75" thickBot="1">
      <c r="A574" s="39"/>
      <c r="B574" s="39"/>
      <c r="C574" s="39"/>
      <c r="D574" s="118"/>
      <c r="E574" s="59" t="s">
        <v>318</v>
      </c>
      <c r="F574" s="62">
        <f>F524</f>
        <v>512521</v>
      </c>
      <c r="G574" s="62">
        <f>G524</f>
        <v>594448</v>
      </c>
      <c r="H574" s="290">
        <v>599640</v>
      </c>
      <c r="I574" s="293">
        <v>672822</v>
      </c>
      <c r="J574" s="286">
        <f>J522</f>
        <v>672822</v>
      </c>
      <c r="K574" s="881">
        <v>670000</v>
      </c>
      <c r="L574" s="881">
        <v>673200</v>
      </c>
      <c r="M574" s="296">
        <f>M524</f>
        <v>680000</v>
      </c>
    </row>
    <row r="575" spans="1:14" ht="15.75" thickBot="1">
      <c r="A575" s="39"/>
      <c r="B575" s="39"/>
      <c r="C575" s="39"/>
      <c r="D575" s="118"/>
      <c r="E575" s="61" t="s">
        <v>516</v>
      </c>
      <c r="F575" s="62">
        <v>1334713</v>
      </c>
      <c r="G575" s="62">
        <v>309550</v>
      </c>
      <c r="H575" s="62">
        <v>437733</v>
      </c>
      <c r="I575" s="62">
        <v>426733</v>
      </c>
      <c r="J575" s="62">
        <v>171039</v>
      </c>
      <c r="K575" s="62">
        <f>K562</f>
        <v>144335</v>
      </c>
      <c r="L575" s="62">
        <f>L560</f>
        <v>55352</v>
      </c>
      <c r="M575" s="157">
        <f>M560</f>
        <v>55352</v>
      </c>
      <c r="N575" s="160"/>
    </row>
    <row r="576" spans="1:19" ht="15.75" thickBot="1">
      <c r="A576" s="144"/>
      <c r="B576" s="144"/>
      <c r="C576" s="144"/>
      <c r="D576" s="118"/>
      <c r="E576" s="284" t="s">
        <v>515</v>
      </c>
      <c r="F576" s="287"/>
      <c r="G576" s="287">
        <v>8000</v>
      </c>
      <c r="H576" s="287"/>
      <c r="I576" s="62">
        <v>11000</v>
      </c>
      <c r="J576" s="62">
        <v>11000</v>
      </c>
      <c r="K576" s="62"/>
      <c r="L576" s="287"/>
      <c r="M576" s="297"/>
      <c r="O576" s="188"/>
      <c r="P576" s="188"/>
      <c r="Q576" s="188"/>
      <c r="R576" s="188"/>
      <c r="S576" s="188"/>
    </row>
    <row r="577" spans="1:13" ht="15.75" thickBot="1">
      <c r="A577" s="144"/>
      <c r="B577" s="144"/>
      <c r="C577" s="144"/>
      <c r="D577" s="118"/>
      <c r="E577" s="285" t="s">
        <v>326</v>
      </c>
      <c r="F577" s="288">
        <f>F571</f>
        <v>603116</v>
      </c>
      <c r="G577" s="288">
        <f>G571</f>
        <v>105825</v>
      </c>
      <c r="H577" s="288">
        <f>H571</f>
        <v>105568</v>
      </c>
      <c r="I577" s="1168">
        <v>105568</v>
      </c>
      <c r="J577" s="1168">
        <f>J571</f>
        <v>105288</v>
      </c>
      <c r="K577" s="1168">
        <f>K571</f>
        <v>104368</v>
      </c>
      <c r="L577" s="288">
        <f>L571</f>
        <v>104368</v>
      </c>
      <c r="M577" s="298">
        <f>M571</f>
        <v>104368</v>
      </c>
    </row>
    <row r="578" spans="1:13" ht="15.75" thickBot="1">
      <c r="A578" s="188"/>
      <c r="E578" s="56" t="s">
        <v>328</v>
      </c>
      <c r="F578" s="289">
        <f>SUM(F573:F577)</f>
        <v>3472800</v>
      </c>
      <c r="G578" s="289">
        <f>SUM(G573:G577)</f>
        <v>2324587</v>
      </c>
      <c r="H578" s="291">
        <f aca="true" t="shared" si="55" ref="H578:M578">H573+H574+H575+H577</f>
        <v>2550219</v>
      </c>
      <c r="I578" s="291">
        <f>I573+I574+I575+I577+I576</f>
        <v>2593922</v>
      </c>
      <c r="J578" s="291">
        <f t="shared" si="55"/>
        <v>2404551</v>
      </c>
      <c r="K578" s="291">
        <f t="shared" si="55"/>
        <v>2315171</v>
      </c>
      <c r="L578" s="291">
        <f t="shared" si="55"/>
        <v>2240888</v>
      </c>
      <c r="M578" s="291">
        <f t="shared" si="55"/>
        <v>2242988.05</v>
      </c>
    </row>
    <row r="579" spans="1:13" ht="15">
      <c r="A579" s="188"/>
      <c r="M579" s="203"/>
    </row>
    <row r="580" spans="1:13" ht="15">
      <c r="A580" s="188"/>
      <c r="M580" s="188"/>
    </row>
    <row r="581" spans="1:13" ht="15">
      <c r="A581" s="188"/>
      <c r="M581" s="188"/>
    </row>
    <row r="582" spans="1:13" ht="15">
      <c r="A582" s="188"/>
      <c r="M582" s="188"/>
    </row>
    <row r="583" ht="15">
      <c r="M583" s="188"/>
    </row>
    <row r="584" ht="15">
      <c r="M584" s="188"/>
    </row>
    <row r="586" spans="5:10" ht="15">
      <c r="E586" s="188"/>
      <c r="I586" s="188"/>
      <c r="J586" s="188"/>
    </row>
    <row r="587" spans="9:10" ht="15">
      <c r="I587" s="188"/>
      <c r="J587" s="188"/>
    </row>
    <row r="588" ht="15">
      <c r="E588" s="188"/>
    </row>
  </sheetData>
  <sheetProtection/>
  <mergeCells count="13">
    <mergeCell ref="L2:L3"/>
    <mergeCell ref="M2:M3"/>
    <mergeCell ref="F1:G1"/>
    <mergeCell ref="H1:J1"/>
    <mergeCell ref="K1:M1"/>
    <mergeCell ref="I2:I3"/>
    <mergeCell ref="J2:J3"/>
    <mergeCell ref="A2:A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A86">
      <selection activeCell="D113" sqref="D113:M113"/>
    </sheetView>
  </sheetViews>
  <sheetFormatPr defaultColWidth="9.140625" defaultRowHeight="15"/>
  <cols>
    <col min="1" max="1" width="7.00390625" style="0" customWidth="1"/>
    <col min="2" max="2" width="3.8515625" style="0" customWidth="1"/>
    <col min="3" max="3" width="4.57421875" style="0" customWidth="1"/>
    <col min="4" max="4" width="36.28125" style="0" customWidth="1"/>
    <col min="6" max="6" width="8.00390625" style="0" customWidth="1"/>
    <col min="12" max="12" width="10.00390625" style="0" customWidth="1"/>
    <col min="13" max="13" width="5.421875" style="0" customWidth="1"/>
  </cols>
  <sheetData>
    <row r="1" spans="1:13" ht="15.75">
      <c r="A1" s="331"/>
      <c r="B1" s="332"/>
      <c r="C1" s="332"/>
      <c r="D1" s="491" t="s">
        <v>0</v>
      </c>
      <c r="E1" s="1283" t="s">
        <v>1</v>
      </c>
      <c r="F1" s="1251"/>
      <c r="G1" s="1284" t="s">
        <v>457</v>
      </c>
      <c r="H1" s="1252"/>
      <c r="I1" s="1285"/>
      <c r="J1" s="1253" t="s">
        <v>554</v>
      </c>
      <c r="K1" s="1288"/>
      <c r="L1" s="1288"/>
      <c r="M1" s="1289"/>
    </row>
    <row r="2" spans="1:13" ht="15">
      <c r="A2" s="912"/>
      <c r="B2" s="335" t="s">
        <v>2</v>
      </c>
      <c r="C2" s="336" t="s">
        <v>383</v>
      </c>
      <c r="D2" s="1238" t="s">
        <v>3</v>
      </c>
      <c r="E2" s="1286">
        <v>2018</v>
      </c>
      <c r="F2" s="1240">
        <v>2019</v>
      </c>
      <c r="G2" s="1242" t="s">
        <v>4</v>
      </c>
      <c r="H2" s="1244" t="s">
        <v>5</v>
      </c>
      <c r="I2" s="1256" t="s">
        <v>400</v>
      </c>
      <c r="J2" s="1279" t="s">
        <v>491</v>
      </c>
      <c r="K2" s="1281" t="s">
        <v>492</v>
      </c>
      <c r="L2" s="1282" t="s">
        <v>508</v>
      </c>
      <c r="M2" s="1246" t="s">
        <v>490</v>
      </c>
    </row>
    <row r="3" spans="1:13" ht="15.75" thickBot="1">
      <c r="A3" s="337" t="s">
        <v>6</v>
      </c>
      <c r="B3" s="338" t="s">
        <v>7</v>
      </c>
      <c r="C3" s="338"/>
      <c r="D3" s="1239"/>
      <c r="E3" s="1287"/>
      <c r="F3" s="1241"/>
      <c r="G3" s="1243"/>
      <c r="H3" s="1245"/>
      <c r="I3" s="1257"/>
      <c r="J3" s="1280"/>
      <c r="K3" s="1243"/>
      <c r="L3" s="1249"/>
      <c r="M3" s="1290"/>
    </row>
    <row r="4" spans="1:13" ht="15">
      <c r="A4" s="339">
        <v>100</v>
      </c>
      <c r="B4" s="340"/>
      <c r="C4" s="340"/>
      <c r="D4" s="483" t="s">
        <v>8</v>
      </c>
      <c r="E4" s="799">
        <f>E6+E7+E11</f>
        <v>1141849</v>
      </c>
      <c r="F4" s="341">
        <f>F6+F7+F11</f>
        <v>1283047</v>
      </c>
      <c r="G4" s="342">
        <f>G5+G7+G11</f>
        <v>1292817</v>
      </c>
      <c r="H4" s="341">
        <f>H6+H7+H11</f>
        <v>1277735</v>
      </c>
      <c r="I4" s="343">
        <f>I6+I7+I11</f>
        <v>1286370</v>
      </c>
      <c r="J4" s="1213">
        <f>J5+J7+J11</f>
        <v>1300117</v>
      </c>
      <c r="K4" s="1215">
        <f>K5+K7+K11</f>
        <v>1244127</v>
      </c>
      <c r="L4" s="930">
        <f>L5+L7+L11</f>
        <v>327191.56</v>
      </c>
      <c r="M4" s="952">
        <f aca="true" t="shared" si="0" ref="M4:M18">(100/K4)*L4</f>
        <v>26.2988874929971</v>
      </c>
    </row>
    <row r="5" spans="1:13" ht="15">
      <c r="A5" s="345">
        <v>110</v>
      </c>
      <c r="B5" s="346"/>
      <c r="C5" s="346"/>
      <c r="D5" s="484" t="s">
        <v>9</v>
      </c>
      <c r="E5" s="795">
        <v>927374</v>
      </c>
      <c r="F5" s="356">
        <v>1061308</v>
      </c>
      <c r="G5" s="348">
        <v>1050000</v>
      </c>
      <c r="H5" s="347">
        <v>1034918</v>
      </c>
      <c r="I5" s="349">
        <v>1034918</v>
      </c>
      <c r="J5" s="348">
        <v>1018300</v>
      </c>
      <c r="K5" s="347">
        <v>962310</v>
      </c>
      <c r="L5" s="931">
        <v>306990.95</v>
      </c>
      <c r="M5" s="955">
        <f t="shared" si="0"/>
        <v>31.901461067639325</v>
      </c>
    </row>
    <row r="6" spans="1:13" ht="15">
      <c r="A6" s="350">
        <v>111003</v>
      </c>
      <c r="B6" s="351"/>
      <c r="C6" s="351">
        <v>41</v>
      </c>
      <c r="D6" s="485" t="s">
        <v>9</v>
      </c>
      <c r="E6" s="800">
        <v>927374</v>
      </c>
      <c r="F6" s="913">
        <v>1061308</v>
      </c>
      <c r="G6" s="350">
        <v>1050000</v>
      </c>
      <c r="H6" s="352">
        <v>1034918</v>
      </c>
      <c r="I6" s="353">
        <v>1043720</v>
      </c>
      <c r="J6" s="350">
        <v>1018300</v>
      </c>
      <c r="K6" s="352">
        <v>962310</v>
      </c>
      <c r="L6" s="932">
        <v>306990.95</v>
      </c>
      <c r="M6" s="972">
        <f t="shared" si="0"/>
        <v>31.901461067639325</v>
      </c>
    </row>
    <row r="7" spans="1:13" ht="15">
      <c r="A7" s="348">
        <v>121</v>
      </c>
      <c r="B7" s="346"/>
      <c r="C7" s="346"/>
      <c r="D7" s="484" t="s">
        <v>10</v>
      </c>
      <c r="E7" s="795">
        <f aca="true" t="shared" si="1" ref="E7:L7">SUM(E8:E10)</f>
        <v>137971</v>
      </c>
      <c r="F7" s="356">
        <f t="shared" si="1"/>
        <v>149183</v>
      </c>
      <c r="G7" s="348">
        <f t="shared" si="1"/>
        <v>156200</v>
      </c>
      <c r="H7" s="356">
        <f t="shared" si="1"/>
        <v>156200</v>
      </c>
      <c r="I7" s="357">
        <f t="shared" si="1"/>
        <v>156200</v>
      </c>
      <c r="J7" s="348">
        <f t="shared" si="1"/>
        <v>190200</v>
      </c>
      <c r="K7" s="347">
        <f t="shared" si="1"/>
        <v>190200</v>
      </c>
      <c r="L7" s="931">
        <f t="shared" si="1"/>
        <v>6866.6</v>
      </c>
      <c r="M7" s="955">
        <f t="shared" si="0"/>
        <v>3.610199789695058</v>
      </c>
    </row>
    <row r="8" spans="1:21" ht="15">
      <c r="A8" s="359">
        <v>121001</v>
      </c>
      <c r="B8" s="360"/>
      <c r="C8" s="360">
        <v>41</v>
      </c>
      <c r="D8" s="486" t="s">
        <v>11</v>
      </c>
      <c r="E8" s="794">
        <v>25188</v>
      </c>
      <c r="F8" s="475">
        <v>32302</v>
      </c>
      <c r="G8" s="359">
        <v>37000</v>
      </c>
      <c r="H8" s="361">
        <v>37000</v>
      </c>
      <c r="I8" s="362">
        <v>37000</v>
      </c>
      <c r="J8" s="359">
        <v>63000</v>
      </c>
      <c r="K8" s="361">
        <v>63000</v>
      </c>
      <c r="L8" s="933">
        <v>1782.84</v>
      </c>
      <c r="M8" s="971">
        <f t="shared" si="0"/>
        <v>2.829904761904762</v>
      </c>
      <c r="R8" s="979"/>
      <c r="U8" s="161"/>
    </row>
    <row r="9" spans="1:20" ht="15">
      <c r="A9" s="364">
        <v>121002</v>
      </c>
      <c r="B9" s="365"/>
      <c r="C9" s="365">
        <v>41</v>
      </c>
      <c r="D9" s="487" t="s">
        <v>12</v>
      </c>
      <c r="E9" s="793">
        <v>109158</v>
      </c>
      <c r="F9" s="436">
        <v>112460</v>
      </c>
      <c r="G9" s="364">
        <v>114000</v>
      </c>
      <c r="H9" s="366">
        <v>114000</v>
      </c>
      <c r="I9" s="367">
        <v>114000</v>
      </c>
      <c r="J9" s="364">
        <v>122000</v>
      </c>
      <c r="K9" s="366">
        <v>122000</v>
      </c>
      <c r="L9" s="934">
        <v>3644.8</v>
      </c>
      <c r="M9" s="965">
        <f t="shared" si="0"/>
        <v>2.9875409836065576</v>
      </c>
      <c r="T9" s="188"/>
    </row>
    <row r="10" spans="1:13" ht="15">
      <c r="A10" s="369">
        <v>121003</v>
      </c>
      <c r="B10" s="370"/>
      <c r="C10" s="370">
        <v>41</v>
      </c>
      <c r="D10" s="488" t="s">
        <v>379</v>
      </c>
      <c r="E10" s="801">
        <v>3625</v>
      </c>
      <c r="F10" s="914">
        <v>4421</v>
      </c>
      <c r="G10" s="369">
        <v>5200</v>
      </c>
      <c r="H10" s="371">
        <v>5200</v>
      </c>
      <c r="I10" s="372">
        <v>5200</v>
      </c>
      <c r="J10" s="369">
        <v>5200</v>
      </c>
      <c r="K10" s="371">
        <v>5200</v>
      </c>
      <c r="L10" s="935">
        <v>1438.96</v>
      </c>
      <c r="M10" s="964">
        <f t="shared" si="0"/>
        <v>27.672307692307694</v>
      </c>
    </row>
    <row r="11" spans="1:13" ht="15">
      <c r="A11" s="373">
        <v>130</v>
      </c>
      <c r="B11" s="346"/>
      <c r="C11" s="346"/>
      <c r="D11" s="484" t="s">
        <v>13</v>
      </c>
      <c r="E11" s="795">
        <f aca="true" t="shared" si="2" ref="E11:L11">SUM(E12:E17)</f>
        <v>76504</v>
      </c>
      <c r="F11" s="356">
        <f t="shared" si="2"/>
        <v>72556</v>
      </c>
      <c r="G11" s="348">
        <f t="shared" si="2"/>
        <v>86617</v>
      </c>
      <c r="H11" s="347">
        <f t="shared" si="2"/>
        <v>86617</v>
      </c>
      <c r="I11" s="375">
        <f t="shared" si="2"/>
        <v>86450</v>
      </c>
      <c r="J11" s="348">
        <f t="shared" si="2"/>
        <v>91617</v>
      </c>
      <c r="K11" s="347">
        <f t="shared" si="2"/>
        <v>91617</v>
      </c>
      <c r="L11" s="931">
        <f t="shared" si="2"/>
        <v>13334.01</v>
      </c>
      <c r="M11" s="953">
        <f t="shared" si="0"/>
        <v>14.554078391564884</v>
      </c>
    </row>
    <row r="12" spans="1:13" ht="15">
      <c r="A12" s="376">
        <v>133001</v>
      </c>
      <c r="B12" s="360"/>
      <c r="C12" s="360">
        <v>41</v>
      </c>
      <c r="D12" s="486" t="s">
        <v>14</v>
      </c>
      <c r="E12" s="794">
        <v>2065</v>
      </c>
      <c r="F12" s="475">
        <v>1951</v>
      </c>
      <c r="G12" s="359">
        <v>3700</v>
      </c>
      <c r="H12" s="361">
        <v>3700</v>
      </c>
      <c r="I12" s="378">
        <v>3700</v>
      </c>
      <c r="J12" s="359">
        <v>3700</v>
      </c>
      <c r="K12" s="361">
        <v>3700</v>
      </c>
      <c r="L12" s="933">
        <v>726.99</v>
      </c>
      <c r="M12" s="964">
        <f t="shared" si="0"/>
        <v>19.64837837837838</v>
      </c>
    </row>
    <row r="13" spans="1:13" ht="15">
      <c r="A13" s="359">
        <v>133004</v>
      </c>
      <c r="B13" s="360"/>
      <c r="C13" s="360">
        <v>41</v>
      </c>
      <c r="D13" s="486" t="s">
        <v>361</v>
      </c>
      <c r="E13" s="794">
        <v>100</v>
      </c>
      <c r="F13" s="475">
        <v>50</v>
      </c>
      <c r="G13" s="359">
        <v>50</v>
      </c>
      <c r="H13" s="361">
        <v>50</v>
      </c>
      <c r="I13" s="362">
        <v>50</v>
      </c>
      <c r="J13" s="359">
        <v>50</v>
      </c>
      <c r="K13" s="361">
        <v>50</v>
      </c>
      <c r="L13" s="933">
        <v>0</v>
      </c>
      <c r="M13" s="965">
        <f t="shared" si="0"/>
        <v>0</v>
      </c>
    </row>
    <row r="14" spans="1:18" ht="15">
      <c r="A14" s="359">
        <v>133006</v>
      </c>
      <c r="B14" s="360"/>
      <c r="C14" s="360">
        <v>41</v>
      </c>
      <c r="D14" s="486" t="s">
        <v>17</v>
      </c>
      <c r="E14" s="794">
        <v>1034</v>
      </c>
      <c r="F14" s="475">
        <v>1325</v>
      </c>
      <c r="G14" s="359">
        <v>1200</v>
      </c>
      <c r="H14" s="361">
        <v>1200</v>
      </c>
      <c r="I14" s="362">
        <v>1200</v>
      </c>
      <c r="J14" s="359">
        <v>1200</v>
      </c>
      <c r="K14" s="361">
        <v>1200</v>
      </c>
      <c r="L14" s="933">
        <v>367.5</v>
      </c>
      <c r="M14" s="964">
        <f t="shared" si="0"/>
        <v>30.625</v>
      </c>
      <c r="R14" s="188"/>
    </row>
    <row r="15" spans="1:18" ht="15">
      <c r="A15" s="364">
        <v>133012</v>
      </c>
      <c r="B15" s="365"/>
      <c r="C15" s="365">
        <v>41</v>
      </c>
      <c r="D15" s="487" t="s">
        <v>332</v>
      </c>
      <c r="E15" s="802">
        <v>1563</v>
      </c>
      <c r="F15" s="915">
        <v>1354</v>
      </c>
      <c r="G15" s="380">
        <v>1500</v>
      </c>
      <c r="H15" s="379">
        <v>1500</v>
      </c>
      <c r="I15" s="381">
        <v>1500</v>
      </c>
      <c r="J15" s="380">
        <v>1500</v>
      </c>
      <c r="K15" s="379">
        <v>1500</v>
      </c>
      <c r="L15" s="936">
        <v>59.67</v>
      </c>
      <c r="M15" s="967">
        <f t="shared" si="0"/>
        <v>3.978</v>
      </c>
      <c r="R15" s="188"/>
    </row>
    <row r="16" spans="1:13" ht="15">
      <c r="A16" s="364">
        <v>133013</v>
      </c>
      <c r="B16" s="365"/>
      <c r="C16" s="365">
        <v>41</v>
      </c>
      <c r="D16" s="487" t="s">
        <v>15</v>
      </c>
      <c r="E16" s="802">
        <v>71742</v>
      </c>
      <c r="F16" s="915">
        <v>67876</v>
      </c>
      <c r="G16" s="380">
        <v>80000</v>
      </c>
      <c r="H16" s="379">
        <v>80000</v>
      </c>
      <c r="I16" s="381">
        <v>80000</v>
      </c>
      <c r="J16" s="380">
        <v>85000</v>
      </c>
      <c r="K16" s="379">
        <v>85000</v>
      </c>
      <c r="L16" s="936">
        <v>12179.85</v>
      </c>
      <c r="M16" s="967">
        <f t="shared" si="0"/>
        <v>14.329235294117646</v>
      </c>
    </row>
    <row r="17" spans="1:13" ht="15.75" thickBot="1">
      <c r="A17" s="359">
        <v>139002</v>
      </c>
      <c r="B17" s="360"/>
      <c r="C17" s="360">
        <v>41</v>
      </c>
      <c r="D17" s="486" t="s">
        <v>16</v>
      </c>
      <c r="E17" s="794"/>
      <c r="F17" s="475"/>
      <c r="G17" s="359">
        <v>167</v>
      </c>
      <c r="H17" s="361">
        <v>167</v>
      </c>
      <c r="I17" s="362"/>
      <c r="J17" s="359">
        <v>167</v>
      </c>
      <c r="K17" s="478">
        <v>167</v>
      </c>
      <c r="L17" s="933">
        <v>0</v>
      </c>
      <c r="M17" s="973">
        <f t="shared" si="0"/>
        <v>0</v>
      </c>
    </row>
    <row r="18" spans="1:13" ht="15.75" thickBot="1">
      <c r="A18" s="382">
        <v>200</v>
      </c>
      <c r="B18" s="383"/>
      <c r="C18" s="383"/>
      <c r="D18" s="489" t="s">
        <v>18</v>
      </c>
      <c r="E18" s="385">
        <v>139051</v>
      </c>
      <c r="F18" s="406">
        <v>131242</v>
      </c>
      <c r="G18" s="403">
        <v>122451</v>
      </c>
      <c r="H18" s="384">
        <v>129832</v>
      </c>
      <c r="I18" s="386">
        <v>112041</v>
      </c>
      <c r="J18" s="403">
        <f>+J19+J20+J27+J32+J50+J33+J52</f>
        <v>120051</v>
      </c>
      <c r="K18" s="404">
        <f>K19+K20+K27+K33+K32+K50+K52</f>
        <v>120431</v>
      </c>
      <c r="L18" s="937">
        <f>L20+L27+L33+L31+L50+L52</f>
        <v>25722.66</v>
      </c>
      <c r="M18" s="952">
        <f t="shared" si="0"/>
        <v>21.35883618005331</v>
      </c>
    </row>
    <row r="19" spans="1:13" ht="0.75" customHeight="1">
      <c r="A19" s="387">
        <v>211</v>
      </c>
      <c r="B19" s="388"/>
      <c r="C19" s="388"/>
      <c r="D19" s="490" t="s">
        <v>19</v>
      </c>
      <c r="E19" s="803">
        <v>0</v>
      </c>
      <c r="F19" s="916">
        <v>0</v>
      </c>
      <c r="G19" s="390">
        <v>0</v>
      </c>
      <c r="H19" s="389">
        <v>0</v>
      </c>
      <c r="I19" s="391">
        <v>0</v>
      </c>
      <c r="J19" s="390">
        <v>0</v>
      </c>
      <c r="K19" s="916">
        <v>0</v>
      </c>
      <c r="L19" s="938">
        <v>0</v>
      </c>
      <c r="M19" s="957" t="e">
        <v>#DIV/0!</v>
      </c>
    </row>
    <row r="20" spans="1:13" ht="15">
      <c r="A20" s="348">
        <v>212</v>
      </c>
      <c r="B20" s="346"/>
      <c r="C20" s="346"/>
      <c r="D20" s="484" t="s">
        <v>20</v>
      </c>
      <c r="E20" s="795">
        <f aca="true" t="shared" si="3" ref="E20:L20">SUM(E21:E26)</f>
        <v>52985</v>
      </c>
      <c r="F20" s="356">
        <f t="shared" si="3"/>
        <v>53809</v>
      </c>
      <c r="G20" s="348">
        <f t="shared" si="3"/>
        <v>52020</v>
      </c>
      <c r="H20" s="356">
        <f t="shared" si="3"/>
        <v>52020</v>
      </c>
      <c r="I20" s="357">
        <f t="shared" si="3"/>
        <v>52020</v>
      </c>
      <c r="J20" s="348">
        <f t="shared" si="3"/>
        <v>51720</v>
      </c>
      <c r="K20" s="347">
        <f>SUM(K21:K26)</f>
        <v>51720</v>
      </c>
      <c r="L20" s="931">
        <f t="shared" si="3"/>
        <v>13636.06</v>
      </c>
      <c r="M20" s="955">
        <f aca="true" t="shared" si="4" ref="M20:M33">(100/K20)*L20</f>
        <v>26.365158546017014</v>
      </c>
    </row>
    <row r="21" spans="1:21" ht="15">
      <c r="A21" s="359">
        <v>212001</v>
      </c>
      <c r="B21" s="360"/>
      <c r="C21" s="360">
        <v>41</v>
      </c>
      <c r="D21" s="486" t="s">
        <v>21</v>
      </c>
      <c r="E21" s="794">
        <v>1086</v>
      </c>
      <c r="F21" s="475">
        <v>1086</v>
      </c>
      <c r="G21" s="359">
        <v>1090</v>
      </c>
      <c r="H21" s="361">
        <v>1090</v>
      </c>
      <c r="I21" s="362">
        <v>1090</v>
      </c>
      <c r="J21" s="359">
        <v>1090</v>
      </c>
      <c r="K21" s="361">
        <v>1090</v>
      </c>
      <c r="L21" s="933">
        <v>1086.16</v>
      </c>
      <c r="M21" s="971">
        <f t="shared" si="4"/>
        <v>99.64770642201836</v>
      </c>
      <c r="T21" s="188"/>
      <c r="U21" s="188"/>
    </row>
    <row r="22" spans="1:13" ht="15">
      <c r="A22" s="364">
        <v>212002</v>
      </c>
      <c r="B22" s="365"/>
      <c r="C22" s="365">
        <v>41</v>
      </c>
      <c r="D22" s="487" t="s">
        <v>22</v>
      </c>
      <c r="E22" s="793">
        <v>1060</v>
      </c>
      <c r="F22" s="436">
        <v>1455</v>
      </c>
      <c r="G22" s="364">
        <v>800</v>
      </c>
      <c r="H22" s="366">
        <v>800</v>
      </c>
      <c r="I22" s="367">
        <v>800</v>
      </c>
      <c r="J22" s="364">
        <v>500</v>
      </c>
      <c r="K22" s="366">
        <v>500</v>
      </c>
      <c r="L22" s="934">
        <v>163.1</v>
      </c>
      <c r="M22" s="965">
        <f t="shared" si="4"/>
        <v>32.62</v>
      </c>
    </row>
    <row r="23" spans="1:13" ht="15">
      <c r="A23" s="364">
        <v>212003</v>
      </c>
      <c r="B23" s="365">
        <v>1</v>
      </c>
      <c r="C23" s="365">
        <v>41</v>
      </c>
      <c r="D23" s="487" t="s">
        <v>23</v>
      </c>
      <c r="E23" s="793">
        <v>3480</v>
      </c>
      <c r="F23" s="436">
        <v>7788</v>
      </c>
      <c r="G23" s="364">
        <v>6000</v>
      </c>
      <c r="H23" s="366">
        <v>6000</v>
      </c>
      <c r="I23" s="367">
        <v>6000</v>
      </c>
      <c r="J23" s="364">
        <v>6000</v>
      </c>
      <c r="K23" s="366">
        <v>6000</v>
      </c>
      <c r="L23" s="934">
        <v>1406.14</v>
      </c>
      <c r="M23" s="964">
        <f t="shared" si="4"/>
        <v>23.43566666666667</v>
      </c>
    </row>
    <row r="24" spans="1:13" ht="15">
      <c r="A24" s="364">
        <v>212003</v>
      </c>
      <c r="B24" s="365">
        <v>2</v>
      </c>
      <c r="C24" s="365">
        <v>41</v>
      </c>
      <c r="D24" s="487" t="s">
        <v>24</v>
      </c>
      <c r="E24" s="793">
        <v>40319</v>
      </c>
      <c r="F24" s="436">
        <v>42071</v>
      </c>
      <c r="G24" s="364">
        <v>41130</v>
      </c>
      <c r="H24" s="366">
        <v>41130</v>
      </c>
      <c r="I24" s="367">
        <v>41130</v>
      </c>
      <c r="J24" s="171">
        <v>41130</v>
      </c>
      <c r="K24" s="8">
        <v>41130</v>
      </c>
      <c r="L24" s="934">
        <v>10172.26</v>
      </c>
      <c r="M24" s="965">
        <f t="shared" si="4"/>
        <v>24.731971796742037</v>
      </c>
    </row>
    <row r="25" spans="1:13" ht="15">
      <c r="A25" s="392">
        <v>212003</v>
      </c>
      <c r="B25" s="393">
        <v>3</v>
      </c>
      <c r="C25" s="365">
        <v>41</v>
      </c>
      <c r="D25" s="487" t="s">
        <v>348</v>
      </c>
      <c r="E25" s="793">
        <v>6620</v>
      </c>
      <c r="F25" s="436">
        <v>1318</v>
      </c>
      <c r="G25" s="364">
        <v>2500</v>
      </c>
      <c r="H25" s="394">
        <v>2500</v>
      </c>
      <c r="I25" s="368">
        <v>2500</v>
      </c>
      <c r="J25" s="364">
        <v>2500</v>
      </c>
      <c r="K25" s="366">
        <v>2500</v>
      </c>
      <c r="L25" s="934">
        <v>808.4</v>
      </c>
      <c r="M25" s="965">
        <f t="shared" si="4"/>
        <v>32.336</v>
      </c>
    </row>
    <row r="26" spans="1:13" ht="15">
      <c r="A26" s="395">
        <v>212004</v>
      </c>
      <c r="B26" s="396"/>
      <c r="C26" s="370">
        <v>41</v>
      </c>
      <c r="D26" s="488" t="s">
        <v>333</v>
      </c>
      <c r="E26" s="801">
        <v>420</v>
      </c>
      <c r="F26" s="914">
        <v>91</v>
      </c>
      <c r="G26" s="395">
        <v>500</v>
      </c>
      <c r="H26" s="397">
        <v>500</v>
      </c>
      <c r="I26" s="372">
        <v>500</v>
      </c>
      <c r="J26" s="395">
        <v>500</v>
      </c>
      <c r="K26" s="397">
        <v>500</v>
      </c>
      <c r="L26" s="935"/>
      <c r="M26" s="964">
        <f t="shared" si="4"/>
        <v>0</v>
      </c>
    </row>
    <row r="27" spans="1:13" ht="15">
      <c r="A27" s="348">
        <v>221</v>
      </c>
      <c r="B27" s="346"/>
      <c r="C27" s="346"/>
      <c r="D27" s="484" t="s">
        <v>25</v>
      </c>
      <c r="E27" s="795">
        <f aca="true" t="shared" si="5" ref="E27:L27">SUM(E28:E30)</f>
        <v>7935</v>
      </c>
      <c r="F27" s="356">
        <f t="shared" si="5"/>
        <v>8000</v>
      </c>
      <c r="G27" s="348">
        <f t="shared" si="5"/>
        <v>8300</v>
      </c>
      <c r="H27" s="356">
        <f t="shared" si="5"/>
        <v>8800</v>
      </c>
      <c r="I27" s="357">
        <f t="shared" si="5"/>
        <v>8800</v>
      </c>
      <c r="J27" s="348">
        <f t="shared" si="5"/>
        <v>7300</v>
      </c>
      <c r="K27" s="347">
        <f>SUM(K28:K30)</f>
        <v>7300</v>
      </c>
      <c r="L27" s="931">
        <f t="shared" si="5"/>
        <v>2553</v>
      </c>
      <c r="M27" s="955">
        <f t="shared" si="4"/>
        <v>34.97260273972603</v>
      </c>
    </row>
    <row r="28" spans="1:13" ht="15">
      <c r="A28" s="398">
        <v>221004</v>
      </c>
      <c r="B28" s="377">
        <v>1</v>
      </c>
      <c r="C28" s="377">
        <v>41</v>
      </c>
      <c r="D28" s="494" t="s">
        <v>26</v>
      </c>
      <c r="E28" s="796">
        <v>5171</v>
      </c>
      <c r="F28" s="792">
        <v>4732</v>
      </c>
      <c r="G28" s="376">
        <v>5000</v>
      </c>
      <c r="H28" s="399">
        <v>5500</v>
      </c>
      <c r="I28" s="400">
        <v>5500</v>
      </c>
      <c r="J28" s="376">
        <v>6000</v>
      </c>
      <c r="K28" s="399">
        <v>6000</v>
      </c>
      <c r="L28" s="939">
        <v>2553</v>
      </c>
      <c r="M28" s="971">
        <f t="shared" si="4"/>
        <v>42.55</v>
      </c>
    </row>
    <row r="29" spans="1:13" ht="15">
      <c r="A29" s="364">
        <v>221004</v>
      </c>
      <c r="B29" s="360">
        <v>2</v>
      </c>
      <c r="C29" s="360">
        <v>41</v>
      </c>
      <c r="D29" s="486" t="s">
        <v>334</v>
      </c>
      <c r="E29" s="794">
        <v>2664</v>
      </c>
      <c r="F29" s="475">
        <v>3168</v>
      </c>
      <c r="G29" s="359">
        <v>3000</v>
      </c>
      <c r="H29" s="361">
        <v>3000</v>
      </c>
      <c r="I29" s="368">
        <v>3000</v>
      </c>
      <c r="J29" s="359">
        <v>1000</v>
      </c>
      <c r="K29" s="366">
        <v>1000</v>
      </c>
      <c r="L29" s="933">
        <v>0</v>
      </c>
      <c r="M29" s="964">
        <f t="shared" si="4"/>
        <v>0</v>
      </c>
    </row>
    <row r="30" spans="1:13" ht="15">
      <c r="A30" s="392">
        <v>221005</v>
      </c>
      <c r="B30" s="396">
        <v>2</v>
      </c>
      <c r="C30" s="393">
        <v>41</v>
      </c>
      <c r="D30" s="493" t="s">
        <v>335</v>
      </c>
      <c r="E30" s="809">
        <v>100</v>
      </c>
      <c r="F30" s="810">
        <v>100</v>
      </c>
      <c r="G30" s="392">
        <v>300</v>
      </c>
      <c r="H30" s="366">
        <v>300</v>
      </c>
      <c r="I30" s="367">
        <v>300</v>
      </c>
      <c r="J30" s="392">
        <v>300</v>
      </c>
      <c r="K30" s="371">
        <v>300</v>
      </c>
      <c r="L30" s="940">
        <v>0</v>
      </c>
      <c r="M30" s="966">
        <f t="shared" si="4"/>
        <v>0</v>
      </c>
    </row>
    <row r="31" spans="1:13" ht="15">
      <c r="A31" s="345">
        <v>222</v>
      </c>
      <c r="B31" s="346"/>
      <c r="C31" s="346"/>
      <c r="D31" s="484" t="s">
        <v>27</v>
      </c>
      <c r="E31" s="680">
        <v>0</v>
      </c>
      <c r="F31" s="680">
        <v>6547</v>
      </c>
      <c r="G31" s="348">
        <v>120</v>
      </c>
      <c r="H31" s="347">
        <v>120</v>
      </c>
      <c r="I31" s="349">
        <v>0</v>
      </c>
      <c r="J31" s="348">
        <v>120</v>
      </c>
      <c r="K31" s="356">
        <v>120</v>
      </c>
      <c r="L31" s="931">
        <v>0</v>
      </c>
      <c r="M31" s="955">
        <f t="shared" si="4"/>
        <v>0</v>
      </c>
    </row>
    <row r="32" spans="1:21" ht="15">
      <c r="A32" s="350">
        <v>222003</v>
      </c>
      <c r="B32" s="351"/>
      <c r="C32" s="351">
        <v>41</v>
      </c>
      <c r="D32" s="485" t="s">
        <v>27</v>
      </c>
      <c r="E32" s="354">
        <v>0</v>
      </c>
      <c r="F32" s="354">
        <v>6547</v>
      </c>
      <c r="G32" s="350">
        <v>120</v>
      </c>
      <c r="H32" s="352">
        <v>120</v>
      </c>
      <c r="I32" s="353">
        <v>0</v>
      </c>
      <c r="J32" s="350">
        <v>120</v>
      </c>
      <c r="K32" s="913">
        <v>120</v>
      </c>
      <c r="L32" s="932">
        <v>0</v>
      </c>
      <c r="M32" s="972">
        <f t="shared" si="4"/>
        <v>0</v>
      </c>
      <c r="U32" s="319"/>
    </row>
    <row r="33" spans="1:13" ht="15">
      <c r="A33" s="348">
        <v>223</v>
      </c>
      <c r="B33" s="346"/>
      <c r="C33" s="346"/>
      <c r="D33" s="484" t="s">
        <v>28</v>
      </c>
      <c r="E33" s="358">
        <f>SUM(E34:E49)</f>
        <v>66713</v>
      </c>
      <c r="F33" s="358">
        <f>SUM(F34:F49)</f>
        <v>52251.3</v>
      </c>
      <c r="G33" s="348">
        <f>SUM(G34:G49)</f>
        <v>59021</v>
      </c>
      <c r="H33" s="356">
        <f>SUM(H34:H49)</f>
        <v>60221</v>
      </c>
      <c r="I33" s="357">
        <f>SUM(I35:I49)</f>
        <v>43721</v>
      </c>
      <c r="J33" s="348">
        <f>SUM(J35:J49)</f>
        <v>54021</v>
      </c>
      <c r="K33" s="356">
        <f>SUM(K35:K49)</f>
        <v>54021</v>
      </c>
      <c r="L33" s="931">
        <f>SUM(L35:L49)</f>
        <v>9145.330000000002</v>
      </c>
      <c r="M33" s="955">
        <f t="shared" si="4"/>
        <v>16.929212713574355</v>
      </c>
    </row>
    <row r="34" spans="1:13" ht="15">
      <c r="A34" s="180">
        <v>223001</v>
      </c>
      <c r="B34" s="22"/>
      <c r="C34" s="22">
        <v>41</v>
      </c>
      <c r="D34" s="968" t="s">
        <v>401</v>
      </c>
      <c r="E34" s="185">
        <v>9018</v>
      </c>
      <c r="F34" s="729"/>
      <c r="G34" s="180"/>
      <c r="H34" s="21"/>
      <c r="I34" s="969"/>
      <c r="J34" s="180"/>
      <c r="K34" s="52"/>
      <c r="L34" s="970"/>
      <c r="M34" s="971"/>
    </row>
    <row r="35" spans="1:13" ht="15">
      <c r="A35" s="359">
        <v>223001</v>
      </c>
      <c r="B35" s="360">
        <v>1</v>
      </c>
      <c r="C35" s="360">
        <v>41</v>
      </c>
      <c r="D35" s="486" t="s">
        <v>29</v>
      </c>
      <c r="E35" s="363">
        <v>2155</v>
      </c>
      <c r="F35" s="363">
        <v>2184</v>
      </c>
      <c r="G35" s="359">
        <v>1800</v>
      </c>
      <c r="H35" s="361">
        <v>1800</v>
      </c>
      <c r="I35" s="362">
        <v>1800</v>
      </c>
      <c r="J35" s="359">
        <v>1800</v>
      </c>
      <c r="K35" s="475">
        <v>1800</v>
      </c>
      <c r="L35" s="933">
        <v>358.24</v>
      </c>
      <c r="M35" s="964">
        <f aca="true" t="shared" si="6" ref="M35:M69">(100/K35)*L35</f>
        <v>19.90222222222222</v>
      </c>
    </row>
    <row r="36" spans="1:13" ht="15">
      <c r="A36" s="364">
        <v>223001</v>
      </c>
      <c r="B36" s="365">
        <v>2</v>
      </c>
      <c r="C36" s="365">
        <v>41</v>
      </c>
      <c r="D36" s="487" t="s">
        <v>30</v>
      </c>
      <c r="E36" s="368">
        <v>484</v>
      </c>
      <c r="F36" s="368">
        <v>660</v>
      </c>
      <c r="G36" s="364">
        <v>500</v>
      </c>
      <c r="H36" s="366">
        <v>500</v>
      </c>
      <c r="I36" s="367">
        <v>500</v>
      </c>
      <c r="J36" s="364">
        <v>500</v>
      </c>
      <c r="K36" s="436">
        <v>500</v>
      </c>
      <c r="L36" s="934">
        <v>12</v>
      </c>
      <c r="M36" s="967">
        <f t="shared" si="6"/>
        <v>2.4000000000000004</v>
      </c>
    </row>
    <row r="37" spans="1:13" ht="15">
      <c r="A37" s="364">
        <v>223001</v>
      </c>
      <c r="B37" s="365">
        <v>3</v>
      </c>
      <c r="C37" s="365">
        <v>41</v>
      </c>
      <c r="D37" s="487" t="s">
        <v>31</v>
      </c>
      <c r="E37" s="368">
        <v>2842</v>
      </c>
      <c r="F37" s="368">
        <v>1626</v>
      </c>
      <c r="G37" s="364">
        <v>7900</v>
      </c>
      <c r="H37" s="366">
        <v>7900</v>
      </c>
      <c r="I37" s="367">
        <v>5000</v>
      </c>
      <c r="J37" s="364">
        <v>7900</v>
      </c>
      <c r="K37" s="436">
        <v>7900</v>
      </c>
      <c r="L37" s="934">
        <v>768.6</v>
      </c>
      <c r="M37" s="965">
        <f t="shared" si="6"/>
        <v>9.729113924050633</v>
      </c>
    </row>
    <row r="38" spans="1:13" ht="15">
      <c r="A38" s="364">
        <v>223001</v>
      </c>
      <c r="B38" s="365">
        <v>4</v>
      </c>
      <c r="C38" s="365">
        <v>41</v>
      </c>
      <c r="D38" s="487" t="s">
        <v>32</v>
      </c>
      <c r="E38" s="437">
        <v>810</v>
      </c>
      <c r="F38" s="437">
        <v>783</v>
      </c>
      <c r="G38" s="364">
        <v>1000</v>
      </c>
      <c r="H38" s="366">
        <v>1000</v>
      </c>
      <c r="I38" s="367">
        <v>900</v>
      </c>
      <c r="J38" s="364">
        <v>1000</v>
      </c>
      <c r="K38" s="436">
        <v>1000</v>
      </c>
      <c r="L38" s="934">
        <v>243</v>
      </c>
      <c r="M38" s="964">
        <f t="shared" si="6"/>
        <v>24.3</v>
      </c>
    </row>
    <row r="39" spans="1:13" ht="15">
      <c r="A39" s="364">
        <v>223001</v>
      </c>
      <c r="B39" s="365">
        <v>5</v>
      </c>
      <c r="C39" s="365">
        <v>41</v>
      </c>
      <c r="D39" s="487" t="s">
        <v>33</v>
      </c>
      <c r="E39" s="475">
        <v>0</v>
      </c>
      <c r="F39" s="475">
        <v>1.3</v>
      </c>
      <c r="G39" s="364">
        <v>5</v>
      </c>
      <c r="H39" s="366">
        <v>5</v>
      </c>
      <c r="I39" s="367">
        <v>5</v>
      </c>
      <c r="J39" s="364">
        <v>5</v>
      </c>
      <c r="K39" s="436">
        <v>5</v>
      </c>
      <c r="L39" s="934">
        <v>0</v>
      </c>
      <c r="M39" s="965">
        <f t="shared" si="6"/>
        <v>0</v>
      </c>
    </row>
    <row r="40" spans="1:13" ht="15">
      <c r="A40" s="364">
        <v>223001</v>
      </c>
      <c r="B40" s="365">
        <v>6</v>
      </c>
      <c r="C40" s="365">
        <v>41</v>
      </c>
      <c r="D40" s="487" t="s">
        <v>34</v>
      </c>
      <c r="E40" s="436">
        <v>0</v>
      </c>
      <c r="F40" s="436">
        <v>206</v>
      </c>
      <c r="G40" s="364">
        <v>166</v>
      </c>
      <c r="H40" s="366">
        <v>166</v>
      </c>
      <c r="I40" s="367">
        <v>166</v>
      </c>
      <c r="J40" s="364">
        <v>166</v>
      </c>
      <c r="K40" s="436">
        <v>166</v>
      </c>
      <c r="L40" s="934">
        <v>96</v>
      </c>
      <c r="M40" s="964">
        <f t="shared" si="6"/>
        <v>57.83132530120483</v>
      </c>
    </row>
    <row r="41" spans="1:13" ht="15">
      <c r="A41" s="364">
        <v>223001</v>
      </c>
      <c r="B41" s="365">
        <v>8</v>
      </c>
      <c r="C41" s="365">
        <v>41</v>
      </c>
      <c r="D41" s="487" t="s">
        <v>37</v>
      </c>
      <c r="E41" s="436">
        <v>53</v>
      </c>
      <c r="F41" s="436">
        <v>551</v>
      </c>
      <c r="G41" s="364">
        <v>600</v>
      </c>
      <c r="H41" s="366">
        <v>600</v>
      </c>
      <c r="I41" s="367">
        <v>600</v>
      </c>
      <c r="J41" s="364">
        <v>600</v>
      </c>
      <c r="K41" s="436">
        <v>600</v>
      </c>
      <c r="L41" s="934">
        <v>100.98</v>
      </c>
      <c r="M41" s="967">
        <f t="shared" si="6"/>
        <v>16.83</v>
      </c>
    </row>
    <row r="42" spans="1:13" ht="15">
      <c r="A42" s="364">
        <v>223001</v>
      </c>
      <c r="B42" s="365">
        <v>9</v>
      </c>
      <c r="C42" s="365">
        <v>41</v>
      </c>
      <c r="D42" s="487" t="s">
        <v>363</v>
      </c>
      <c r="E42" s="436">
        <v>539</v>
      </c>
      <c r="F42" s="436">
        <v>670</v>
      </c>
      <c r="G42" s="364">
        <v>500</v>
      </c>
      <c r="H42" s="366">
        <v>700</v>
      </c>
      <c r="I42" s="367">
        <v>700</v>
      </c>
      <c r="J42" s="364">
        <v>500</v>
      </c>
      <c r="K42" s="436">
        <v>500</v>
      </c>
      <c r="L42" s="934">
        <v>364.91</v>
      </c>
      <c r="M42" s="967">
        <f t="shared" si="6"/>
        <v>72.98200000000001</v>
      </c>
    </row>
    <row r="43" spans="1:13" ht="15">
      <c r="A43" s="359">
        <v>223001</v>
      </c>
      <c r="B43" s="360">
        <v>10</v>
      </c>
      <c r="C43" s="360">
        <v>41</v>
      </c>
      <c r="D43" s="487" t="s">
        <v>36</v>
      </c>
      <c r="E43" s="436">
        <v>7586</v>
      </c>
      <c r="F43" s="436">
        <v>3220</v>
      </c>
      <c r="G43" s="364">
        <v>3500</v>
      </c>
      <c r="H43" s="366">
        <v>4500</v>
      </c>
      <c r="I43" s="367">
        <v>4500</v>
      </c>
      <c r="J43" s="364">
        <v>3500</v>
      </c>
      <c r="K43" s="436">
        <v>3500</v>
      </c>
      <c r="L43" s="934">
        <v>470</v>
      </c>
      <c r="M43" s="967">
        <f t="shared" si="6"/>
        <v>13.428571428571429</v>
      </c>
    </row>
    <row r="44" spans="1:13" ht="15">
      <c r="A44" s="364">
        <v>223001</v>
      </c>
      <c r="B44" s="365">
        <v>11</v>
      </c>
      <c r="C44" s="365">
        <v>41</v>
      </c>
      <c r="D44" s="487" t="s">
        <v>347</v>
      </c>
      <c r="E44" s="436">
        <v>758</v>
      </c>
      <c r="F44" s="436">
        <v>1488</v>
      </c>
      <c r="G44" s="364">
        <v>1500</v>
      </c>
      <c r="H44" s="366">
        <v>1500</v>
      </c>
      <c r="I44" s="367">
        <v>500</v>
      </c>
      <c r="J44" s="364">
        <v>1500</v>
      </c>
      <c r="K44" s="436">
        <v>1500</v>
      </c>
      <c r="L44" s="934">
        <v>0</v>
      </c>
      <c r="M44" s="967">
        <f t="shared" si="6"/>
        <v>0</v>
      </c>
    </row>
    <row r="45" spans="1:13" ht="15">
      <c r="A45" s="450">
        <v>223001</v>
      </c>
      <c r="B45" s="365">
        <v>12</v>
      </c>
      <c r="C45" s="1209">
        <v>41</v>
      </c>
      <c r="D45" s="41" t="s">
        <v>431</v>
      </c>
      <c r="E45" s="436">
        <v>10</v>
      </c>
      <c r="F45" s="436">
        <v>0</v>
      </c>
      <c r="G45" s="364">
        <v>50</v>
      </c>
      <c r="H45" s="366">
        <v>50</v>
      </c>
      <c r="I45" s="367">
        <v>50</v>
      </c>
      <c r="J45" s="364">
        <v>50</v>
      </c>
      <c r="K45" s="436">
        <v>50</v>
      </c>
      <c r="L45" s="934">
        <v>0</v>
      </c>
      <c r="M45" s="967">
        <f t="shared" si="6"/>
        <v>0</v>
      </c>
    </row>
    <row r="46" spans="1:13" ht="15">
      <c r="A46" s="392">
        <v>223002</v>
      </c>
      <c r="B46" s="393">
        <v>16</v>
      </c>
      <c r="C46" s="393">
        <v>41</v>
      </c>
      <c r="D46" s="487" t="s">
        <v>35</v>
      </c>
      <c r="E46" s="436">
        <v>7232</v>
      </c>
      <c r="F46" s="436">
        <v>6423</v>
      </c>
      <c r="G46" s="364">
        <v>7500</v>
      </c>
      <c r="H46" s="8">
        <v>7500</v>
      </c>
      <c r="I46" s="367">
        <v>5000</v>
      </c>
      <c r="J46" s="364">
        <v>7500</v>
      </c>
      <c r="K46" s="436">
        <v>7500</v>
      </c>
      <c r="L46" s="934">
        <v>10</v>
      </c>
      <c r="M46" s="965">
        <f>(100/K46)*L46</f>
        <v>0.13333333333333333</v>
      </c>
    </row>
    <row r="47" spans="1:13" ht="15">
      <c r="A47" s="364">
        <v>223002</v>
      </c>
      <c r="B47" s="365"/>
      <c r="C47" s="9" t="s">
        <v>493</v>
      </c>
      <c r="D47" s="487" t="s">
        <v>35</v>
      </c>
      <c r="E47" s="436"/>
      <c r="F47" s="436"/>
      <c r="G47" s="364"/>
      <c r="H47" s="8"/>
      <c r="I47" s="367"/>
      <c r="J47" s="364"/>
      <c r="K47" s="436">
        <v>1000</v>
      </c>
      <c r="L47" s="934">
        <v>610</v>
      </c>
      <c r="M47" s="965">
        <f t="shared" si="6"/>
        <v>61</v>
      </c>
    </row>
    <row r="48" spans="1:13" ht="15">
      <c r="A48" s="364">
        <v>223003</v>
      </c>
      <c r="B48" s="365"/>
      <c r="C48" s="9">
        <v>41</v>
      </c>
      <c r="D48" s="329" t="s">
        <v>424</v>
      </c>
      <c r="E48" s="436">
        <v>13690</v>
      </c>
      <c r="F48" s="436">
        <v>8104</v>
      </c>
      <c r="G48" s="364">
        <v>9000</v>
      </c>
      <c r="H48" s="366">
        <v>9000</v>
      </c>
      <c r="I48" s="367">
        <v>9000</v>
      </c>
      <c r="J48" s="364">
        <v>4000</v>
      </c>
      <c r="K48" s="436">
        <v>4000</v>
      </c>
      <c r="L48" s="934">
        <v>1698</v>
      </c>
      <c r="M48" s="964">
        <f t="shared" si="6"/>
        <v>42.45</v>
      </c>
    </row>
    <row r="49" spans="1:13" ht="15">
      <c r="A49" s="364">
        <v>223003</v>
      </c>
      <c r="B49" s="365"/>
      <c r="C49" s="9" t="s">
        <v>421</v>
      </c>
      <c r="D49" s="329" t="s">
        <v>412</v>
      </c>
      <c r="E49" s="436">
        <v>21536</v>
      </c>
      <c r="F49" s="436">
        <v>26335</v>
      </c>
      <c r="G49" s="173">
        <v>25000</v>
      </c>
      <c r="H49" s="366">
        <v>25000</v>
      </c>
      <c r="I49" s="367">
        <v>15000</v>
      </c>
      <c r="J49" s="364">
        <v>25000</v>
      </c>
      <c r="K49" s="436">
        <v>24000</v>
      </c>
      <c r="L49" s="934">
        <v>4413.6</v>
      </c>
      <c r="M49" s="966">
        <f t="shared" si="6"/>
        <v>18.39</v>
      </c>
    </row>
    <row r="50" spans="1:23" ht="15">
      <c r="A50" s="345">
        <v>240</v>
      </c>
      <c r="B50" s="374"/>
      <c r="C50" s="374"/>
      <c r="D50" s="484" t="s">
        <v>39</v>
      </c>
      <c r="E50" s="356">
        <f>SUM(E51:E51)</f>
        <v>45</v>
      </c>
      <c r="F50" s="356">
        <f aca="true" t="shared" si="7" ref="F50:L50">SUM(F51:F51)</f>
        <v>102</v>
      </c>
      <c r="G50" s="348">
        <v>90</v>
      </c>
      <c r="H50" s="356">
        <v>90</v>
      </c>
      <c r="I50" s="357">
        <v>20</v>
      </c>
      <c r="J50" s="348">
        <f>SUM(J51:J51)</f>
        <v>90</v>
      </c>
      <c r="K50" s="356">
        <f t="shared" si="7"/>
        <v>90</v>
      </c>
      <c r="L50" s="931">
        <f t="shared" si="7"/>
        <v>0</v>
      </c>
      <c r="M50" s="953">
        <f t="shared" si="6"/>
        <v>0</v>
      </c>
      <c r="W50" s="189"/>
    </row>
    <row r="51" spans="1:13" ht="15">
      <c r="A51" s="376">
        <v>242000</v>
      </c>
      <c r="B51" s="377"/>
      <c r="C51" s="377">
        <v>41</v>
      </c>
      <c r="D51" s="494" t="s">
        <v>40</v>
      </c>
      <c r="E51" s="792">
        <v>45</v>
      </c>
      <c r="F51" s="792">
        <v>102</v>
      </c>
      <c r="G51" s="376">
        <v>90</v>
      </c>
      <c r="H51" s="399">
        <v>90</v>
      </c>
      <c r="I51" s="402">
        <v>20</v>
      </c>
      <c r="J51" s="376">
        <v>90</v>
      </c>
      <c r="K51" s="792">
        <v>90</v>
      </c>
      <c r="L51" s="939">
        <v>0</v>
      </c>
      <c r="M51" s="964">
        <f t="shared" si="6"/>
        <v>0</v>
      </c>
    </row>
    <row r="52" spans="1:13" ht="15">
      <c r="A52" s="345">
        <v>290</v>
      </c>
      <c r="B52" s="346"/>
      <c r="C52" s="346"/>
      <c r="D52" s="484" t="s">
        <v>41</v>
      </c>
      <c r="E52" s="356">
        <f>SUM(E54:E58)</f>
        <v>11373</v>
      </c>
      <c r="F52" s="356">
        <f>SUM(F54:F58)</f>
        <v>10533</v>
      </c>
      <c r="G52" s="348">
        <f>SUM(G54:G58)</f>
        <v>2900</v>
      </c>
      <c r="H52" s="347">
        <f>SUM(H53:H58)</f>
        <v>8581</v>
      </c>
      <c r="I52" s="349">
        <f>SUM(I53:I58)</f>
        <v>7581</v>
      </c>
      <c r="J52" s="348">
        <f>SUM(J53:J58)</f>
        <v>6800</v>
      </c>
      <c r="K52" s="356">
        <f>SUM(K53:K58)</f>
        <v>7180</v>
      </c>
      <c r="L52" s="931">
        <f>SUM(L53:L58)</f>
        <v>388.27000000000004</v>
      </c>
      <c r="M52" s="955">
        <f t="shared" si="6"/>
        <v>5.40766016713092</v>
      </c>
    </row>
    <row r="53" spans="1:13" ht="15">
      <c r="A53" s="180">
        <v>292006</v>
      </c>
      <c r="B53" s="22"/>
      <c r="C53" s="22">
        <v>41</v>
      </c>
      <c r="D53" s="968" t="s">
        <v>509</v>
      </c>
      <c r="E53" s="52"/>
      <c r="F53" s="52"/>
      <c r="G53" s="180"/>
      <c r="H53" s="21">
        <v>581</v>
      </c>
      <c r="I53" s="739">
        <v>581</v>
      </c>
      <c r="J53" s="180"/>
      <c r="K53" s="52">
        <v>380</v>
      </c>
      <c r="L53" s="970">
        <v>372.6</v>
      </c>
      <c r="M53" s="1142">
        <f t="shared" si="6"/>
        <v>98.05263157894737</v>
      </c>
    </row>
    <row r="54" spans="1:13" ht="15">
      <c r="A54" s="359">
        <v>292017</v>
      </c>
      <c r="B54" s="360"/>
      <c r="C54" s="7" t="s">
        <v>489</v>
      </c>
      <c r="D54" s="486" t="s">
        <v>402</v>
      </c>
      <c r="E54" s="1181">
        <v>4709</v>
      </c>
      <c r="F54" s="475">
        <v>622</v>
      </c>
      <c r="G54" s="359">
        <v>1500</v>
      </c>
      <c r="H54" s="361">
        <v>1500</v>
      </c>
      <c r="I54" s="1141">
        <v>500</v>
      </c>
      <c r="J54" s="1214">
        <v>1500</v>
      </c>
      <c r="K54" s="475">
        <v>1500</v>
      </c>
      <c r="L54" s="933">
        <v>0</v>
      </c>
      <c r="M54" s="1142">
        <f t="shared" si="6"/>
        <v>0</v>
      </c>
    </row>
    <row r="55" spans="1:13" ht="15">
      <c r="A55" s="359">
        <v>292006</v>
      </c>
      <c r="B55" s="360"/>
      <c r="C55" s="7" t="s">
        <v>489</v>
      </c>
      <c r="D55" s="1143" t="s">
        <v>522</v>
      </c>
      <c r="E55" s="1181"/>
      <c r="F55" s="475">
        <v>2970</v>
      </c>
      <c r="G55" s="359">
        <v>100</v>
      </c>
      <c r="H55" s="361">
        <v>100</v>
      </c>
      <c r="I55" s="1141">
        <v>100</v>
      </c>
      <c r="J55" s="1214"/>
      <c r="K55" s="475"/>
      <c r="L55" s="933"/>
      <c r="M55" s="964"/>
    </row>
    <row r="56" spans="1:13" ht="15">
      <c r="A56" s="364">
        <v>292008</v>
      </c>
      <c r="B56" s="365"/>
      <c r="C56" s="365">
        <v>41</v>
      </c>
      <c r="D56" s="487" t="s">
        <v>336</v>
      </c>
      <c r="E56" s="475">
        <v>6664</v>
      </c>
      <c r="F56" s="436">
        <v>6941</v>
      </c>
      <c r="G56" s="364">
        <v>1000</v>
      </c>
      <c r="H56" s="366">
        <v>4500</v>
      </c>
      <c r="I56" s="362">
        <v>4500</v>
      </c>
      <c r="J56" s="359">
        <v>5000</v>
      </c>
      <c r="K56" s="436">
        <v>5000</v>
      </c>
      <c r="L56" s="934">
        <v>15.67</v>
      </c>
      <c r="M56" s="967">
        <f t="shared" si="6"/>
        <v>0.3134</v>
      </c>
    </row>
    <row r="57" spans="1:13" ht="15">
      <c r="A57" s="364">
        <v>292012</v>
      </c>
      <c r="B57" s="365"/>
      <c r="C57" s="365">
        <v>41</v>
      </c>
      <c r="D57" s="329" t="s">
        <v>510</v>
      </c>
      <c r="E57" s="436"/>
      <c r="F57" s="436"/>
      <c r="G57" s="364"/>
      <c r="H57" s="366">
        <v>1400</v>
      </c>
      <c r="I57" s="367">
        <v>1400</v>
      </c>
      <c r="J57" s="359"/>
      <c r="K57" s="436"/>
      <c r="L57" s="934"/>
      <c r="M57" s="967"/>
    </row>
    <row r="58" spans="1:13" ht="15.75" thickBot="1">
      <c r="A58" s="359">
        <v>292027</v>
      </c>
      <c r="B58" s="365">
        <v>1</v>
      </c>
      <c r="C58" s="365">
        <v>41</v>
      </c>
      <c r="D58" s="487" t="s">
        <v>42</v>
      </c>
      <c r="E58" s="436"/>
      <c r="F58" s="436"/>
      <c r="G58" s="364">
        <v>300</v>
      </c>
      <c r="H58" s="366">
        <v>500</v>
      </c>
      <c r="I58" s="367">
        <v>500</v>
      </c>
      <c r="J58" s="364">
        <v>300</v>
      </c>
      <c r="K58" s="1210">
        <v>300</v>
      </c>
      <c r="L58" s="934">
        <v>0</v>
      </c>
      <c r="M58" s="967">
        <f t="shared" si="6"/>
        <v>0</v>
      </c>
    </row>
    <row r="59" spans="1:13" ht="15.75" thickBot="1">
      <c r="A59" s="403">
        <v>300</v>
      </c>
      <c r="B59" s="383"/>
      <c r="C59" s="383"/>
      <c r="D59" s="489" t="s">
        <v>44</v>
      </c>
      <c r="E59" s="404">
        <f>SUM(E60:E78)</f>
        <v>418251</v>
      </c>
      <c r="F59" s="404">
        <f>SUM(F60:F80)</f>
        <v>577796</v>
      </c>
      <c r="G59" s="403">
        <f>SUM(G60:G78)</f>
        <v>513150</v>
      </c>
      <c r="H59" s="404">
        <f>SUM(H60:H80)</f>
        <v>602412</v>
      </c>
      <c r="I59" s="405">
        <f>SUM(I60:I80)</f>
        <v>595431</v>
      </c>
      <c r="J59" s="403">
        <f>SUM(J60:J80)</f>
        <v>588800</v>
      </c>
      <c r="K59" s="404">
        <f>SUM(K60:K80)</f>
        <v>644410</v>
      </c>
      <c r="L59" s="937">
        <f>SUM(L60:L80)</f>
        <v>202152.86</v>
      </c>
      <c r="M59" s="956">
        <f t="shared" si="6"/>
        <v>31.370223925761547</v>
      </c>
    </row>
    <row r="60" spans="1:13" ht="15">
      <c r="A60" s="407">
        <v>311000</v>
      </c>
      <c r="B60" s="408">
        <v>1</v>
      </c>
      <c r="C60" s="408">
        <v>71</v>
      </c>
      <c r="D60" s="495" t="s">
        <v>45</v>
      </c>
      <c r="E60" s="481">
        <v>4776</v>
      </c>
      <c r="F60" s="481">
        <v>1800</v>
      </c>
      <c r="G60" s="407">
        <v>1500</v>
      </c>
      <c r="H60" s="409">
        <v>1500</v>
      </c>
      <c r="I60" s="410">
        <v>1000</v>
      </c>
      <c r="J60" s="407">
        <v>1000</v>
      </c>
      <c r="K60" s="481">
        <v>1000</v>
      </c>
      <c r="L60" s="941">
        <v>0</v>
      </c>
      <c r="M60" s="974">
        <f t="shared" si="6"/>
        <v>0</v>
      </c>
    </row>
    <row r="61" spans="1:13" ht="15">
      <c r="A61" s="359">
        <v>312001</v>
      </c>
      <c r="B61" s="360">
        <v>1</v>
      </c>
      <c r="C61" s="360">
        <v>111</v>
      </c>
      <c r="D61" s="486" t="s">
        <v>46</v>
      </c>
      <c r="E61" s="475">
        <v>377128</v>
      </c>
      <c r="F61" s="475">
        <v>420769</v>
      </c>
      <c r="G61" s="359">
        <v>437000</v>
      </c>
      <c r="H61" s="361">
        <v>493768</v>
      </c>
      <c r="I61" s="362">
        <v>493768</v>
      </c>
      <c r="J61" s="359">
        <v>515000</v>
      </c>
      <c r="K61" s="475">
        <v>515000</v>
      </c>
      <c r="L61" s="933">
        <v>122598</v>
      </c>
      <c r="M61" s="967">
        <f t="shared" si="6"/>
        <v>23.805436893203886</v>
      </c>
    </row>
    <row r="62" spans="1:13" ht="15">
      <c r="A62" s="359">
        <v>312001</v>
      </c>
      <c r="B62" s="360">
        <v>2</v>
      </c>
      <c r="C62" s="360">
        <v>111</v>
      </c>
      <c r="D62" s="486" t="s">
        <v>380</v>
      </c>
      <c r="E62" s="436">
        <v>2997</v>
      </c>
      <c r="F62" s="436">
        <v>3511</v>
      </c>
      <c r="G62" s="364">
        <v>3000</v>
      </c>
      <c r="H62" s="366">
        <v>4000</v>
      </c>
      <c r="I62" s="367">
        <v>4000</v>
      </c>
      <c r="J62" s="364">
        <v>3000</v>
      </c>
      <c r="K62" s="436">
        <v>3000</v>
      </c>
      <c r="L62" s="934">
        <v>0</v>
      </c>
      <c r="M62" s="967">
        <f t="shared" si="6"/>
        <v>0</v>
      </c>
    </row>
    <row r="63" spans="1:13" ht="15">
      <c r="A63" s="359">
        <v>312001</v>
      </c>
      <c r="B63" s="360">
        <v>3</v>
      </c>
      <c r="C63" s="360">
        <v>111</v>
      </c>
      <c r="D63" s="1143" t="s">
        <v>511</v>
      </c>
      <c r="E63" s="436"/>
      <c r="F63" s="436"/>
      <c r="G63" s="364"/>
      <c r="H63" s="366">
        <v>370</v>
      </c>
      <c r="I63" s="367">
        <v>370</v>
      </c>
      <c r="J63" s="364"/>
      <c r="K63" s="436">
        <v>400</v>
      </c>
      <c r="L63" s="934">
        <v>393.8</v>
      </c>
      <c r="M63" s="967">
        <f t="shared" si="6"/>
        <v>98.45</v>
      </c>
    </row>
    <row r="64" spans="1:13" ht="15">
      <c r="A64" s="359">
        <v>312001</v>
      </c>
      <c r="B64" s="360">
        <v>4</v>
      </c>
      <c r="C64" s="360">
        <v>111</v>
      </c>
      <c r="D64" s="486" t="s">
        <v>364</v>
      </c>
      <c r="E64" s="436">
        <v>7073</v>
      </c>
      <c r="F64" s="436">
        <v>3520</v>
      </c>
      <c r="G64" s="364">
        <v>3600</v>
      </c>
      <c r="H64" s="366">
        <v>3600</v>
      </c>
      <c r="I64" s="367">
        <v>1800</v>
      </c>
      <c r="J64" s="364">
        <v>4300</v>
      </c>
      <c r="K64" s="436">
        <v>4300</v>
      </c>
      <c r="L64" s="934">
        <v>0</v>
      </c>
      <c r="M64" s="965">
        <f t="shared" si="6"/>
        <v>0</v>
      </c>
    </row>
    <row r="65" spans="1:13" ht="15">
      <c r="A65" s="364">
        <v>312001</v>
      </c>
      <c r="B65" s="365">
        <v>5</v>
      </c>
      <c r="C65" s="365">
        <v>111</v>
      </c>
      <c r="D65" s="487" t="s">
        <v>47</v>
      </c>
      <c r="E65" s="436">
        <v>871</v>
      </c>
      <c r="F65" s="436">
        <v>29071</v>
      </c>
      <c r="G65" s="364">
        <v>55000</v>
      </c>
      <c r="H65" s="366">
        <v>34421</v>
      </c>
      <c r="I65" s="367">
        <v>30000</v>
      </c>
      <c r="J65" s="364">
        <v>55000</v>
      </c>
      <c r="K65" s="436">
        <v>55000</v>
      </c>
      <c r="L65" s="934">
        <v>37412.4</v>
      </c>
      <c r="M65" s="964">
        <f t="shared" si="6"/>
        <v>68.02254545454545</v>
      </c>
    </row>
    <row r="66" spans="1:13" ht="15">
      <c r="A66" s="392">
        <v>312001</v>
      </c>
      <c r="B66" s="393">
        <v>6</v>
      </c>
      <c r="C66" s="393">
        <v>111</v>
      </c>
      <c r="D66" s="493" t="s">
        <v>381</v>
      </c>
      <c r="E66" s="436">
        <v>247</v>
      </c>
      <c r="F66" s="436">
        <v>243</v>
      </c>
      <c r="G66" s="364">
        <v>250</v>
      </c>
      <c r="H66" s="366">
        <v>250</v>
      </c>
      <c r="I66" s="367">
        <v>250</v>
      </c>
      <c r="J66" s="364">
        <v>250</v>
      </c>
      <c r="K66" s="436">
        <v>260</v>
      </c>
      <c r="L66" s="934">
        <v>253.53</v>
      </c>
      <c r="M66" s="967">
        <f t="shared" si="6"/>
        <v>97.51153846153846</v>
      </c>
    </row>
    <row r="67" spans="1:13" ht="15">
      <c r="A67" s="364">
        <v>312001</v>
      </c>
      <c r="B67" s="365">
        <v>7</v>
      </c>
      <c r="C67" s="365">
        <v>111</v>
      </c>
      <c r="D67" s="487" t="s">
        <v>48</v>
      </c>
      <c r="E67" s="436">
        <v>133</v>
      </c>
      <c r="F67" s="436">
        <v>133</v>
      </c>
      <c r="G67" s="364">
        <v>200</v>
      </c>
      <c r="H67" s="366">
        <v>200</v>
      </c>
      <c r="I67" s="367">
        <v>140</v>
      </c>
      <c r="J67" s="364">
        <v>150</v>
      </c>
      <c r="K67" s="436">
        <v>150</v>
      </c>
      <c r="L67" s="934">
        <v>66.4</v>
      </c>
      <c r="M67" s="967">
        <f t="shared" si="6"/>
        <v>44.266666666666666</v>
      </c>
    </row>
    <row r="68" spans="1:13" ht="15">
      <c r="A68" s="364">
        <v>312001</v>
      </c>
      <c r="B68" s="365">
        <v>9</v>
      </c>
      <c r="C68" s="365">
        <v>111</v>
      </c>
      <c r="D68" s="487" t="s">
        <v>49</v>
      </c>
      <c r="E68" s="436">
        <v>4226</v>
      </c>
      <c r="F68" s="436">
        <v>4569</v>
      </c>
      <c r="G68" s="364">
        <v>5000</v>
      </c>
      <c r="H68" s="366">
        <v>5400</v>
      </c>
      <c r="I68" s="367">
        <v>5400</v>
      </c>
      <c r="J68" s="364">
        <v>5200</v>
      </c>
      <c r="K68" s="436">
        <v>5200</v>
      </c>
      <c r="L68" s="934">
        <v>4688.86</v>
      </c>
      <c r="M68" s="965">
        <f t="shared" si="6"/>
        <v>90.17038461538462</v>
      </c>
    </row>
    <row r="69" spans="1:13" ht="15">
      <c r="A69" s="364">
        <v>312001</v>
      </c>
      <c r="B69" s="365">
        <v>10</v>
      </c>
      <c r="C69" s="365">
        <v>111</v>
      </c>
      <c r="D69" s="329" t="s">
        <v>555</v>
      </c>
      <c r="E69" s="436">
        <v>2370</v>
      </c>
      <c r="F69" s="436">
        <v>4324</v>
      </c>
      <c r="G69" s="364">
        <v>2500</v>
      </c>
      <c r="H69" s="366">
        <v>7100</v>
      </c>
      <c r="I69" s="367">
        <v>7100</v>
      </c>
      <c r="J69" s="364"/>
      <c r="K69" s="436">
        <v>5200</v>
      </c>
      <c r="L69" s="934">
        <v>5151.87</v>
      </c>
      <c r="M69" s="964">
        <f t="shared" si="6"/>
        <v>99.07442307692308</v>
      </c>
    </row>
    <row r="70" spans="1:13" ht="15">
      <c r="A70" s="364">
        <v>312001</v>
      </c>
      <c r="B70" s="360">
        <v>11</v>
      </c>
      <c r="C70" s="360">
        <v>111</v>
      </c>
      <c r="D70" s="487" t="s">
        <v>52</v>
      </c>
      <c r="E70" s="417">
        <v>213</v>
      </c>
      <c r="F70" s="436"/>
      <c r="G70" s="364">
        <v>200</v>
      </c>
      <c r="H70" s="366">
        <v>200</v>
      </c>
      <c r="I70" s="367"/>
      <c r="J70" s="392"/>
      <c r="K70" s="436"/>
      <c r="L70" s="934"/>
      <c r="M70" s="965"/>
    </row>
    <row r="71" spans="1:13" ht="14.25" customHeight="1">
      <c r="A71" s="364">
        <v>312001</v>
      </c>
      <c r="B71" s="412">
        <v>12</v>
      </c>
      <c r="C71" s="365">
        <v>111</v>
      </c>
      <c r="D71" s="329" t="s">
        <v>432</v>
      </c>
      <c r="E71" s="436">
        <v>1200</v>
      </c>
      <c r="F71" s="436"/>
      <c r="G71" s="364"/>
      <c r="H71" s="366"/>
      <c r="I71" s="367"/>
      <c r="J71" s="364"/>
      <c r="K71" s="436"/>
      <c r="L71" s="934"/>
      <c r="M71" s="923"/>
    </row>
    <row r="72" spans="1:13" ht="15" hidden="1">
      <c r="A72" s="364">
        <v>312001</v>
      </c>
      <c r="B72" s="413">
        <v>13</v>
      </c>
      <c r="C72" s="742">
        <v>111</v>
      </c>
      <c r="D72" s="487" t="s">
        <v>53</v>
      </c>
      <c r="E72" s="436"/>
      <c r="F72" s="436"/>
      <c r="G72" s="364"/>
      <c r="H72" s="366"/>
      <c r="I72" s="367"/>
      <c r="J72" s="364"/>
      <c r="K72" s="436"/>
      <c r="L72" s="934"/>
      <c r="M72" s="923"/>
    </row>
    <row r="73" spans="1:13" ht="15">
      <c r="A73" s="359">
        <v>312001</v>
      </c>
      <c r="B73" s="412">
        <v>14</v>
      </c>
      <c r="C73" s="414">
        <v>111</v>
      </c>
      <c r="D73" s="486" t="s">
        <v>54</v>
      </c>
      <c r="E73" s="475">
        <v>5356</v>
      </c>
      <c r="F73" s="475">
        <v>5999</v>
      </c>
      <c r="G73" s="359">
        <v>4900</v>
      </c>
      <c r="H73" s="361">
        <v>4900</v>
      </c>
      <c r="I73" s="362">
        <v>4900</v>
      </c>
      <c r="J73" s="359">
        <v>4900</v>
      </c>
      <c r="K73" s="475">
        <v>4900</v>
      </c>
      <c r="L73" s="933">
        <v>4473</v>
      </c>
      <c r="M73" s="965">
        <f>(100/K73)*L73</f>
        <v>91.28571428571428</v>
      </c>
    </row>
    <row r="74" spans="1:13" ht="15">
      <c r="A74" s="364">
        <v>312001</v>
      </c>
      <c r="B74" s="365">
        <v>16</v>
      </c>
      <c r="C74" s="365">
        <v>111</v>
      </c>
      <c r="D74" s="487" t="s">
        <v>360</v>
      </c>
      <c r="E74" s="436">
        <v>11661</v>
      </c>
      <c r="F74" s="436"/>
      <c r="G74" s="364"/>
      <c r="H74" s="366"/>
      <c r="I74" s="367"/>
      <c r="J74" s="364"/>
      <c r="K74" s="436"/>
      <c r="L74" s="934"/>
      <c r="M74" s="923"/>
    </row>
    <row r="75" spans="1:13" ht="0.75" customHeight="1" hidden="1">
      <c r="A75" s="364">
        <v>312001</v>
      </c>
      <c r="B75" s="365">
        <v>17</v>
      </c>
      <c r="C75" s="416">
        <v>111</v>
      </c>
      <c r="D75" s="492" t="s">
        <v>55</v>
      </c>
      <c r="E75" s="436"/>
      <c r="F75" s="436"/>
      <c r="G75" s="364"/>
      <c r="H75" s="436"/>
      <c r="I75" s="477"/>
      <c r="J75" s="364"/>
      <c r="K75" s="436"/>
      <c r="L75" s="934"/>
      <c r="M75" s="958"/>
    </row>
    <row r="76" spans="1:13" ht="15" hidden="1">
      <c r="A76" s="364">
        <v>312011</v>
      </c>
      <c r="B76" s="360"/>
      <c r="C76" s="412">
        <v>111</v>
      </c>
      <c r="D76" s="329" t="s">
        <v>394</v>
      </c>
      <c r="E76" s="436"/>
      <c r="F76" s="475"/>
      <c r="G76" s="359"/>
      <c r="H76" s="475"/>
      <c r="I76" s="476"/>
      <c r="J76" s="364"/>
      <c r="K76" s="475"/>
      <c r="L76" s="933"/>
      <c r="M76" s="923"/>
    </row>
    <row r="77" spans="1:13" ht="15" customHeight="1">
      <c r="A77" s="364">
        <v>312001</v>
      </c>
      <c r="B77" s="412">
        <v>18</v>
      </c>
      <c r="C77" s="412">
        <v>111</v>
      </c>
      <c r="D77" s="329" t="s">
        <v>460</v>
      </c>
      <c r="E77" s="475"/>
      <c r="F77" s="437">
        <v>103857</v>
      </c>
      <c r="G77" s="392"/>
      <c r="H77" s="366"/>
      <c r="I77" s="437"/>
      <c r="J77" s="359"/>
      <c r="K77" s="436"/>
      <c r="L77" s="934"/>
      <c r="M77" s="922"/>
    </row>
    <row r="78" spans="1:13" ht="15">
      <c r="A78" s="361">
        <v>312001</v>
      </c>
      <c r="B78" s="365">
        <v>19</v>
      </c>
      <c r="C78" s="414">
        <v>111</v>
      </c>
      <c r="D78" s="1143" t="s">
        <v>494</v>
      </c>
      <c r="E78" s="475"/>
      <c r="F78" s="475"/>
      <c r="G78" s="364"/>
      <c r="H78" s="475">
        <v>3000</v>
      </c>
      <c r="I78" s="476">
        <v>3000</v>
      </c>
      <c r="J78" s="359"/>
      <c r="K78" s="436"/>
      <c r="L78" s="933"/>
      <c r="M78" s="965"/>
    </row>
    <row r="79" spans="1:13" ht="15">
      <c r="A79" s="48">
        <v>312001</v>
      </c>
      <c r="B79" s="365">
        <v>20</v>
      </c>
      <c r="C79" s="1182">
        <v>111</v>
      </c>
      <c r="D79" s="329" t="s">
        <v>551</v>
      </c>
      <c r="E79" s="364"/>
      <c r="F79" s="477"/>
      <c r="G79" s="364"/>
      <c r="H79" s="366">
        <v>43703</v>
      </c>
      <c r="I79" s="477">
        <v>43703</v>
      </c>
      <c r="J79" s="364"/>
      <c r="K79" s="436"/>
      <c r="L79" s="934"/>
      <c r="M79" s="965"/>
    </row>
    <row r="80" spans="1:13" ht="15.75" thickBot="1">
      <c r="A80" s="760">
        <v>312001</v>
      </c>
      <c r="B80" s="469">
        <v>50</v>
      </c>
      <c r="C80" s="424">
        <v>111</v>
      </c>
      <c r="D80" s="963" t="s">
        <v>557</v>
      </c>
      <c r="E80" s="701"/>
      <c r="F80" s="418"/>
      <c r="G80" s="392"/>
      <c r="H80" s="478"/>
      <c r="I80" s="418"/>
      <c r="J80" s="1104"/>
      <c r="K80" s="1210">
        <v>50000</v>
      </c>
      <c r="L80" s="921">
        <v>27115</v>
      </c>
      <c r="M80" s="965">
        <f>(100/K80)*L80</f>
        <v>54.230000000000004</v>
      </c>
    </row>
    <row r="81" spans="1:13" ht="15.75" thickBot="1">
      <c r="A81" s="420"/>
      <c r="B81" s="420"/>
      <c r="C81" s="421"/>
      <c r="D81" s="744" t="s">
        <v>455</v>
      </c>
      <c r="E81" s="745">
        <v>49193</v>
      </c>
      <c r="F81" s="745">
        <v>57779</v>
      </c>
      <c r="G81" s="746">
        <v>78500</v>
      </c>
      <c r="H81" s="747">
        <v>40642</v>
      </c>
      <c r="I81" s="748">
        <v>40642</v>
      </c>
      <c r="J81" s="1074">
        <v>57500</v>
      </c>
      <c r="K81" s="1211">
        <v>57500</v>
      </c>
      <c r="L81" s="1091">
        <v>11975.5</v>
      </c>
      <c r="M81" s="961">
        <f>(100/K81)*L81</f>
        <v>20.82695652173913</v>
      </c>
    </row>
    <row r="82" spans="1:13" ht="15.75" thickBot="1">
      <c r="A82" s="424"/>
      <c r="B82" s="424"/>
      <c r="C82" s="424"/>
      <c r="D82" s="749" t="s">
        <v>56</v>
      </c>
      <c r="E82" s="751">
        <v>1699151</v>
      </c>
      <c r="F82" s="751">
        <v>1995085</v>
      </c>
      <c r="G82" s="753">
        <f>G59+G18+G4</f>
        <v>1928418</v>
      </c>
      <c r="H82" s="750">
        <f>H59+H18+H4</f>
        <v>2009979</v>
      </c>
      <c r="I82" s="751">
        <f>I4+I18+I59</f>
        <v>1993842</v>
      </c>
      <c r="J82" s="1108">
        <f>J59+J18+J4</f>
        <v>2008968</v>
      </c>
      <c r="K82" s="753">
        <f>K59+K18+K4</f>
        <v>2008968</v>
      </c>
      <c r="L82" s="1106">
        <f>L59+L18+L4</f>
        <v>555067.08</v>
      </c>
      <c r="M82" s="924">
        <f>(100/K82)*L82</f>
        <v>27.629463485729985</v>
      </c>
    </row>
    <row r="83" spans="1:13" ht="15.75" thickBot="1">
      <c r="A83" s="424"/>
      <c r="B83" s="424"/>
      <c r="C83" s="453"/>
      <c r="D83" s="752" t="s">
        <v>456</v>
      </c>
      <c r="E83" s="423">
        <v>1699151</v>
      </c>
      <c r="F83" s="423">
        <v>2052864</v>
      </c>
      <c r="G83" s="423">
        <f aca="true" t="shared" si="8" ref="G83:L83">G81+G82</f>
        <v>2006918</v>
      </c>
      <c r="H83" s="743">
        <f t="shared" si="8"/>
        <v>2050621</v>
      </c>
      <c r="I83" s="422">
        <f t="shared" si="8"/>
        <v>2034484</v>
      </c>
      <c r="J83" s="1109">
        <f t="shared" si="8"/>
        <v>2066468</v>
      </c>
      <c r="K83" s="1212">
        <f t="shared" si="8"/>
        <v>2066468</v>
      </c>
      <c r="L83" s="1107">
        <f t="shared" si="8"/>
        <v>567042.58</v>
      </c>
      <c r="M83" s="959">
        <f>(100/K83)*L83</f>
        <v>27.44018199168823</v>
      </c>
    </row>
    <row r="84" spans="1:13" ht="15.75" thickBot="1">
      <c r="A84" s="427"/>
      <c r="B84" s="428"/>
      <c r="C84" s="428"/>
      <c r="D84" s="482"/>
      <c r="E84" s="425"/>
      <c r="F84" s="425"/>
      <c r="G84" s="425"/>
      <c r="H84" s="425"/>
      <c r="I84" s="425"/>
      <c r="J84" s="1184"/>
      <c r="K84" s="425"/>
      <c r="L84" s="942"/>
      <c r="M84" s="925"/>
    </row>
    <row r="85" spans="1:14" ht="15.75" thickBot="1">
      <c r="A85" s="430">
        <v>230</v>
      </c>
      <c r="B85" s="431"/>
      <c r="C85" s="432"/>
      <c r="D85" s="438" t="s">
        <v>57</v>
      </c>
      <c r="E85" s="418"/>
      <c r="F85" s="418"/>
      <c r="G85" s="418"/>
      <c r="H85" s="418"/>
      <c r="I85" s="426"/>
      <c r="J85" s="1185"/>
      <c r="K85" s="418"/>
      <c r="L85" s="426"/>
      <c r="M85" s="926"/>
      <c r="N85" s="188"/>
    </row>
    <row r="86" spans="1:13" ht="15.75" thickBot="1">
      <c r="A86" s="407"/>
      <c r="B86" s="408"/>
      <c r="C86" s="408"/>
      <c r="D86" s="433" t="s">
        <v>58</v>
      </c>
      <c r="E86" s="434"/>
      <c r="F86" s="434"/>
      <c r="G86" s="434"/>
      <c r="H86" s="434"/>
      <c r="I86" s="435"/>
      <c r="J86" s="1110"/>
      <c r="K86" s="1112"/>
      <c r="L86" s="1111"/>
      <c r="M86" s="957"/>
    </row>
    <row r="87" spans="1:13" ht="13.5" customHeight="1">
      <c r="A87" s="407">
        <v>233001</v>
      </c>
      <c r="B87" s="408"/>
      <c r="C87" s="408">
        <v>43</v>
      </c>
      <c r="D87" s="495" t="s">
        <v>59</v>
      </c>
      <c r="E87" s="411">
        <v>73000</v>
      </c>
      <c r="F87" s="411">
        <v>5544</v>
      </c>
      <c r="G87" s="436"/>
      <c r="H87" s="366">
        <v>2610</v>
      </c>
      <c r="I87" s="624">
        <v>2610</v>
      </c>
      <c r="J87" s="407"/>
      <c r="K87" s="409"/>
      <c r="L87" s="934"/>
      <c r="M87" s="974"/>
    </row>
    <row r="88" spans="1:13" ht="15" hidden="1">
      <c r="A88" s="364">
        <v>322001</v>
      </c>
      <c r="B88" s="365"/>
      <c r="C88" s="365">
        <v>111</v>
      </c>
      <c r="D88" s="329" t="s">
        <v>405</v>
      </c>
      <c r="E88" s="449"/>
      <c r="F88" s="449"/>
      <c r="G88" s="436"/>
      <c r="H88" s="436"/>
      <c r="I88" s="368"/>
      <c r="J88" s="364"/>
      <c r="K88" s="366"/>
      <c r="L88" s="934"/>
      <c r="M88" s="958"/>
    </row>
    <row r="89" spans="1:13" ht="15">
      <c r="A89" s="359">
        <v>322001</v>
      </c>
      <c r="B89" s="365">
        <v>1</v>
      </c>
      <c r="C89" s="365">
        <v>111</v>
      </c>
      <c r="D89" s="329" t="s">
        <v>433</v>
      </c>
      <c r="E89" s="449">
        <v>20000</v>
      </c>
      <c r="F89" s="449"/>
      <c r="G89" s="436"/>
      <c r="H89" s="436"/>
      <c r="I89" s="368"/>
      <c r="J89" s="364"/>
      <c r="K89" s="366"/>
      <c r="L89" s="934"/>
      <c r="M89" s="923"/>
    </row>
    <row r="90" spans="1:22" ht="15">
      <c r="A90" s="359">
        <v>322001</v>
      </c>
      <c r="B90" s="393">
        <v>20</v>
      </c>
      <c r="C90" s="15" t="s">
        <v>418</v>
      </c>
      <c r="D90" s="329" t="s">
        <v>417</v>
      </c>
      <c r="E90" s="449">
        <v>898974</v>
      </c>
      <c r="F90" s="449"/>
      <c r="G90" s="436"/>
      <c r="H90" s="436"/>
      <c r="I90" s="368"/>
      <c r="J90" s="364"/>
      <c r="K90" s="366"/>
      <c r="L90" s="934"/>
      <c r="M90" s="954"/>
      <c r="V90" s="189"/>
    </row>
    <row r="91" spans="1:13" ht="15">
      <c r="A91" s="364">
        <v>322001</v>
      </c>
      <c r="B91" s="365">
        <v>20</v>
      </c>
      <c r="C91" s="9" t="s">
        <v>419</v>
      </c>
      <c r="D91" s="329" t="s">
        <v>417</v>
      </c>
      <c r="E91" s="449">
        <v>105762</v>
      </c>
      <c r="F91" s="449"/>
      <c r="G91" s="436"/>
      <c r="H91" s="436"/>
      <c r="I91" s="368"/>
      <c r="J91" s="364"/>
      <c r="K91" s="366"/>
      <c r="L91" s="934"/>
      <c r="M91" s="958"/>
    </row>
    <row r="92" spans="1:13" ht="15">
      <c r="A92" s="364">
        <v>322001</v>
      </c>
      <c r="B92" s="365"/>
      <c r="C92" s="365">
        <v>41</v>
      </c>
      <c r="D92" s="329" t="s">
        <v>417</v>
      </c>
      <c r="E92" s="449"/>
      <c r="F92" s="449"/>
      <c r="G92" s="436">
        <v>52300</v>
      </c>
      <c r="H92" s="48">
        <v>49690</v>
      </c>
      <c r="I92" s="368">
        <v>49690</v>
      </c>
      <c r="J92" s="364">
        <v>60000</v>
      </c>
      <c r="K92" s="366">
        <v>60000</v>
      </c>
      <c r="L92" s="934">
        <v>0</v>
      </c>
      <c r="M92" s="965">
        <f>(100/K92)*L92</f>
        <v>0</v>
      </c>
    </row>
    <row r="93" spans="1:13" ht="15">
      <c r="A93" s="364">
        <v>322001</v>
      </c>
      <c r="B93" s="365">
        <v>30</v>
      </c>
      <c r="C93" s="9" t="s">
        <v>512</v>
      </c>
      <c r="D93" s="329" t="s">
        <v>459</v>
      </c>
      <c r="E93" s="449"/>
      <c r="F93" s="449"/>
      <c r="G93" s="436">
        <v>299068</v>
      </c>
      <c r="H93" s="48">
        <v>299068</v>
      </c>
      <c r="I93" s="368">
        <v>299068</v>
      </c>
      <c r="J93" s="398"/>
      <c r="K93" s="1113"/>
      <c r="L93" s="934"/>
      <c r="M93" s="964"/>
    </row>
    <row r="94" spans="1:13" ht="15">
      <c r="A94" s="364">
        <v>322001</v>
      </c>
      <c r="B94" s="365">
        <v>30</v>
      </c>
      <c r="C94" s="9" t="s">
        <v>513</v>
      </c>
      <c r="D94" s="329" t="s">
        <v>459</v>
      </c>
      <c r="E94" s="449"/>
      <c r="F94" s="449"/>
      <c r="G94" s="436">
        <v>33230</v>
      </c>
      <c r="H94" s="48">
        <v>33230</v>
      </c>
      <c r="I94" s="368">
        <v>33230</v>
      </c>
      <c r="J94" s="398"/>
      <c r="K94" s="1113"/>
      <c r="L94" s="934"/>
      <c r="M94" s="964"/>
    </row>
    <row r="95" spans="1:13" ht="15">
      <c r="A95" s="364">
        <v>322001</v>
      </c>
      <c r="B95" s="365">
        <v>17</v>
      </c>
      <c r="C95" s="1183">
        <v>111</v>
      </c>
      <c r="D95" s="41" t="s">
        <v>552</v>
      </c>
      <c r="E95" s="449"/>
      <c r="F95" s="449">
        <v>99356</v>
      </c>
      <c r="G95" s="436"/>
      <c r="H95" s="48"/>
      <c r="I95" s="368"/>
      <c r="J95" s="398"/>
      <c r="K95" s="1113"/>
      <c r="L95" s="934"/>
      <c r="M95" s="964"/>
    </row>
    <row r="96" spans="1:13" ht="15.75" thickBot="1">
      <c r="A96" s="701">
        <v>322008</v>
      </c>
      <c r="B96" s="469">
        <v>20</v>
      </c>
      <c r="C96" s="1146">
        <v>111</v>
      </c>
      <c r="D96" s="41" t="s">
        <v>553</v>
      </c>
      <c r="E96" s="449"/>
      <c r="F96" s="449">
        <v>8000</v>
      </c>
      <c r="G96" s="436"/>
      <c r="H96" s="48"/>
      <c r="I96" s="368"/>
      <c r="J96" s="398"/>
      <c r="K96" s="1113"/>
      <c r="L96" s="934"/>
      <c r="M96" s="964"/>
    </row>
    <row r="97" spans="1:13" ht="15.75" thickBot="1">
      <c r="A97" s="443"/>
      <c r="B97" s="443"/>
      <c r="C97" s="443"/>
      <c r="D97" s="438" t="s">
        <v>60</v>
      </c>
      <c r="E97" s="439">
        <f aca="true" t="shared" si="9" ref="E97:L97">SUM(E87:E96)</f>
        <v>1097736</v>
      </c>
      <c r="F97" s="439">
        <f t="shared" si="9"/>
        <v>112900</v>
      </c>
      <c r="G97" s="440">
        <f t="shared" si="9"/>
        <v>384598</v>
      </c>
      <c r="H97" s="440">
        <f t="shared" si="9"/>
        <v>384598</v>
      </c>
      <c r="I97" s="440">
        <f t="shared" si="9"/>
        <v>384598</v>
      </c>
      <c r="J97" s="440">
        <f t="shared" si="9"/>
        <v>60000</v>
      </c>
      <c r="K97" s="441">
        <f t="shared" si="9"/>
        <v>60000</v>
      </c>
      <c r="L97" s="943">
        <f t="shared" si="9"/>
        <v>0</v>
      </c>
      <c r="M97" s="943">
        <f>(100/K97)*L97</f>
        <v>0</v>
      </c>
    </row>
    <row r="98" spans="1:13" ht="15.75" thickBot="1">
      <c r="A98" s="445"/>
      <c r="B98" s="445"/>
      <c r="C98" s="445"/>
      <c r="D98" s="444"/>
      <c r="E98" s="418"/>
      <c r="F98" s="418"/>
      <c r="G98" s="418"/>
      <c r="H98" s="418"/>
      <c r="I98" s="426"/>
      <c r="J98" s="418"/>
      <c r="K98" s="418"/>
      <c r="L98" s="426"/>
      <c r="M98" s="925"/>
    </row>
    <row r="99" spans="1:13" ht="15.75" thickBot="1">
      <c r="A99" s="447"/>
      <c r="B99" s="762"/>
      <c r="C99" s="453"/>
      <c r="D99" s="761" t="s">
        <v>61</v>
      </c>
      <c r="E99" s="447"/>
      <c r="F99" s="447"/>
      <c r="G99" s="418"/>
      <c r="H99" s="418"/>
      <c r="I99" s="426"/>
      <c r="J99" s="418"/>
      <c r="K99" s="418"/>
      <c r="L99" s="944"/>
      <c r="M99" s="926"/>
    </row>
    <row r="100" spans="1:13" ht="15">
      <c r="A100" s="409">
        <v>454001</v>
      </c>
      <c r="B100" s="414"/>
      <c r="C100" s="408">
        <v>46</v>
      </c>
      <c r="D100" s="709" t="s">
        <v>423</v>
      </c>
      <c r="E100" s="411">
        <v>93603</v>
      </c>
      <c r="F100" s="411">
        <v>129235</v>
      </c>
      <c r="G100" s="481">
        <v>90000</v>
      </c>
      <c r="H100" s="409">
        <v>90000</v>
      </c>
      <c r="I100" s="411">
        <v>90000</v>
      </c>
      <c r="J100" s="407">
        <v>118732</v>
      </c>
      <c r="K100" s="409">
        <v>118732</v>
      </c>
      <c r="L100" s="941">
        <v>0</v>
      </c>
      <c r="M100" s="976">
        <f>(100/K100)*L100</f>
        <v>0</v>
      </c>
    </row>
    <row r="101" spans="1:13" ht="15">
      <c r="A101" s="361">
        <v>453000</v>
      </c>
      <c r="B101" s="414"/>
      <c r="C101" s="414">
        <v>46</v>
      </c>
      <c r="D101" s="497" t="s">
        <v>257</v>
      </c>
      <c r="E101" s="368">
        <v>2299</v>
      </c>
      <c r="F101" s="368">
        <v>1518</v>
      </c>
      <c r="G101" s="436">
        <v>3483</v>
      </c>
      <c r="H101" s="436">
        <v>3483</v>
      </c>
      <c r="I101" s="437">
        <v>3483</v>
      </c>
      <c r="J101" s="364">
        <v>4751</v>
      </c>
      <c r="K101" s="366">
        <v>4751</v>
      </c>
      <c r="L101" s="934">
        <v>366.23</v>
      </c>
      <c r="M101" s="964">
        <f>(100/K101)*L101</f>
        <v>7.708482424752684</v>
      </c>
    </row>
    <row r="102" spans="1:13" ht="15">
      <c r="A102" s="366">
        <v>456002</v>
      </c>
      <c r="B102" s="412">
        <v>16</v>
      </c>
      <c r="C102" s="412">
        <v>46</v>
      </c>
      <c r="D102" s="498" t="s">
        <v>406</v>
      </c>
      <c r="E102" s="401"/>
      <c r="F102" s="401">
        <v>984</v>
      </c>
      <c r="G102" s="417">
        <v>3000</v>
      </c>
      <c r="H102" s="417">
        <v>3000</v>
      </c>
      <c r="I102" s="419">
        <v>3000</v>
      </c>
      <c r="J102" s="392">
        <v>3000</v>
      </c>
      <c r="K102" s="394">
        <v>3000</v>
      </c>
      <c r="L102" s="940">
        <v>0</v>
      </c>
      <c r="M102" s="965">
        <f>(100/K102)*L102</f>
        <v>0</v>
      </c>
    </row>
    <row r="103" spans="1:18" ht="15">
      <c r="A103" s="366">
        <v>456002</v>
      </c>
      <c r="B103" s="365">
        <v>17</v>
      </c>
      <c r="C103" s="365">
        <v>46</v>
      </c>
      <c r="D103" s="487" t="s">
        <v>365</v>
      </c>
      <c r="E103" s="449"/>
      <c r="F103" s="449">
        <v>49000</v>
      </c>
      <c r="G103" s="448">
        <v>55000</v>
      </c>
      <c r="H103" s="448">
        <v>55000</v>
      </c>
      <c r="I103" s="499">
        <v>55000</v>
      </c>
      <c r="J103" s="398">
        <v>55000</v>
      </c>
      <c r="K103" s="1113">
        <v>55000</v>
      </c>
      <c r="L103" s="945">
        <v>0</v>
      </c>
      <c r="M103" s="964">
        <f>(100/K103)*L103</f>
        <v>0</v>
      </c>
      <c r="R103" s="319"/>
    </row>
    <row r="104" spans="1:18" ht="15">
      <c r="A104" s="366">
        <v>456002</v>
      </c>
      <c r="B104" s="412">
        <v>16</v>
      </c>
      <c r="C104" s="9">
        <v>71</v>
      </c>
      <c r="D104" s="487" t="s">
        <v>366</v>
      </c>
      <c r="E104" s="368">
        <v>903</v>
      </c>
      <c r="F104" s="368">
        <v>2155</v>
      </c>
      <c r="G104" s="436">
        <v>7220</v>
      </c>
      <c r="H104" s="450">
        <v>7220</v>
      </c>
      <c r="I104" s="500">
        <v>2000</v>
      </c>
      <c r="J104" s="364">
        <v>7220</v>
      </c>
      <c r="K104" s="366">
        <v>7220</v>
      </c>
      <c r="L104" s="934">
        <v>0</v>
      </c>
      <c r="M104" s="965">
        <f>(100/K104)*L104</f>
        <v>0</v>
      </c>
      <c r="R104" s="189"/>
    </row>
    <row r="105" spans="1:13" ht="15">
      <c r="A105" s="361">
        <v>513002</v>
      </c>
      <c r="B105" s="360">
        <v>40</v>
      </c>
      <c r="C105" s="7">
        <v>51</v>
      </c>
      <c r="D105" s="329" t="s">
        <v>415</v>
      </c>
      <c r="E105" s="368">
        <v>498750</v>
      </c>
      <c r="F105" s="368"/>
      <c r="G105" s="436"/>
      <c r="H105" s="436"/>
      <c r="I105" s="499"/>
      <c r="J105" s="364"/>
      <c r="K105" s="366"/>
      <c r="L105" s="934"/>
      <c r="M105" s="923"/>
    </row>
    <row r="106" spans="1:13" ht="15">
      <c r="A106" s="763">
        <v>513002</v>
      </c>
      <c r="B106" s="764">
        <v>40</v>
      </c>
      <c r="C106" s="764">
        <v>51</v>
      </c>
      <c r="D106" s="755" t="s">
        <v>434</v>
      </c>
      <c r="E106" s="756">
        <v>86013</v>
      </c>
      <c r="F106" s="756">
        <v>139274</v>
      </c>
      <c r="G106" s="757"/>
      <c r="H106" s="757"/>
      <c r="I106" s="758"/>
      <c r="J106" s="1114"/>
      <c r="K106" s="1115"/>
      <c r="L106" s="946"/>
      <c r="M106" s="960"/>
    </row>
    <row r="107" spans="1:13" ht="15.75" thickBot="1">
      <c r="A107" s="478">
        <v>456000</v>
      </c>
      <c r="B107" s="415">
        <v>80</v>
      </c>
      <c r="C107" s="415">
        <v>71</v>
      </c>
      <c r="D107" s="496" t="s">
        <v>367</v>
      </c>
      <c r="E107" s="740">
        <v>29200</v>
      </c>
      <c r="F107" s="740"/>
      <c r="G107" s="701"/>
      <c r="H107" s="478"/>
      <c r="I107" s="685"/>
      <c r="J107" s="701"/>
      <c r="K107" s="478"/>
      <c r="L107" s="947"/>
      <c r="M107" s="954"/>
    </row>
    <row r="108" spans="1:24" ht="15.75" thickBot="1">
      <c r="A108" s="424"/>
      <c r="B108" s="424"/>
      <c r="C108" s="421"/>
      <c r="D108" s="446" t="s">
        <v>63</v>
      </c>
      <c r="E108" s="699">
        <f>SUM(E100:E107)</f>
        <v>710768</v>
      </c>
      <c r="F108" s="699">
        <f aca="true" t="shared" si="10" ref="F108:L108">SUM(F100:F107)</f>
        <v>322166</v>
      </c>
      <c r="G108" s="698">
        <f t="shared" si="10"/>
        <v>158703</v>
      </c>
      <c r="H108" s="700">
        <f t="shared" si="10"/>
        <v>158703</v>
      </c>
      <c r="I108" s="457">
        <f t="shared" si="10"/>
        <v>153483</v>
      </c>
      <c r="J108" s="698">
        <f t="shared" si="10"/>
        <v>188703</v>
      </c>
      <c r="K108" s="700">
        <f t="shared" si="10"/>
        <v>188703</v>
      </c>
      <c r="L108" s="948">
        <f t="shared" si="10"/>
        <v>366.23</v>
      </c>
      <c r="M108" s="977">
        <f>(100/K108)*L108</f>
        <v>0.19407746564707504</v>
      </c>
      <c r="X108" s="719"/>
    </row>
    <row r="109" spans="1:13" ht="15.75" thickBot="1">
      <c r="A109" s="424"/>
      <c r="B109" s="424"/>
      <c r="C109" s="453"/>
      <c r="D109" s="682" t="s">
        <v>64</v>
      </c>
      <c r="E109" s="479"/>
      <c r="F109" s="479"/>
      <c r="G109" s="479"/>
      <c r="H109" s="685"/>
      <c r="I109" s="480"/>
      <c r="J109" s="685"/>
      <c r="K109" s="479"/>
      <c r="L109" s="480"/>
      <c r="M109" s="927"/>
    </row>
    <row r="110" spans="1:28" ht="15.75" thickBot="1">
      <c r="A110" s="424"/>
      <c r="B110" s="424"/>
      <c r="C110" s="453"/>
      <c r="D110" s="711" t="s">
        <v>435</v>
      </c>
      <c r="E110" s="712">
        <v>49193</v>
      </c>
      <c r="F110" s="712">
        <f>F81</f>
        <v>57779</v>
      </c>
      <c r="G110" s="712">
        <v>78500</v>
      </c>
      <c r="H110" s="712">
        <v>40642</v>
      </c>
      <c r="I110" s="712">
        <v>40642</v>
      </c>
      <c r="J110" s="712">
        <v>57500</v>
      </c>
      <c r="K110" s="712">
        <v>57500</v>
      </c>
      <c r="L110" s="949">
        <v>11975.5</v>
      </c>
      <c r="M110" s="961">
        <f>(100/K110)*L110</f>
        <v>20.82695652173913</v>
      </c>
      <c r="AB110" s="189"/>
    </row>
    <row r="111" spans="1:13" ht="15.75" thickBot="1">
      <c r="A111" s="424"/>
      <c r="B111" s="424"/>
      <c r="C111" s="453"/>
      <c r="D111" s="455" t="s">
        <v>65</v>
      </c>
      <c r="E111" s="406">
        <v>1699151</v>
      </c>
      <c r="F111" s="406">
        <f>F82</f>
        <v>1995085</v>
      </c>
      <c r="G111" s="406">
        <f aca="true" t="shared" si="11" ref="G111:L111">G82</f>
        <v>1928418</v>
      </c>
      <c r="H111" s="406">
        <f t="shared" si="11"/>
        <v>2009979</v>
      </c>
      <c r="I111" s="406">
        <f t="shared" si="11"/>
        <v>1993842</v>
      </c>
      <c r="J111" s="406">
        <f t="shared" si="11"/>
        <v>2008968</v>
      </c>
      <c r="K111" s="406">
        <f t="shared" si="11"/>
        <v>2008968</v>
      </c>
      <c r="L111" s="937">
        <f t="shared" si="11"/>
        <v>555067.08</v>
      </c>
      <c r="M111" s="978">
        <f>(100/K111)*L111</f>
        <v>27.629463485729985</v>
      </c>
    </row>
    <row r="112" spans="1:13" ht="15.75" thickBot="1">
      <c r="A112" s="456"/>
      <c r="B112" s="424"/>
      <c r="C112" s="453"/>
      <c r="D112" s="438" t="s">
        <v>66</v>
      </c>
      <c r="E112" s="441">
        <f>E97</f>
        <v>1097736</v>
      </c>
      <c r="F112" s="441">
        <f>F97</f>
        <v>112900</v>
      </c>
      <c r="G112" s="441">
        <f aca="true" t="shared" si="12" ref="G112:L112">G97</f>
        <v>384598</v>
      </c>
      <c r="H112" s="441">
        <f t="shared" si="12"/>
        <v>384598</v>
      </c>
      <c r="I112" s="441">
        <f t="shared" si="12"/>
        <v>384598</v>
      </c>
      <c r="J112" s="441">
        <f t="shared" si="12"/>
        <v>60000</v>
      </c>
      <c r="K112" s="441">
        <f t="shared" si="12"/>
        <v>60000</v>
      </c>
      <c r="L112" s="950">
        <f t="shared" si="12"/>
        <v>0</v>
      </c>
      <c r="M112" s="928">
        <f>(100/K112)*L112</f>
        <v>0</v>
      </c>
    </row>
    <row r="113" spans="1:13" ht="15.75" thickBot="1">
      <c r="A113" s="458"/>
      <c r="B113" s="456"/>
      <c r="C113" s="459"/>
      <c r="D113" s="446" t="s">
        <v>67</v>
      </c>
      <c r="E113" s="452">
        <f aca="true" t="shared" si="13" ref="E113:L113">E108</f>
        <v>710768</v>
      </c>
      <c r="F113" s="452">
        <f t="shared" si="13"/>
        <v>322166</v>
      </c>
      <c r="G113" s="457">
        <f t="shared" si="13"/>
        <v>158703</v>
      </c>
      <c r="H113" s="452">
        <f t="shared" si="13"/>
        <v>158703</v>
      </c>
      <c r="I113" s="452">
        <f t="shared" si="13"/>
        <v>153483</v>
      </c>
      <c r="J113" s="457">
        <f t="shared" si="13"/>
        <v>188703</v>
      </c>
      <c r="K113" s="457">
        <f t="shared" si="13"/>
        <v>188703</v>
      </c>
      <c r="L113" s="948">
        <f t="shared" si="13"/>
        <v>366.23</v>
      </c>
      <c r="M113" s="962">
        <f>(100/K113)*L113</f>
        <v>0.19407746564707504</v>
      </c>
    </row>
    <row r="114" spans="1:13" ht="15.75" thickBot="1">
      <c r="A114" s="462"/>
      <c r="B114" s="462"/>
      <c r="C114" s="463"/>
      <c r="D114" s="454" t="s">
        <v>68</v>
      </c>
      <c r="E114" s="460">
        <v>3556848</v>
      </c>
      <c r="F114" s="460">
        <f aca="true" t="shared" si="14" ref="F114:L114">F111+F112+F113+F110</f>
        <v>2487930</v>
      </c>
      <c r="G114" s="461">
        <f t="shared" si="14"/>
        <v>2550219</v>
      </c>
      <c r="H114" s="460">
        <f t="shared" si="14"/>
        <v>2593922</v>
      </c>
      <c r="I114" s="460">
        <f t="shared" si="14"/>
        <v>2572565</v>
      </c>
      <c r="J114" s="461">
        <f t="shared" si="14"/>
        <v>2315171</v>
      </c>
      <c r="K114" s="461">
        <f t="shared" si="14"/>
        <v>2315171</v>
      </c>
      <c r="L114" s="951">
        <f t="shared" si="14"/>
        <v>567408.8099999999</v>
      </c>
      <c r="M114" s="929">
        <f>(100/K114)*L114</f>
        <v>24.508289452485364</v>
      </c>
    </row>
  </sheetData>
  <sheetProtection/>
  <mergeCells count="13">
    <mergeCell ref="D2:D3"/>
    <mergeCell ref="E2:E3"/>
    <mergeCell ref="F2:F3"/>
    <mergeCell ref="G2:G3"/>
    <mergeCell ref="H2:H3"/>
    <mergeCell ref="J1:M1"/>
    <mergeCell ref="M2:M3"/>
    <mergeCell ref="I2:I3"/>
    <mergeCell ref="J2:J3"/>
    <mergeCell ref="K2:K3"/>
    <mergeCell ref="L2:L3"/>
    <mergeCell ref="E1:F1"/>
    <mergeCell ref="G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80"/>
  <sheetViews>
    <sheetView zoomScalePageLayoutView="0" workbookViewId="0" topLeftCell="A550">
      <selection activeCell="A1" sqref="A1:N580"/>
    </sheetView>
  </sheetViews>
  <sheetFormatPr defaultColWidth="9.140625" defaultRowHeight="15"/>
  <cols>
    <col min="1" max="1" width="7.00390625" style="0" customWidth="1"/>
    <col min="2" max="2" width="3.28125" style="0" customWidth="1"/>
    <col min="3" max="3" width="4.00390625" style="0" customWidth="1"/>
    <col min="4" max="4" width="4.421875" style="0" customWidth="1"/>
    <col min="5" max="5" width="31.421875" style="0" customWidth="1"/>
    <col min="6" max="6" width="8.28125" style="0" customWidth="1"/>
    <col min="7" max="7" width="9.140625" style="0" customWidth="1"/>
    <col min="8" max="9" width="8.140625" style="0" customWidth="1"/>
    <col min="10" max="10" width="8.421875" style="0" customWidth="1"/>
    <col min="11" max="11" width="9.140625" style="0" customWidth="1"/>
    <col min="12" max="12" width="8.00390625" style="0" customWidth="1"/>
    <col min="13" max="13" width="9.140625" style="0" customWidth="1"/>
    <col min="14" max="14" width="5.28125" style="0" customWidth="1"/>
  </cols>
  <sheetData>
    <row r="1" spans="1:14" ht="16.5" thickBot="1">
      <c r="A1" s="314"/>
      <c r="B1" s="55"/>
      <c r="C1" s="55"/>
      <c r="D1" s="315"/>
      <c r="E1" s="316" t="s">
        <v>69</v>
      </c>
      <c r="F1" s="1299" t="s">
        <v>1</v>
      </c>
      <c r="G1" s="1300"/>
      <c r="H1" s="1301" t="s">
        <v>521</v>
      </c>
      <c r="I1" s="1301"/>
      <c r="J1" s="1300"/>
      <c r="K1" s="1304" t="s">
        <v>554</v>
      </c>
      <c r="L1" s="1305"/>
      <c r="M1" s="1305"/>
      <c r="N1" s="1306"/>
    </row>
    <row r="2" spans="1:14" ht="15">
      <c r="A2" s="1258" t="s">
        <v>6</v>
      </c>
      <c r="B2" s="65" t="s">
        <v>2</v>
      </c>
      <c r="C2" s="636" t="s">
        <v>413</v>
      </c>
      <c r="D2" s="66" t="s">
        <v>70</v>
      </c>
      <c r="E2" s="1260" t="s">
        <v>3</v>
      </c>
      <c r="F2" s="1309" t="s">
        <v>461</v>
      </c>
      <c r="G2" s="1309" t="s">
        <v>556</v>
      </c>
      <c r="H2" s="1311" t="s">
        <v>4</v>
      </c>
      <c r="I2" s="1295" t="s">
        <v>5</v>
      </c>
      <c r="J2" s="1302" t="s">
        <v>496</v>
      </c>
      <c r="K2" s="1293" t="s">
        <v>491</v>
      </c>
      <c r="L2" s="1295" t="s">
        <v>492</v>
      </c>
      <c r="M2" s="1297" t="s">
        <v>495</v>
      </c>
      <c r="N2" s="1307" t="s">
        <v>497</v>
      </c>
    </row>
    <row r="3" spans="1:14" ht="15.75" thickBot="1">
      <c r="A3" s="1259"/>
      <c r="B3" s="67" t="s">
        <v>7</v>
      </c>
      <c r="C3" s="637"/>
      <c r="D3" s="507" t="s">
        <v>71</v>
      </c>
      <c r="E3" s="1261"/>
      <c r="F3" s="1310"/>
      <c r="G3" s="1310"/>
      <c r="H3" s="1312"/>
      <c r="I3" s="1296"/>
      <c r="J3" s="1303"/>
      <c r="K3" s="1294"/>
      <c r="L3" s="1296"/>
      <c r="M3" s="1298"/>
      <c r="N3" s="1308"/>
    </row>
    <row r="4" spans="1:14" ht="15.75" thickBot="1">
      <c r="A4" s="186" t="s">
        <v>339</v>
      </c>
      <c r="B4" s="17"/>
      <c r="C4" s="638"/>
      <c r="D4" s="508"/>
      <c r="E4" s="501" t="s">
        <v>72</v>
      </c>
      <c r="F4" s="29">
        <f>F5+F6+F16+F18+F22+F47+F56+F65+F67+F97</f>
        <v>342690</v>
      </c>
      <c r="G4" s="29">
        <f>G5+G6+G16+G18+G22+G47+G56+G65+G67+G97</f>
        <v>364631</v>
      </c>
      <c r="H4" s="70">
        <f>H5+H6+H16+H18+H22+H47+H56+H64+H67+H97</f>
        <v>404342</v>
      </c>
      <c r="I4" s="70">
        <f>I5+I6+I16+I18+I22+I47+I56+I64+I67+I97</f>
        <v>402841</v>
      </c>
      <c r="J4" s="58">
        <f>J5+J6+J16+J18+J22+J47+J56+J64+J67+J97</f>
        <v>376392</v>
      </c>
      <c r="K4" s="69">
        <f>K5+K6+K16+K18+K22+K47+K56+K67+K97+K65</f>
        <v>435560</v>
      </c>
      <c r="L4" s="68">
        <f>L5+L6+L16+L18+L22+L47+L56+L64+L67+L97+L100</f>
        <v>454125</v>
      </c>
      <c r="M4" s="982">
        <f>M5+M6+M16+M18+M22+M47+M56+M64+M67+M97+M100</f>
        <v>109167.12999999999</v>
      </c>
      <c r="N4" s="995">
        <f aca="true" t="shared" si="0" ref="N4:N18">(100/L4)*M4</f>
        <v>24.03900467932838</v>
      </c>
    </row>
    <row r="5" spans="1:14" ht="15">
      <c r="A5" s="200">
        <v>611000</v>
      </c>
      <c r="B5" s="72"/>
      <c r="C5" s="639">
        <v>41</v>
      </c>
      <c r="D5" s="708" t="s">
        <v>73</v>
      </c>
      <c r="E5" s="502" t="s">
        <v>74</v>
      </c>
      <c r="F5" s="208">
        <v>159807</v>
      </c>
      <c r="G5" s="208">
        <v>168269</v>
      </c>
      <c r="H5" s="73">
        <v>194000</v>
      </c>
      <c r="I5" s="73">
        <v>194000</v>
      </c>
      <c r="J5" s="208">
        <v>194000</v>
      </c>
      <c r="K5" s="200">
        <v>194000</v>
      </c>
      <c r="L5" s="71">
        <v>194000</v>
      </c>
      <c r="M5" s="983">
        <v>43213.69</v>
      </c>
      <c r="N5" s="996">
        <f t="shared" si="0"/>
        <v>22.27509793814433</v>
      </c>
    </row>
    <row r="6" spans="1:14" ht="15">
      <c r="A6" s="164">
        <v>62</v>
      </c>
      <c r="B6" s="3"/>
      <c r="C6" s="639"/>
      <c r="D6" s="509"/>
      <c r="E6" s="503" t="s">
        <v>75</v>
      </c>
      <c r="F6" s="168">
        <f>SUM(F7:F15)</f>
        <v>59090</v>
      </c>
      <c r="G6" s="168">
        <f aca="true" t="shared" si="1" ref="G6:M6">SUM(G7:G15)</f>
        <v>61683</v>
      </c>
      <c r="H6" s="5">
        <f>SUM(H7:H15)</f>
        <v>74600</v>
      </c>
      <c r="I6" s="5">
        <f>SUM(I7:I15)</f>
        <v>74600</v>
      </c>
      <c r="J6" s="168">
        <f>SUM(J7:J15)</f>
        <v>74600</v>
      </c>
      <c r="K6" s="164">
        <f t="shared" si="1"/>
        <v>77170</v>
      </c>
      <c r="L6" s="164">
        <f>SUM(L7:L15)</f>
        <v>77170</v>
      </c>
      <c r="M6" s="984">
        <f t="shared" si="1"/>
        <v>15790.71</v>
      </c>
      <c r="N6" s="997">
        <f t="shared" si="0"/>
        <v>20.462239212129067</v>
      </c>
    </row>
    <row r="7" spans="1:14" ht="15">
      <c r="A7" s="169">
        <v>621000</v>
      </c>
      <c r="B7" s="7"/>
      <c r="C7" s="206">
        <v>41</v>
      </c>
      <c r="D7" s="510" t="s">
        <v>73</v>
      </c>
      <c r="E7" s="504" t="s">
        <v>76</v>
      </c>
      <c r="F7" s="170">
        <v>7554</v>
      </c>
      <c r="G7" s="170">
        <v>9198</v>
      </c>
      <c r="H7" s="52">
        <v>10600</v>
      </c>
      <c r="I7" s="21">
        <v>10600</v>
      </c>
      <c r="J7" s="181">
        <v>10600</v>
      </c>
      <c r="K7" s="180">
        <v>10950</v>
      </c>
      <c r="L7" s="180">
        <v>10950</v>
      </c>
      <c r="M7" s="970">
        <v>2091.42</v>
      </c>
      <c r="N7" s="971">
        <f t="shared" si="0"/>
        <v>19.09972602739726</v>
      </c>
    </row>
    <row r="8" spans="1:14" ht="15">
      <c r="A8" s="171">
        <v>623000</v>
      </c>
      <c r="B8" s="9"/>
      <c r="C8" s="322">
        <v>41</v>
      </c>
      <c r="D8" s="511" t="s">
        <v>73</v>
      </c>
      <c r="E8" s="470" t="s">
        <v>77</v>
      </c>
      <c r="F8" s="172">
        <v>8651</v>
      </c>
      <c r="G8" s="172">
        <v>8009</v>
      </c>
      <c r="H8" s="48">
        <v>10600</v>
      </c>
      <c r="I8" s="8">
        <v>10600</v>
      </c>
      <c r="J8" s="172">
        <v>10600</v>
      </c>
      <c r="K8" s="171">
        <v>10950</v>
      </c>
      <c r="L8" s="171">
        <v>10950</v>
      </c>
      <c r="M8" s="985">
        <v>2095.66</v>
      </c>
      <c r="N8" s="964">
        <f t="shared" si="0"/>
        <v>19.13844748858447</v>
      </c>
    </row>
    <row r="9" spans="1:14" ht="15">
      <c r="A9" s="171">
        <v>625001</v>
      </c>
      <c r="B9" s="9"/>
      <c r="C9" s="13">
        <v>41</v>
      </c>
      <c r="D9" s="512" t="s">
        <v>73</v>
      </c>
      <c r="E9" s="470" t="s">
        <v>78</v>
      </c>
      <c r="F9" s="172">
        <v>2281</v>
      </c>
      <c r="G9" s="172">
        <v>2405</v>
      </c>
      <c r="H9" s="48">
        <v>2820</v>
      </c>
      <c r="I9" s="8">
        <v>2820</v>
      </c>
      <c r="J9" s="172">
        <v>2820</v>
      </c>
      <c r="K9" s="171">
        <v>3070</v>
      </c>
      <c r="L9" s="171">
        <v>3070</v>
      </c>
      <c r="M9" s="985">
        <v>586.95</v>
      </c>
      <c r="N9" s="965">
        <f t="shared" si="0"/>
        <v>19.118892508143325</v>
      </c>
    </row>
    <row r="10" spans="1:14" ht="15">
      <c r="A10" s="171">
        <v>625002</v>
      </c>
      <c r="B10" s="9"/>
      <c r="C10" s="206">
        <v>41</v>
      </c>
      <c r="D10" s="512" t="s">
        <v>73</v>
      </c>
      <c r="E10" s="470" t="s">
        <v>79</v>
      </c>
      <c r="F10" s="172">
        <v>24119</v>
      </c>
      <c r="G10" s="172">
        <v>25204</v>
      </c>
      <c r="H10" s="48">
        <v>29710</v>
      </c>
      <c r="I10" s="8">
        <v>29710</v>
      </c>
      <c r="J10" s="172">
        <v>29710</v>
      </c>
      <c r="K10" s="171">
        <v>30700</v>
      </c>
      <c r="L10" s="171">
        <v>30700</v>
      </c>
      <c r="M10" s="985">
        <v>6536.06</v>
      </c>
      <c r="N10" s="965">
        <f t="shared" si="0"/>
        <v>21.29009771986971</v>
      </c>
    </row>
    <row r="11" spans="1:14" ht="15">
      <c r="A11" s="169">
        <v>625003</v>
      </c>
      <c r="B11" s="51"/>
      <c r="C11" s="322">
        <v>41</v>
      </c>
      <c r="D11" s="512" t="s">
        <v>73</v>
      </c>
      <c r="E11" s="504" t="s">
        <v>80</v>
      </c>
      <c r="F11" s="170">
        <v>1404</v>
      </c>
      <c r="G11" s="170">
        <v>1516</v>
      </c>
      <c r="H11" s="48">
        <v>2120</v>
      </c>
      <c r="I11" s="8">
        <v>2120</v>
      </c>
      <c r="J11" s="172">
        <v>2120</v>
      </c>
      <c r="K11" s="171">
        <v>1800</v>
      </c>
      <c r="L11" s="171">
        <v>1800</v>
      </c>
      <c r="M11" s="985">
        <v>384</v>
      </c>
      <c r="N11" s="964">
        <f t="shared" si="0"/>
        <v>21.333333333333332</v>
      </c>
    </row>
    <row r="12" spans="1:14" ht="15">
      <c r="A12" s="171">
        <v>625004</v>
      </c>
      <c r="B12" s="33"/>
      <c r="C12" s="13">
        <v>41</v>
      </c>
      <c r="D12" s="512" t="s">
        <v>73</v>
      </c>
      <c r="E12" s="470" t="s">
        <v>81</v>
      </c>
      <c r="F12" s="172">
        <v>4752</v>
      </c>
      <c r="G12" s="172">
        <v>4761</v>
      </c>
      <c r="H12" s="48">
        <v>6300</v>
      </c>
      <c r="I12" s="8">
        <v>6300</v>
      </c>
      <c r="J12" s="172">
        <v>6300</v>
      </c>
      <c r="K12" s="171">
        <v>6500</v>
      </c>
      <c r="L12" s="171">
        <v>6500</v>
      </c>
      <c r="M12" s="985">
        <v>1332.62</v>
      </c>
      <c r="N12" s="965">
        <f t="shared" si="0"/>
        <v>20.501846153846152</v>
      </c>
    </row>
    <row r="13" spans="1:14" ht="15">
      <c r="A13" s="182">
        <v>625005</v>
      </c>
      <c r="B13" s="35"/>
      <c r="C13" s="206">
        <v>41</v>
      </c>
      <c r="D13" s="512" t="s">
        <v>73</v>
      </c>
      <c r="E13" s="41" t="s">
        <v>82</v>
      </c>
      <c r="F13" s="183">
        <v>1548</v>
      </c>
      <c r="G13" s="183">
        <v>1500</v>
      </c>
      <c r="H13" s="48">
        <v>1750</v>
      </c>
      <c r="I13" s="8">
        <v>1750</v>
      </c>
      <c r="J13" s="172">
        <v>1750</v>
      </c>
      <c r="K13" s="171">
        <v>2500</v>
      </c>
      <c r="L13" s="171">
        <v>2500</v>
      </c>
      <c r="M13" s="985">
        <v>440.37</v>
      </c>
      <c r="N13" s="964">
        <f t="shared" si="0"/>
        <v>17.6148</v>
      </c>
    </row>
    <row r="14" spans="1:14" ht="15">
      <c r="A14" s="171">
        <v>625007</v>
      </c>
      <c r="B14" s="33"/>
      <c r="C14" s="322">
        <v>41</v>
      </c>
      <c r="D14" s="510" t="s">
        <v>73</v>
      </c>
      <c r="E14" s="470" t="s">
        <v>83</v>
      </c>
      <c r="F14" s="172">
        <v>8283</v>
      </c>
      <c r="G14" s="172">
        <v>8623</v>
      </c>
      <c r="H14" s="48">
        <v>10100</v>
      </c>
      <c r="I14" s="8">
        <v>10100</v>
      </c>
      <c r="J14" s="172">
        <v>10100</v>
      </c>
      <c r="K14" s="171">
        <v>10100</v>
      </c>
      <c r="L14" s="171">
        <v>10100</v>
      </c>
      <c r="M14" s="985">
        <v>2217.39</v>
      </c>
      <c r="N14" s="967">
        <f t="shared" si="0"/>
        <v>21.954356435643565</v>
      </c>
    </row>
    <row r="15" spans="1:14" ht="15">
      <c r="A15" s="173">
        <v>627000</v>
      </c>
      <c r="B15" s="49"/>
      <c r="C15" s="130">
        <v>41</v>
      </c>
      <c r="D15" s="513" t="s">
        <v>73</v>
      </c>
      <c r="E15" s="515" t="s">
        <v>84</v>
      </c>
      <c r="F15" s="174">
        <v>498</v>
      </c>
      <c r="G15" s="174">
        <v>467</v>
      </c>
      <c r="H15" s="80">
        <v>600</v>
      </c>
      <c r="I15" s="10">
        <v>600</v>
      </c>
      <c r="J15" s="174">
        <v>600</v>
      </c>
      <c r="K15" s="173">
        <v>600</v>
      </c>
      <c r="L15" s="173">
        <v>600</v>
      </c>
      <c r="M15" s="986">
        <v>106.24</v>
      </c>
      <c r="N15" s="966">
        <f t="shared" si="0"/>
        <v>17.706666666666663</v>
      </c>
    </row>
    <row r="16" spans="1:14" ht="15">
      <c r="A16" s="193">
        <v>631</v>
      </c>
      <c r="B16" s="74"/>
      <c r="C16" s="640"/>
      <c r="D16" s="509"/>
      <c r="E16" s="502" t="s">
        <v>337</v>
      </c>
      <c r="F16" s="165">
        <v>184</v>
      </c>
      <c r="G16" s="165">
        <v>249</v>
      </c>
      <c r="H16" s="5">
        <f>H17</f>
        <v>300</v>
      </c>
      <c r="I16" s="4">
        <f>I17</f>
        <v>300</v>
      </c>
      <c r="J16" s="165">
        <v>500</v>
      </c>
      <c r="K16" s="164">
        <f>K17</f>
        <v>300</v>
      </c>
      <c r="L16" s="4">
        <v>300</v>
      </c>
      <c r="M16" s="984">
        <f>M17</f>
        <v>3.74</v>
      </c>
      <c r="N16" s="997">
        <f t="shared" si="0"/>
        <v>1.2466666666666666</v>
      </c>
    </row>
    <row r="17" spans="1:14" ht="15">
      <c r="A17" s="195">
        <v>631001</v>
      </c>
      <c r="B17" s="76"/>
      <c r="C17" s="114">
        <v>41</v>
      </c>
      <c r="D17" s="509" t="s">
        <v>73</v>
      </c>
      <c r="E17" s="506" t="s">
        <v>338</v>
      </c>
      <c r="F17" s="225">
        <v>184</v>
      </c>
      <c r="G17" s="225">
        <v>249</v>
      </c>
      <c r="H17" s="77">
        <v>300</v>
      </c>
      <c r="I17" s="78">
        <v>300</v>
      </c>
      <c r="J17" s="167">
        <v>300</v>
      </c>
      <c r="K17" s="166">
        <v>300</v>
      </c>
      <c r="L17" s="78">
        <v>300</v>
      </c>
      <c r="M17" s="987">
        <v>3.74</v>
      </c>
      <c r="N17" s="998">
        <f t="shared" si="0"/>
        <v>1.2466666666666666</v>
      </c>
    </row>
    <row r="18" spans="1:14" ht="15">
      <c r="A18" s="164">
        <v>632</v>
      </c>
      <c r="B18" s="74"/>
      <c r="C18" s="83"/>
      <c r="D18" s="514"/>
      <c r="E18" s="503" t="s">
        <v>85</v>
      </c>
      <c r="F18" s="165">
        <f>SUM(F19:F21)</f>
        <v>6336</v>
      </c>
      <c r="G18" s="165">
        <f aca="true" t="shared" si="2" ref="G18:M18">SUM(G19:G21)</f>
        <v>5458</v>
      </c>
      <c r="H18" s="5">
        <f t="shared" si="2"/>
        <v>5850</v>
      </c>
      <c r="I18" s="4">
        <f t="shared" si="2"/>
        <v>5850</v>
      </c>
      <c r="J18" s="165">
        <f t="shared" si="2"/>
        <v>5800</v>
      </c>
      <c r="K18" s="164">
        <f t="shared" si="2"/>
        <v>5800</v>
      </c>
      <c r="L18" s="4">
        <f t="shared" si="2"/>
        <v>5800</v>
      </c>
      <c r="M18" s="984">
        <f t="shared" si="2"/>
        <v>1465.81</v>
      </c>
      <c r="N18" s="999">
        <f t="shared" si="0"/>
        <v>25.272586206896552</v>
      </c>
    </row>
    <row r="19" spans="1:14" ht="15">
      <c r="A19" s="171">
        <v>632003</v>
      </c>
      <c r="B19" s="33">
        <v>1</v>
      </c>
      <c r="C19" s="84">
        <v>41</v>
      </c>
      <c r="D19" s="519" t="s">
        <v>86</v>
      </c>
      <c r="E19" s="470" t="s">
        <v>89</v>
      </c>
      <c r="F19" s="172">
        <v>3905</v>
      </c>
      <c r="G19" s="172">
        <v>2329</v>
      </c>
      <c r="H19" s="48">
        <v>3000</v>
      </c>
      <c r="I19" s="48">
        <v>3000</v>
      </c>
      <c r="J19" s="172">
        <v>3000</v>
      </c>
      <c r="K19" s="171">
        <v>3000</v>
      </c>
      <c r="L19" s="52">
        <v>3000</v>
      </c>
      <c r="M19" s="985">
        <v>804.48</v>
      </c>
      <c r="N19" s="964">
        <f>(100/L19)*M19</f>
        <v>26.816</v>
      </c>
    </row>
    <row r="20" spans="1:14" ht="14.25" customHeight="1">
      <c r="A20" s="171">
        <v>632003</v>
      </c>
      <c r="B20" s="9">
        <v>2</v>
      </c>
      <c r="C20" s="641">
        <v>41</v>
      </c>
      <c r="D20" s="519" t="s">
        <v>86</v>
      </c>
      <c r="E20" s="470" t="s">
        <v>90</v>
      </c>
      <c r="F20" s="172">
        <v>2431</v>
      </c>
      <c r="G20" s="172">
        <v>3129</v>
      </c>
      <c r="H20" s="36">
        <v>2850</v>
      </c>
      <c r="I20" s="36">
        <v>2850</v>
      </c>
      <c r="J20" s="183">
        <v>2800</v>
      </c>
      <c r="K20" s="182">
        <v>2800</v>
      </c>
      <c r="L20" s="53">
        <v>2800</v>
      </c>
      <c r="M20" s="989">
        <v>661.33</v>
      </c>
      <c r="N20" s="967">
        <f>(100/L20)*M20</f>
        <v>23.618928571428572</v>
      </c>
    </row>
    <row r="21" spans="1:14" ht="15" hidden="1">
      <c r="A21" s="179">
        <v>632003</v>
      </c>
      <c r="B21" s="32">
        <v>3</v>
      </c>
      <c r="C21" s="204">
        <v>41</v>
      </c>
      <c r="D21" s="520" t="s">
        <v>86</v>
      </c>
      <c r="E21" s="515" t="s">
        <v>91</v>
      </c>
      <c r="F21" s="174"/>
      <c r="G21" s="174"/>
      <c r="H21" s="516"/>
      <c r="I21" s="23"/>
      <c r="J21" s="210"/>
      <c r="K21" s="179"/>
      <c r="L21" s="516"/>
      <c r="M21" s="990"/>
      <c r="N21" s="966"/>
    </row>
    <row r="22" spans="1:14" ht="15">
      <c r="A22" s="164">
        <v>633</v>
      </c>
      <c r="B22" s="74"/>
      <c r="C22" s="83"/>
      <c r="D22" s="514"/>
      <c r="E22" s="503" t="s">
        <v>92</v>
      </c>
      <c r="F22" s="165">
        <f>SUM(F23:F46)</f>
        <v>11932</v>
      </c>
      <c r="G22" s="165">
        <f aca="true" t="shared" si="3" ref="G22:M22">SUM(G23:G46)</f>
        <v>10857</v>
      </c>
      <c r="H22" s="5">
        <f t="shared" si="3"/>
        <v>30580</v>
      </c>
      <c r="I22" s="5">
        <f t="shared" si="3"/>
        <v>24878</v>
      </c>
      <c r="J22" s="165">
        <f t="shared" si="3"/>
        <v>16775</v>
      </c>
      <c r="K22" s="164">
        <f t="shared" si="3"/>
        <v>27830</v>
      </c>
      <c r="L22" s="5">
        <f t="shared" si="3"/>
        <v>29730</v>
      </c>
      <c r="M22" s="984">
        <f t="shared" si="3"/>
        <v>5936.81</v>
      </c>
      <c r="N22" s="999">
        <f>(100/L22)*M22</f>
        <v>19.969088462832158</v>
      </c>
    </row>
    <row r="23" spans="1:14" ht="15">
      <c r="A23" s="169">
        <v>633001</v>
      </c>
      <c r="B23" s="7"/>
      <c r="C23" s="206">
        <v>41</v>
      </c>
      <c r="D23" s="522" t="s">
        <v>73</v>
      </c>
      <c r="E23" s="504" t="s">
        <v>276</v>
      </c>
      <c r="F23" s="170">
        <v>1343</v>
      </c>
      <c r="G23" s="170"/>
      <c r="H23" s="89"/>
      <c r="I23" s="6">
        <v>1700</v>
      </c>
      <c r="J23" s="170">
        <v>1665</v>
      </c>
      <c r="K23" s="180"/>
      <c r="L23" s="89">
        <v>1900</v>
      </c>
      <c r="M23" s="988">
        <v>1870.08</v>
      </c>
      <c r="N23" s="965">
        <f aca="true" t="shared" si="4" ref="N23:N37">(100/L23)*M23</f>
        <v>98.42526315789473</v>
      </c>
    </row>
    <row r="24" spans="1:14" ht="15">
      <c r="A24" s="171">
        <v>633002</v>
      </c>
      <c r="B24" s="9"/>
      <c r="C24" s="9">
        <v>41</v>
      </c>
      <c r="D24" s="512" t="s">
        <v>73</v>
      </c>
      <c r="E24" s="470" t="s">
        <v>94</v>
      </c>
      <c r="F24" s="172">
        <v>1760</v>
      </c>
      <c r="G24" s="172">
        <v>1</v>
      </c>
      <c r="H24" s="48">
        <v>10000</v>
      </c>
      <c r="I24" s="8">
        <v>4882</v>
      </c>
      <c r="J24" s="172">
        <v>1600</v>
      </c>
      <c r="K24" s="171">
        <v>3000</v>
      </c>
      <c r="L24" s="48">
        <v>3000</v>
      </c>
      <c r="M24" s="985">
        <v>0</v>
      </c>
      <c r="N24" s="965">
        <f t="shared" si="4"/>
        <v>0</v>
      </c>
    </row>
    <row r="25" spans="1:14" ht="15">
      <c r="A25" s="171">
        <v>633004</v>
      </c>
      <c r="B25" s="35">
        <v>1</v>
      </c>
      <c r="C25" s="13">
        <v>41</v>
      </c>
      <c r="D25" s="510" t="s">
        <v>73</v>
      </c>
      <c r="E25" s="41" t="s">
        <v>514</v>
      </c>
      <c r="F25" s="183"/>
      <c r="G25" s="183"/>
      <c r="H25" s="36"/>
      <c r="I25" s="36">
        <v>780</v>
      </c>
      <c r="J25" s="183">
        <v>780</v>
      </c>
      <c r="K25" s="182">
        <v>2000</v>
      </c>
      <c r="L25" s="48">
        <v>2000</v>
      </c>
      <c r="M25" s="989">
        <v>0</v>
      </c>
      <c r="N25" s="964">
        <f t="shared" si="4"/>
        <v>0</v>
      </c>
    </row>
    <row r="26" spans="1:14" ht="15">
      <c r="A26" s="171">
        <v>633004</v>
      </c>
      <c r="B26" s="9">
        <v>2</v>
      </c>
      <c r="C26" s="206">
        <v>41</v>
      </c>
      <c r="D26" s="512" t="s">
        <v>73</v>
      </c>
      <c r="E26" s="470" t="s">
        <v>95</v>
      </c>
      <c r="F26" s="172">
        <v>481</v>
      </c>
      <c r="G26" s="172">
        <v>792</v>
      </c>
      <c r="H26" s="48">
        <v>1000</v>
      </c>
      <c r="I26" s="8">
        <v>1000</v>
      </c>
      <c r="J26" s="172">
        <v>300</v>
      </c>
      <c r="K26" s="171">
        <v>1000</v>
      </c>
      <c r="L26" s="48">
        <v>1000</v>
      </c>
      <c r="M26" s="985">
        <v>0</v>
      </c>
      <c r="N26" s="965">
        <f t="shared" si="4"/>
        <v>0</v>
      </c>
    </row>
    <row r="27" spans="1:14" ht="15">
      <c r="A27" s="171">
        <v>633004</v>
      </c>
      <c r="B27" s="9">
        <v>3</v>
      </c>
      <c r="C27" s="322">
        <v>41</v>
      </c>
      <c r="D27" s="512" t="s">
        <v>73</v>
      </c>
      <c r="E27" s="328" t="s">
        <v>96</v>
      </c>
      <c r="F27" s="172"/>
      <c r="G27" s="172"/>
      <c r="H27" s="48">
        <v>200</v>
      </c>
      <c r="I27" s="8">
        <v>200</v>
      </c>
      <c r="J27" s="172"/>
      <c r="K27" s="171">
        <v>200</v>
      </c>
      <c r="L27" s="48">
        <v>200</v>
      </c>
      <c r="M27" s="985">
        <v>0</v>
      </c>
      <c r="N27" s="965">
        <f t="shared" si="4"/>
        <v>0</v>
      </c>
    </row>
    <row r="28" spans="1:14" ht="15">
      <c r="A28" s="171">
        <v>633006</v>
      </c>
      <c r="B28" s="9">
        <v>1</v>
      </c>
      <c r="C28" s="13">
        <v>41</v>
      </c>
      <c r="D28" s="510" t="s">
        <v>73</v>
      </c>
      <c r="E28" s="328" t="s">
        <v>97</v>
      </c>
      <c r="F28" s="172">
        <v>1190</v>
      </c>
      <c r="G28" s="172">
        <v>569</v>
      </c>
      <c r="H28" s="48">
        <v>1200</v>
      </c>
      <c r="I28" s="8">
        <v>1200</v>
      </c>
      <c r="J28" s="172">
        <v>1000</v>
      </c>
      <c r="K28" s="171">
        <v>1200</v>
      </c>
      <c r="L28" s="48">
        <v>1200</v>
      </c>
      <c r="M28" s="985">
        <v>294.86</v>
      </c>
      <c r="N28" s="965">
        <f t="shared" si="4"/>
        <v>24.571666666666665</v>
      </c>
    </row>
    <row r="29" spans="1:14" ht="15">
      <c r="A29" s="171">
        <v>633006</v>
      </c>
      <c r="B29" s="9">
        <v>2</v>
      </c>
      <c r="C29" s="206">
        <v>41</v>
      </c>
      <c r="D29" s="512" t="s">
        <v>73</v>
      </c>
      <c r="E29" s="328" t="s">
        <v>98</v>
      </c>
      <c r="F29" s="172">
        <v>2215</v>
      </c>
      <c r="G29" s="172">
        <v>1442</v>
      </c>
      <c r="H29" s="48">
        <v>2000</v>
      </c>
      <c r="I29" s="8">
        <v>2000</v>
      </c>
      <c r="J29" s="172">
        <v>1500</v>
      </c>
      <c r="K29" s="171">
        <v>1800</v>
      </c>
      <c r="L29" s="48">
        <v>1800</v>
      </c>
      <c r="M29" s="985">
        <v>200</v>
      </c>
      <c r="N29" s="965">
        <f t="shared" si="4"/>
        <v>11.11111111111111</v>
      </c>
    </row>
    <row r="30" spans="1:14" ht="15">
      <c r="A30" s="171">
        <v>633006</v>
      </c>
      <c r="B30" s="9">
        <v>3</v>
      </c>
      <c r="C30" s="322">
        <v>41</v>
      </c>
      <c r="D30" s="512" t="s">
        <v>73</v>
      </c>
      <c r="E30" s="328" t="s">
        <v>351</v>
      </c>
      <c r="F30" s="172">
        <v>229</v>
      </c>
      <c r="G30" s="172">
        <v>116</v>
      </c>
      <c r="H30" s="48">
        <v>300</v>
      </c>
      <c r="I30" s="8">
        <v>500</v>
      </c>
      <c r="J30" s="172">
        <v>500</v>
      </c>
      <c r="K30" s="171">
        <v>1000</v>
      </c>
      <c r="L30" s="48">
        <v>1000</v>
      </c>
      <c r="M30" s="985">
        <v>67.89</v>
      </c>
      <c r="N30" s="965">
        <f t="shared" si="4"/>
        <v>6.789000000000001</v>
      </c>
    </row>
    <row r="31" spans="1:14" ht="15">
      <c r="A31" s="171">
        <v>633006</v>
      </c>
      <c r="B31" s="9">
        <v>4</v>
      </c>
      <c r="C31" s="13">
        <v>41</v>
      </c>
      <c r="D31" s="510" t="s">
        <v>73</v>
      </c>
      <c r="E31" s="328" t="s">
        <v>100</v>
      </c>
      <c r="F31" s="172">
        <v>18</v>
      </c>
      <c r="G31" s="172">
        <v>400</v>
      </c>
      <c r="H31" s="48">
        <v>50</v>
      </c>
      <c r="I31" s="8">
        <v>50</v>
      </c>
      <c r="J31" s="172">
        <v>40</v>
      </c>
      <c r="K31" s="171">
        <v>50</v>
      </c>
      <c r="L31" s="48">
        <v>50</v>
      </c>
      <c r="M31" s="985">
        <v>0</v>
      </c>
      <c r="N31" s="964">
        <f t="shared" si="4"/>
        <v>0</v>
      </c>
    </row>
    <row r="32" spans="1:14" ht="15">
      <c r="A32" s="171">
        <v>633006</v>
      </c>
      <c r="B32" s="9">
        <v>5</v>
      </c>
      <c r="C32" s="13">
        <v>41</v>
      </c>
      <c r="D32" s="512" t="s">
        <v>73</v>
      </c>
      <c r="E32" s="328" t="s">
        <v>101</v>
      </c>
      <c r="F32" s="172">
        <v>8</v>
      </c>
      <c r="G32" s="172"/>
      <c r="H32" s="48">
        <v>30</v>
      </c>
      <c r="I32" s="8">
        <v>30</v>
      </c>
      <c r="J32" s="172"/>
      <c r="K32" s="171">
        <v>30</v>
      </c>
      <c r="L32" s="48">
        <v>30</v>
      </c>
      <c r="M32" s="985">
        <v>0</v>
      </c>
      <c r="N32" s="967">
        <f t="shared" si="4"/>
        <v>0</v>
      </c>
    </row>
    <row r="33" spans="1:14" ht="15">
      <c r="A33" s="171">
        <v>633006</v>
      </c>
      <c r="B33" s="9">
        <v>6</v>
      </c>
      <c r="C33" s="206">
        <v>41</v>
      </c>
      <c r="D33" s="511" t="s">
        <v>86</v>
      </c>
      <c r="E33" s="471" t="s">
        <v>102</v>
      </c>
      <c r="F33" s="172">
        <v>5</v>
      </c>
      <c r="G33" s="172">
        <v>33</v>
      </c>
      <c r="H33" s="48">
        <v>100</v>
      </c>
      <c r="I33" s="8">
        <v>100</v>
      </c>
      <c r="J33" s="172">
        <v>100</v>
      </c>
      <c r="K33" s="171">
        <v>100</v>
      </c>
      <c r="L33" s="48">
        <v>100</v>
      </c>
      <c r="M33" s="985">
        <v>0</v>
      </c>
      <c r="N33" s="967">
        <f t="shared" si="4"/>
        <v>0</v>
      </c>
    </row>
    <row r="34" spans="1:14" ht="15">
      <c r="A34" s="171">
        <v>633006</v>
      </c>
      <c r="B34" s="33">
        <v>7</v>
      </c>
      <c r="C34" s="322">
        <v>41</v>
      </c>
      <c r="D34" s="512" t="s">
        <v>73</v>
      </c>
      <c r="E34" s="470" t="s">
        <v>103</v>
      </c>
      <c r="F34" s="172">
        <v>782</v>
      </c>
      <c r="G34" s="172">
        <v>366</v>
      </c>
      <c r="H34" s="48">
        <v>200</v>
      </c>
      <c r="I34" s="48">
        <v>2000</v>
      </c>
      <c r="J34" s="172">
        <v>2000</v>
      </c>
      <c r="K34" s="171">
        <v>2000</v>
      </c>
      <c r="L34" s="48">
        <v>2000</v>
      </c>
      <c r="M34" s="985">
        <v>913.57</v>
      </c>
      <c r="N34" s="967">
        <f t="shared" si="4"/>
        <v>45.67850000000001</v>
      </c>
    </row>
    <row r="35" spans="1:14" ht="15">
      <c r="A35" s="171">
        <v>633006</v>
      </c>
      <c r="B35" s="33">
        <v>8</v>
      </c>
      <c r="C35" s="13">
        <v>41</v>
      </c>
      <c r="D35" s="512" t="s">
        <v>104</v>
      </c>
      <c r="E35" s="470" t="s">
        <v>350</v>
      </c>
      <c r="F35" s="172">
        <v>531</v>
      </c>
      <c r="G35" s="172">
        <v>948</v>
      </c>
      <c r="H35" s="48">
        <v>700</v>
      </c>
      <c r="I35" s="48">
        <v>700</v>
      </c>
      <c r="J35" s="172">
        <v>700</v>
      </c>
      <c r="K35" s="171">
        <v>700</v>
      </c>
      <c r="L35" s="48">
        <v>700</v>
      </c>
      <c r="M35" s="985">
        <v>329.63</v>
      </c>
      <c r="N35" s="967">
        <f t="shared" si="4"/>
        <v>47.089999999999996</v>
      </c>
    </row>
    <row r="36" spans="1:14" ht="15">
      <c r="A36" s="171">
        <v>633006</v>
      </c>
      <c r="B36" s="33">
        <v>9</v>
      </c>
      <c r="C36" s="206">
        <v>41</v>
      </c>
      <c r="D36" s="512" t="s">
        <v>73</v>
      </c>
      <c r="E36" s="470" t="s">
        <v>352</v>
      </c>
      <c r="F36" s="172"/>
      <c r="G36" s="172"/>
      <c r="H36" s="48"/>
      <c r="I36" s="48"/>
      <c r="J36" s="172">
        <v>20</v>
      </c>
      <c r="K36" s="171"/>
      <c r="L36" s="48"/>
      <c r="M36" s="985"/>
      <c r="N36" s="967"/>
    </row>
    <row r="37" spans="1:14" ht="15">
      <c r="A37" s="171">
        <v>633006</v>
      </c>
      <c r="B37" s="33">
        <v>10</v>
      </c>
      <c r="C37" s="322">
        <v>41</v>
      </c>
      <c r="D37" s="512" t="s">
        <v>368</v>
      </c>
      <c r="E37" s="470" t="s">
        <v>446</v>
      </c>
      <c r="F37" s="172"/>
      <c r="G37" s="172">
        <v>1575</v>
      </c>
      <c r="H37" s="48">
        <v>7500</v>
      </c>
      <c r="I37" s="48">
        <v>2336</v>
      </c>
      <c r="J37" s="172">
        <v>1870</v>
      </c>
      <c r="K37" s="171">
        <v>7400</v>
      </c>
      <c r="L37" s="48">
        <v>7400</v>
      </c>
      <c r="M37" s="985">
        <v>0</v>
      </c>
      <c r="N37" s="967">
        <f t="shared" si="4"/>
        <v>0</v>
      </c>
    </row>
    <row r="38" spans="1:14" ht="15">
      <c r="A38" s="171">
        <v>633006</v>
      </c>
      <c r="B38" s="9">
        <v>12</v>
      </c>
      <c r="C38" s="13">
        <v>41</v>
      </c>
      <c r="D38" s="512" t="s">
        <v>104</v>
      </c>
      <c r="E38" s="470" t="s">
        <v>105</v>
      </c>
      <c r="F38" s="172"/>
      <c r="G38" s="172"/>
      <c r="H38" s="48">
        <v>50</v>
      </c>
      <c r="I38" s="8">
        <v>50</v>
      </c>
      <c r="J38" s="172"/>
      <c r="K38" s="171"/>
      <c r="L38" s="48"/>
      <c r="M38" s="985"/>
      <c r="N38" s="967"/>
    </row>
    <row r="39" spans="1:14" ht="15">
      <c r="A39" s="169">
        <v>633006</v>
      </c>
      <c r="B39" s="51">
        <v>13</v>
      </c>
      <c r="C39" s="206">
        <v>41</v>
      </c>
      <c r="D39" s="522" t="s">
        <v>106</v>
      </c>
      <c r="E39" s="504" t="s">
        <v>107</v>
      </c>
      <c r="F39" s="170"/>
      <c r="G39" s="170">
        <v>220</v>
      </c>
      <c r="H39" s="89">
        <v>2000</v>
      </c>
      <c r="I39" s="6">
        <v>2000</v>
      </c>
      <c r="J39" s="170">
        <v>150</v>
      </c>
      <c r="K39" s="169">
        <v>2000</v>
      </c>
      <c r="L39" s="89">
        <v>2000</v>
      </c>
      <c r="M39" s="988">
        <v>120</v>
      </c>
      <c r="N39" s="965">
        <f>(100/L39)*M39</f>
        <v>6</v>
      </c>
    </row>
    <row r="40" spans="1:14" ht="15" hidden="1">
      <c r="A40" s="169">
        <v>633006</v>
      </c>
      <c r="B40" s="51">
        <v>14</v>
      </c>
      <c r="C40" s="322">
        <v>41</v>
      </c>
      <c r="D40" s="522" t="s">
        <v>130</v>
      </c>
      <c r="E40" s="504" t="s">
        <v>353</v>
      </c>
      <c r="F40" s="170"/>
      <c r="G40" s="170"/>
      <c r="H40" s="89"/>
      <c r="I40" s="6"/>
      <c r="J40" s="170"/>
      <c r="K40" s="169"/>
      <c r="L40" s="89"/>
      <c r="M40" s="988"/>
      <c r="N40" s="964"/>
    </row>
    <row r="41" spans="1:14" ht="15">
      <c r="A41" s="171">
        <v>633009</v>
      </c>
      <c r="B41" s="9">
        <v>1</v>
      </c>
      <c r="C41" s="13">
        <v>41</v>
      </c>
      <c r="D41" s="512" t="s">
        <v>73</v>
      </c>
      <c r="E41" s="470" t="s">
        <v>108</v>
      </c>
      <c r="F41" s="170">
        <v>315</v>
      </c>
      <c r="G41" s="170">
        <v>483</v>
      </c>
      <c r="H41" s="48">
        <v>500</v>
      </c>
      <c r="I41" s="8">
        <v>500</v>
      </c>
      <c r="J41" s="172">
        <v>500</v>
      </c>
      <c r="K41" s="171">
        <v>500</v>
      </c>
      <c r="L41" s="48">
        <v>500</v>
      </c>
      <c r="M41" s="985">
        <v>117.16</v>
      </c>
      <c r="N41" s="967">
        <f>(100/L41)*M41</f>
        <v>23.432000000000002</v>
      </c>
    </row>
    <row r="42" spans="1:14" ht="15">
      <c r="A42" s="169">
        <v>633010</v>
      </c>
      <c r="B42" s="51"/>
      <c r="C42" s="84">
        <v>41</v>
      </c>
      <c r="D42" s="522" t="s">
        <v>73</v>
      </c>
      <c r="E42" s="504" t="s">
        <v>109</v>
      </c>
      <c r="F42" s="170">
        <v>439</v>
      </c>
      <c r="G42" s="170">
        <v>607</v>
      </c>
      <c r="H42" s="89">
        <v>800</v>
      </c>
      <c r="I42" s="6">
        <v>800</v>
      </c>
      <c r="J42" s="170">
        <v>800</v>
      </c>
      <c r="K42" s="169">
        <v>800</v>
      </c>
      <c r="L42" s="89">
        <v>800</v>
      </c>
      <c r="M42" s="988">
        <v>96.94</v>
      </c>
      <c r="N42" s="965">
        <f>(100/L42)*M42</f>
        <v>12.1175</v>
      </c>
    </row>
    <row r="43" spans="1:14" ht="15">
      <c r="A43" s="175">
        <v>633011</v>
      </c>
      <c r="B43" s="82"/>
      <c r="C43" s="642">
        <v>41</v>
      </c>
      <c r="D43" s="523" t="s">
        <v>73</v>
      </c>
      <c r="E43" s="525" t="s">
        <v>110</v>
      </c>
      <c r="F43" s="176">
        <v>12</v>
      </c>
      <c r="G43" s="176"/>
      <c r="H43" s="524">
        <v>50</v>
      </c>
      <c r="I43" s="54">
        <v>50</v>
      </c>
      <c r="J43" s="176">
        <v>50</v>
      </c>
      <c r="K43" s="175">
        <v>50</v>
      </c>
      <c r="L43" s="524">
        <v>50</v>
      </c>
      <c r="M43" s="991">
        <v>0</v>
      </c>
      <c r="N43" s="965">
        <f>(100/L43)*M43</f>
        <v>0</v>
      </c>
    </row>
    <row r="44" spans="1:14" ht="15">
      <c r="A44" s="327">
        <v>633013</v>
      </c>
      <c r="B44" s="282"/>
      <c r="C44" s="13">
        <v>41</v>
      </c>
      <c r="D44" s="523" t="s">
        <v>73</v>
      </c>
      <c r="E44" s="591" t="s">
        <v>370</v>
      </c>
      <c r="F44" s="176">
        <v>1069</v>
      </c>
      <c r="G44" s="176">
        <v>2116</v>
      </c>
      <c r="H44" s="175">
        <v>2500</v>
      </c>
      <c r="I44" s="54">
        <v>2500</v>
      </c>
      <c r="J44" s="176">
        <v>2000</v>
      </c>
      <c r="K44" s="175">
        <v>2500</v>
      </c>
      <c r="L44" s="524">
        <v>2500</v>
      </c>
      <c r="M44" s="991">
        <v>1245</v>
      </c>
      <c r="N44" s="964">
        <f>(100/L44)*M44</f>
        <v>49.800000000000004</v>
      </c>
    </row>
    <row r="45" spans="1:14" ht="15">
      <c r="A45" s="175">
        <v>633015</v>
      </c>
      <c r="B45" s="326"/>
      <c r="C45" s="206">
        <v>41</v>
      </c>
      <c r="D45" s="523" t="s">
        <v>73</v>
      </c>
      <c r="E45" s="591" t="s">
        <v>387</v>
      </c>
      <c r="F45" s="825">
        <v>15</v>
      </c>
      <c r="G45" s="176">
        <v>20</v>
      </c>
      <c r="H45" s="187">
        <v>100</v>
      </c>
      <c r="I45" s="14">
        <v>200</v>
      </c>
      <c r="J45" s="246">
        <v>200</v>
      </c>
      <c r="K45" s="175">
        <v>200</v>
      </c>
      <c r="L45" s="524">
        <v>200</v>
      </c>
      <c r="M45" s="992">
        <v>0</v>
      </c>
      <c r="N45" s="967">
        <f>(100/L45)*M45</f>
        <v>0</v>
      </c>
    </row>
    <row r="46" spans="1:14" ht="15">
      <c r="A46" s="179">
        <v>633016</v>
      </c>
      <c r="B46" s="32"/>
      <c r="C46" s="322">
        <v>41</v>
      </c>
      <c r="D46" s="513" t="s">
        <v>111</v>
      </c>
      <c r="E46" s="515" t="s">
        <v>112</v>
      </c>
      <c r="F46" s="174">
        <v>1520</v>
      </c>
      <c r="G46" s="174">
        <v>1169</v>
      </c>
      <c r="H46" s="516">
        <v>1300</v>
      </c>
      <c r="I46" s="23">
        <v>1300</v>
      </c>
      <c r="J46" s="210">
        <v>1000</v>
      </c>
      <c r="K46" s="179">
        <v>1300</v>
      </c>
      <c r="L46" s="80">
        <v>1300</v>
      </c>
      <c r="M46" s="986">
        <v>681.68</v>
      </c>
      <c r="N46" s="966">
        <f aca="true" t="shared" si="5" ref="N46:N54">(100/L46)*M46</f>
        <v>52.43692307692307</v>
      </c>
    </row>
    <row r="47" spans="1:14" ht="15">
      <c r="A47" s="164">
        <v>634</v>
      </c>
      <c r="B47" s="74"/>
      <c r="C47" s="644"/>
      <c r="D47" s="540"/>
      <c r="E47" s="665" t="s">
        <v>113</v>
      </c>
      <c r="F47" s="165">
        <f>SUM(F48:F55)</f>
        <v>12499</v>
      </c>
      <c r="G47" s="165">
        <f aca="true" t="shared" si="6" ref="G47:M47">SUM(G48:G55)</f>
        <v>7651</v>
      </c>
      <c r="H47" s="5">
        <f t="shared" si="6"/>
        <v>8442</v>
      </c>
      <c r="I47" s="4">
        <f t="shared" si="6"/>
        <v>9300</v>
      </c>
      <c r="J47" s="165">
        <f t="shared" si="6"/>
        <v>7210</v>
      </c>
      <c r="K47" s="164">
        <f t="shared" si="6"/>
        <v>9300</v>
      </c>
      <c r="L47" s="5">
        <f t="shared" si="6"/>
        <v>9300</v>
      </c>
      <c r="M47" s="984">
        <f t="shared" si="6"/>
        <v>3718.9399999999996</v>
      </c>
      <c r="N47" s="999">
        <f t="shared" si="5"/>
        <v>39.98860215053763</v>
      </c>
    </row>
    <row r="48" spans="1:14" ht="15">
      <c r="A48" s="169">
        <v>634001</v>
      </c>
      <c r="B48" s="51">
        <v>1</v>
      </c>
      <c r="C48" s="631">
        <v>41</v>
      </c>
      <c r="D48" s="521" t="s">
        <v>114</v>
      </c>
      <c r="E48" s="517" t="s">
        <v>115</v>
      </c>
      <c r="F48" s="170">
        <v>2803</v>
      </c>
      <c r="G48" s="170">
        <v>2074</v>
      </c>
      <c r="H48" s="89">
        <v>2000</v>
      </c>
      <c r="I48" s="6">
        <v>2000</v>
      </c>
      <c r="J48" s="170">
        <v>1500</v>
      </c>
      <c r="K48" s="169">
        <v>2000</v>
      </c>
      <c r="L48" s="89">
        <v>2000</v>
      </c>
      <c r="M48" s="988">
        <v>494.98</v>
      </c>
      <c r="N48" s="971">
        <f t="shared" si="5"/>
        <v>24.749000000000002</v>
      </c>
    </row>
    <row r="49" spans="1:14" ht="15">
      <c r="A49" s="171">
        <v>634001</v>
      </c>
      <c r="B49" s="33">
        <v>2</v>
      </c>
      <c r="C49" s="13">
        <v>41</v>
      </c>
      <c r="D49" s="522" t="s">
        <v>114</v>
      </c>
      <c r="E49" s="470" t="s">
        <v>116</v>
      </c>
      <c r="F49" s="172">
        <v>2644</v>
      </c>
      <c r="G49" s="172">
        <v>2609</v>
      </c>
      <c r="H49" s="48">
        <v>2500</v>
      </c>
      <c r="I49" s="8">
        <v>2500</v>
      </c>
      <c r="J49" s="172">
        <v>2000</v>
      </c>
      <c r="K49" s="171">
        <v>2500</v>
      </c>
      <c r="L49" s="48">
        <v>2500</v>
      </c>
      <c r="M49" s="985">
        <v>425.79</v>
      </c>
      <c r="N49" s="964">
        <f t="shared" si="5"/>
        <v>17.0316</v>
      </c>
    </row>
    <row r="50" spans="1:14" ht="15">
      <c r="A50" s="171">
        <v>634001</v>
      </c>
      <c r="B50" s="33">
        <v>3</v>
      </c>
      <c r="C50" s="13">
        <v>41</v>
      </c>
      <c r="D50" s="522" t="s">
        <v>114</v>
      </c>
      <c r="E50" s="470" t="s">
        <v>117</v>
      </c>
      <c r="F50" s="172">
        <v>24</v>
      </c>
      <c r="G50" s="172">
        <v>15</v>
      </c>
      <c r="H50" s="48">
        <v>120</v>
      </c>
      <c r="I50" s="8">
        <v>120</v>
      </c>
      <c r="J50" s="172">
        <v>30</v>
      </c>
      <c r="K50" s="171">
        <v>120</v>
      </c>
      <c r="L50" s="48">
        <v>120</v>
      </c>
      <c r="M50" s="985">
        <v>0</v>
      </c>
      <c r="N50" s="967">
        <f t="shared" si="5"/>
        <v>0</v>
      </c>
    </row>
    <row r="51" spans="1:14" ht="15">
      <c r="A51" s="171">
        <v>634002</v>
      </c>
      <c r="B51" s="33">
        <v>1</v>
      </c>
      <c r="C51" s="84">
        <v>41</v>
      </c>
      <c r="D51" s="522" t="s">
        <v>114</v>
      </c>
      <c r="E51" s="470" t="s">
        <v>118</v>
      </c>
      <c r="F51" s="172">
        <v>1386</v>
      </c>
      <c r="G51" s="172">
        <v>912</v>
      </c>
      <c r="H51" s="48">
        <v>1000</v>
      </c>
      <c r="I51" s="8">
        <v>1500</v>
      </c>
      <c r="J51" s="172">
        <v>1500</v>
      </c>
      <c r="K51" s="171">
        <v>1500</v>
      </c>
      <c r="L51" s="48">
        <v>1500</v>
      </c>
      <c r="M51" s="985">
        <v>1245.84</v>
      </c>
      <c r="N51" s="967">
        <f t="shared" si="5"/>
        <v>83.056</v>
      </c>
    </row>
    <row r="52" spans="1:14" ht="15">
      <c r="A52" s="171">
        <v>634002</v>
      </c>
      <c r="B52" s="33">
        <v>2</v>
      </c>
      <c r="C52" s="642">
        <v>41</v>
      </c>
      <c r="D52" s="522" t="s">
        <v>114</v>
      </c>
      <c r="E52" s="470" t="s">
        <v>119</v>
      </c>
      <c r="F52" s="172">
        <v>4452</v>
      </c>
      <c r="G52" s="172">
        <v>843</v>
      </c>
      <c r="H52" s="48">
        <v>2000</v>
      </c>
      <c r="I52" s="8">
        <v>2000</v>
      </c>
      <c r="J52" s="172">
        <v>1000</v>
      </c>
      <c r="K52" s="171">
        <v>2000</v>
      </c>
      <c r="L52" s="48">
        <v>2000</v>
      </c>
      <c r="M52" s="985">
        <v>705.6</v>
      </c>
      <c r="N52" s="965">
        <f t="shared" si="5"/>
        <v>35.28</v>
      </c>
    </row>
    <row r="53" spans="1:14" ht="15">
      <c r="A53" s="171">
        <v>634003</v>
      </c>
      <c r="B53" s="9">
        <v>1</v>
      </c>
      <c r="C53" s="641">
        <v>41</v>
      </c>
      <c r="D53" s="522" t="s">
        <v>114</v>
      </c>
      <c r="E53" s="470" t="s">
        <v>120</v>
      </c>
      <c r="F53" s="172">
        <v>833</v>
      </c>
      <c r="G53" s="172">
        <v>833</v>
      </c>
      <c r="H53" s="48">
        <v>432</v>
      </c>
      <c r="I53" s="8">
        <v>470</v>
      </c>
      <c r="J53" s="172">
        <v>470</v>
      </c>
      <c r="K53" s="171">
        <v>470</v>
      </c>
      <c r="L53" s="48">
        <v>470</v>
      </c>
      <c r="M53" s="985">
        <v>203.4</v>
      </c>
      <c r="N53" s="965">
        <f t="shared" si="5"/>
        <v>43.276595744680854</v>
      </c>
    </row>
    <row r="54" spans="1:14" ht="15">
      <c r="A54" s="171">
        <v>634003</v>
      </c>
      <c r="B54" s="9">
        <v>2</v>
      </c>
      <c r="C54" s="641">
        <v>41</v>
      </c>
      <c r="D54" s="522" t="s">
        <v>114</v>
      </c>
      <c r="E54" s="470" t="s">
        <v>121</v>
      </c>
      <c r="F54" s="172">
        <v>254</v>
      </c>
      <c r="G54" s="172">
        <v>253</v>
      </c>
      <c r="H54" s="48">
        <v>280</v>
      </c>
      <c r="I54" s="8">
        <v>600</v>
      </c>
      <c r="J54" s="172">
        <v>600</v>
      </c>
      <c r="K54" s="171">
        <v>600</v>
      </c>
      <c r="L54" s="48">
        <v>600</v>
      </c>
      <c r="M54" s="985">
        <v>543.33</v>
      </c>
      <c r="N54" s="965">
        <f t="shared" si="5"/>
        <v>90.555</v>
      </c>
    </row>
    <row r="55" spans="1:14" ht="15">
      <c r="A55" s="179">
        <v>634005</v>
      </c>
      <c r="B55" s="79"/>
      <c r="C55" s="39">
        <v>41</v>
      </c>
      <c r="D55" s="510" t="s">
        <v>114</v>
      </c>
      <c r="E55" s="515" t="s">
        <v>123</v>
      </c>
      <c r="F55" s="210">
        <v>103</v>
      </c>
      <c r="G55" s="210">
        <v>112</v>
      </c>
      <c r="H55" s="516">
        <v>110</v>
      </c>
      <c r="I55" s="23">
        <v>110</v>
      </c>
      <c r="J55" s="210">
        <v>110</v>
      </c>
      <c r="K55" s="179">
        <v>110</v>
      </c>
      <c r="L55" s="516">
        <v>110</v>
      </c>
      <c r="M55" s="990">
        <v>100</v>
      </c>
      <c r="N55" s="964">
        <f aca="true" t="shared" si="7" ref="N55:N60">(100/L55)*M55</f>
        <v>90.9090909090909</v>
      </c>
    </row>
    <row r="56" spans="1:14" ht="15">
      <c r="A56" s="164">
        <v>635</v>
      </c>
      <c r="B56" s="3"/>
      <c r="C56" s="83"/>
      <c r="D56" s="514"/>
      <c r="E56" s="503" t="s">
        <v>124</v>
      </c>
      <c r="F56" s="165">
        <f>SUM(F57:F63)</f>
        <v>6804</v>
      </c>
      <c r="G56" s="165">
        <f aca="true" t="shared" si="8" ref="G56:M56">SUM(G57:G63)</f>
        <v>14999</v>
      </c>
      <c r="H56" s="5">
        <f t="shared" si="8"/>
        <v>7150</v>
      </c>
      <c r="I56" s="4">
        <f t="shared" si="8"/>
        <v>7850</v>
      </c>
      <c r="J56" s="165">
        <f t="shared" si="8"/>
        <v>7300</v>
      </c>
      <c r="K56" s="164">
        <f t="shared" si="8"/>
        <v>7600</v>
      </c>
      <c r="L56" s="5">
        <f t="shared" si="8"/>
        <v>7600</v>
      </c>
      <c r="M56" s="984">
        <f t="shared" si="8"/>
        <v>2088.6400000000003</v>
      </c>
      <c r="N56" s="997">
        <f t="shared" si="7"/>
        <v>27.482105263157898</v>
      </c>
    </row>
    <row r="57" spans="1:14" ht="15">
      <c r="A57" s="169">
        <v>635002</v>
      </c>
      <c r="B57" s="51"/>
      <c r="C57" s="84">
        <v>41</v>
      </c>
      <c r="D57" s="522" t="s">
        <v>125</v>
      </c>
      <c r="E57" s="504" t="s">
        <v>126</v>
      </c>
      <c r="F57" s="170">
        <v>6423</v>
      </c>
      <c r="G57" s="170">
        <v>7468</v>
      </c>
      <c r="H57" s="89">
        <v>6500</v>
      </c>
      <c r="I57" s="6">
        <v>6500</v>
      </c>
      <c r="J57" s="170">
        <v>6000</v>
      </c>
      <c r="K57" s="169">
        <v>6500</v>
      </c>
      <c r="L57" s="52">
        <v>6500</v>
      </c>
      <c r="M57" s="988">
        <v>1888.64</v>
      </c>
      <c r="N57" s="971">
        <f t="shared" si="7"/>
        <v>29.056000000000004</v>
      </c>
    </row>
    <row r="58" spans="1:14" ht="15">
      <c r="A58" s="169">
        <v>635003</v>
      </c>
      <c r="B58" s="51"/>
      <c r="C58" s="84">
        <v>41</v>
      </c>
      <c r="D58" s="528" t="s">
        <v>125</v>
      </c>
      <c r="E58" s="504" t="s">
        <v>498</v>
      </c>
      <c r="F58" s="170"/>
      <c r="G58" s="170">
        <v>675</v>
      </c>
      <c r="H58" s="48">
        <v>150</v>
      </c>
      <c r="I58" s="8">
        <v>700</v>
      </c>
      <c r="J58" s="172">
        <v>700</v>
      </c>
      <c r="K58" s="171">
        <v>500</v>
      </c>
      <c r="L58" s="48">
        <v>500</v>
      </c>
      <c r="M58" s="985">
        <v>0</v>
      </c>
      <c r="N58" s="964">
        <f t="shared" si="7"/>
        <v>0</v>
      </c>
    </row>
    <row r="59" spans="1:14" ht="15">
      <c r="A59" s="171">
        <v>635004</v>
      </c>
      <c r="B59" s="9">
        <v>2</v>
      </c>
      <c r="C59" s="13">
        <v>41</v>
      </c>
      <c r="D59" s="512" t="s">
        <v>86</v>
      </c>
      <c r="E59" s="470" t="s">
        <v>127</v>
      </c>
      <c r="F59" s="170"/>
      <c r="G59" s="170">
        <v>255</v>
      </c>
      <c r="H59" s="48">
        <v>100</v>
      </c>
      <c r="I59" s="8">
        <v>250</v>
      </c>
      <c r="J59" s="172">
        <v>200</v>
      </c>
      <c r="K59" s="171">
        <v>200</v>
      </c>
      <c r="L59" s="48">
        <v>200</v>
      </c>
      <c r="M59" s="985">
        <v>0</v>
      </c>
      <c r="N59" s="965">
        <f t="shared" si="7"/>
        <v>0</v>
      </c>
    </row>
    <row r="60" spans="1:14" ht="15">
      <c r="A60" s="171">
        <v>635004</v>
      </c>
      <c r="B60" s="9">
        <v>8</v>
      </c>
      <c r="C60" s="13">
        <v>41</v>
      </c>
      <c r="D60" s="512" t="s">
        <v>86</v>
      </c>
      <c r="E60" s="328" t="s">
        <v>128</v>
      </c>
      <c r="F60" s="172">
        <v>183</v>
      </c>
      <c r="G60" s="172">
        <v>241</v>
      </c>
      <c r="H60" s="48">
        <v>200</v>
      </c>
      <c r="I60" s="8">
        <v>200</v>
      </c>
      <c r="J60" s="172">
        <v>200</v>
      </c>
      <c r="K60" s="171">
        <v>200</v>
      </c>
      <c r="L60" s="48">
        <v>200</v>
      </c>
      <c r="M60" s="985">
        <v>0</v>
      </c>
      <c r="N60" s="965">
        <f t="shared" si="7"/>
        <v>0</v>
      </c>
    </row>
    <row r="61" spans="1:20" ht="15">
      <c r="A61" s="171">
        <v>635004</v>
      </c>
      <c r="B61" s="9">
        <v>4</v>
      </c>
      <c r="C61" s="13">
        <v>41</v>
      </c>
      <c r="D61" s="512" t="s">
        <v>86</v>
      </c>
      <c r="E61" s="328" t="s">
        <v>530</v>
      </c>
      <c r="F61" s="170"/>
      <c r="G61" s="170">
        <v>372</v>
      </c>
      <c r="H61" s="48"/>
      <c r="I61" s="8"/>
      <c r="J61" s="172"/>
      <c r="K61" s="171" t="s">
        <v>486</v>
      </c>
      <c r="L61" s="48"/>
      <c r="M61" s="985"/>
      <c r="N61" s="964"/>
      <c r="T61" s="188"/>
    </row>
    <row r="62" spans="1:20" ht="15">
      <c r="A62" s="171">
        <v>635006</v>
      </c>
      <c r="B62" s="9">
        <v>1</v>
      </c>
      <c r="C62" s="13">
        <v>41</v>
      </c>
      <c r="D62" s="512" t="s">
        <v>86</v>
      </c>
      <c r="E62" s="328" t="s">
        <v>129</v>
      </c>
      <c r="F62" s="170">
        <v>198</v>
      </c>
      <c r="G62" s="170"/>
      <c r="H62" s="530"/>
      <c r="I62" s="25"/>
      <c r="J62" s="212"/>
      <c r="K62" s="713"/>
      <c r="L62" s="717"/>
      <c r="M62" s="994"/>
      <c r="N62" s="1002"/>
      <c r="T62" s="188"/>
    </row>
    <row r="63" spans="1:14" ht="15">
      <c r="A63" s="173">
        <v>635006</v>
      </c>
      <c r="B63" s="11">
        <v>8</v>
      </c>
      <c r="C63" s="204">
        <v>41</v>
      </c>
      <c r="D63" s="513" t="s">
        <v>104</v>
      </c>
      <c r="E63" s="544" t="s">
        <v>132</v>
      </c>
      <c r="F63" s="823"/>
      <c r="G63" s="214">
        <v>5988</v>
      </c>
      <c r="H63" s="531">
        <v>200</v>
      </c>
      <c r="I63" s="86">
        <v>200</v>
      </c>
      <c r="J63" s="174">
        <v>200</v>
      </c>
      <c r="K63" s="197">
        <v>200</v>
      </c>
      <c r="L63" s="80">
        <v>200</v>
      </c>
      <c r="M63" s="986">
        <v>200</v>
      </c>
      <c r="N63" s="966">
        <f>(100/L63)*M63</f>
        <v>100</v>
      </c>
    </row>
    <row r="64" spans="1:14" ht="15">
      <c r="A64" s="193">
        <v>636</v>
      </c>
      <c r="B64" s="3"/>
      <c r="C64" s="3"/>
      <c r="D64" s="514" t="s">
        <v>86</v>
      </c>
      <c r="E64" s="532" t="s">
        <v>133</v>
      </c>
      <c r="F64" s="164">
        <v>280</v>
      </c>
      <c r="G64" s="163">
        <v>651</v>
      </c>
      <c r="H64" s="164">
        <v>200</v>
      </c>
      <c r="I64" s="164">
        <v>2000</v>
      </c>
      <c r="J64" s="164">
        <v>1700</v>
      </c>
      <c r="K64" s="164">
        <v>200</v>
      </c>
      <c r="L64" s="5">
        <v>200</v>
      </c>
      <c r="M64" s="984">
        <v>200</v>
      </c>
      <c r="N64" s="996">
        <f>(100/L64)*M64</f>
        <v>100</v>
      </c>
    </row>
    <row r="65" spans="1:22" ht="15">
      <c r="A65" s="169">
        <v>636001</v>
      </c>
      <c r="B65" s="22"/>
      <c r="C65" s="99">
        <v>41</v>
      </c>
      <c r="D65" s="521" t="s">
        <v>86</v>
      </c>
      <c r="E65" s="1003" t="s">
        <v>133</v>
      </c>
      <c r="F65" s="729">
        <v>280</v>
      </c>
      <c r="G65" s="560">
        <v>651</v>
      </c>
      <c r="H65" s="180">
        <v>200</v>
      </c>
      <c r="I65" s="1004">
        <v>500</v>
      </c>
      <c r="J65" s="181">
        <v>470</v>
      </c>
      <c r="K65" s="202">
        <v>200</v>
      </c>
      <c r="L65" s="110">
        <v>200</v>
      </c>
      <c r="M65" s="1005">
        <v>200</v>
      </c>
      <c r="N65" s="998">
        <f>(100/L65)*M65</f>
        <v>100</v>
      </c>
      <c r="V65" s="319"/>
    </row>
    <row r="66" spans="1:14" ht="15">
      <c r="A66" s="179">
        <v>636004</v>
      </c>
      <c r="B66" s="32"/>
      <c r="C66" s="91">
        <v>41</v>
      </c>
      <c r="D66" s="585" t="s">
        <v>86</v>
      </c>
      <c r="E66" s="544" t="s">
        <v>499</v>
      </c>
      <c r="F66" s="823"/>
      <c r="G66" s="823"/>
      <c r="H66" s="50"/>
      <c r="I66" s="23">
        <v>1500</v>
      </c>
      <c r="J66" s="210">
        <v>1500</v>
      </c>
      <c r="K66" s="179"/>
      <c r="L66" s="516"/>
      <c r="M66" s="990"/>
      <c r="N66" s="966"/>
    </row>
    <row r="67" spans="1:14" ht="15">
      <c r="A67" s="200">
        <v>637</v>
      </c>
      <c r="B67" s="72"/>
      <c r="C67" s="3"/>
      <c r="D67" s="514"/>
      <c r="E67" s="503" t="s">
        <v>134</v>
      </c>
      <c r="F67" s="165">
        <f>SUM(F68:F96)</f>
        <v>78540</v>
      </c>
      <c r="G67" s="165">
        <f aca="true" t="shared" si="9" ref="G67:M67">SUM(G68:G96)</f>
        <v>85701</v>
      </c>
      <c r="H67" s="5">
        <f t="shared" si="9"/>
        <v>71620</v>
      </c>
      <c r="I67" s="4">
        <f t="shared" si="9"/>
        <v>72463</v>
      </c>
      <c r="J67" s="165">
        <f t="shared" si="9"/>
        <v>58907</v>
      </c>
      <c r="K67" s="164">
        <f t="shared" si="9"/>
        <v>103760</v>
      </c>
      <c r="L67" s="5">
        <f t="shared" si="9"/>
        <v>104075</v>
      </c>
      <c r="M67" s="984">
        <f t="shared" si="9"/>
        <v>18531.489999999998</v>
      </c>
      <c r="N67" s="997">
        <f>(100/L67)*M67</f>
        <v>17.805899591640642</v>
      </c>
    </row>
    <row r="68" spans="1:14" ht="15">
      <c r="A68" s="253">
        <v>637004</v>
      </c>
      <c r="B68" s="22"/>
      <c r="C68" s="631">
        <v>41</v>
      </c>
      <c r="D68" s="521" t="s">
        <v>86</v>
      </c>
      <c r="E68" s="533" t="s">
        <v>135</v>
      </c>
      <c r="F68" s="181"/>
      <c r="G68" s="181"/>
      <c r="H68" s="36">
        <v>120</v>
      </c>
      <c r="I68" s="12">
        <v>120</v>
      </c>
      <c r="J68" s="181"/>
      <c r="K68" s="202"/>
      <c r="L68" s="52"/>
      <c r="M68" s="970"/>
      <c r="N68" s="998"/>
    </row>
    <row r="69" spans="1:14" ht="15">
      <c r="A69" s="254">
        <v>637004</v>
      </c>
      <c r="B69" s="9">
        <v>1</v>
      </c>
      <c r="C69" s="641">
        <v>41</v>
      </c>
      <c r="D69" s="528" t="s">
        <v>73</v>
      </c>
      <c r="E69" s="534" t="s">
        <v>354</v>
      </c>
      <c r="F69" s="172">
        <v>1188</v>
      </c>
      <c r="G69" s="172">
        <v>600</v>
      </c>
      <c r="H69" s="48"/>
      <c r="I69" s="8">
        <v>1900</v>
      </c>
      <c r="J69" s="170">
        <v>1900</v>
      </c>
      <c r="K69" s="171">
        <v>5000</v>
      </c>
      <c r="L69" s="89">
        <v>5000</v>
      </c>
      <c r="M69" s="988">
        <v>0</v>
      </c>
      <c r="N69" s="967">
        <f>(100/L69)*M69</f>
        <v>0</v>
      </c>
    </row>
    <row r="70" spans="1:14" ht="15">
      <c r="A70" s="171">
        <v>637001</v>
      </c>
      <c r="B70" s="33"/>
      <c r="C70" s="85">
        <v>41</v>
      </c>
      <c r="D70" s="523" t="s">
        <v>73</v>
      </c>
      <c r="E70" s="328" t="s">
        <v>136</v>
      </c>
      <c r="F70" s="172">
        <v>3245</v>
      </c>
      <c r="G70" s="172">
        <v>1470</v>
      </c>
      <c r="H70" s="48">
        <v>1000</v>
      </c>
      <c r="I70" s="8">
        <v>1000</v>
      </c>
      <c r="J70" s="172">
        <v>1000</v>
      </c>
      <c r="K70" s="171">
        <v>1000</v>
      </c>
      <c r="L70" s="48">
        <v>1000</v>
      </c>
      <c r="M70" s="985">
        <v>0</v>
      </c>
      <c r="N70" s="967">
        <f>(100/L70)*M70</f>
        <v>0</v>
      </c>
    </row>
    <row r="71" spans="1:14" ht="15">
      <c r="A71" s="169">
        <v>637004</v>
      </c>
      <c r="B71" s="7">
        <v>2</v>
      </c>
      <c r="C71" s="641">
        <v>41</v>
      </c>
      <c r="D71" s="522" t="s">
        <v>104</v>
      </c>
      <c r="E71" s="534" t="s">
        <v>137</v>
      </c>
      <c r="F71" s="170">
        <v>3990</v>
      </c>
      <c r="G71" s="170">
        <v>6575</v>
      </c>
      <c r="H71" s="89">
        <v>5000</v>
      </c>
      <c r="I71" s="6">
        <v>5000</v>
      </c>
      <c r="J71" s="170">
        <v>5000</v>
      </c>
      <c r="K71" s="171">
        <v>5000</v>
      </c>
      <c r="L71" s="48">
        <v>5000</v>
      </c>
      <c r="M71" s="988">
        <v>816</v>
      </c>
      <c r="N71" s="967">
        <f>(100/L71)*M71</f>
        <v>16.32</v>
      </c>
    </row>
    <row r="72" spans="1:14" ht="15">
      <c r="A72" s="171">
        <v>637004</v>
      </c>
      <c r="B72" s="9">
        <v>5</v>
      </c>
      <c r="C72" s="85">
        <v>41</v>
      </c>
      <c r="D72" s="512" t="s">
        <v>73</v>
      </c>
      <c r="E72" s="470" t="s">
        <v>138</v>
      </c>
      <c r="F72" s="170"/>
      <c r="G72" s="170">
        <v>1094</v>
      </c>
      <c r="H72" s="48">
        <v>650</v>
      </c>
      <c r="I72" s="8">
        <v>650</v>
      </c>
      <c r="J72" s="172">
        <v>650</v>
      </c>
      <c r="K72" s="171">
        <v>500</v>
      </c>
      <c r="L72" s="48">
        <v>700</v>
      </c>
      <c r="M72" s="985">
        <v>669.24</v>
      </c>
      <c r="N72" s="967">
        <f>(100/L72)*M72</f>
        <v>95.60571428571428</v>
      </c>
    </row>
    <row r="73" spans="1:14" ht="15.75" customHeight="1">
      <c r="A73" s="171">
        <v>637004</v>
      </c>
      <c r="B73" s="9">
        <v>6</v>
      </c>
      <c r="C73" s="84">
        <v>41</v>
      </c>
      <c r="D73" s="512" t="s">
        <v>139</v>
      </c>
      <c r="E73" s="470" t="s">
        <v>140</v>
      </c>
      <c r="F73" s="170">
        <v>115</v>
      </c>
      <c r="G73" s="170"/>
      <c r="H73" s="48">
        <v>50</v>
      </c>
      <c r="I73" s="8">
        <v>50</v>
      </c>
      <c r="J73" s="172">
        <v>50</v>
      </c>
      <c r="K73" s="171">
        <v>50</v>
      </c>
      <c r="L73" s="48">
        <v>165</v>
      </c>
      <c r="M73" s="985">
        <v>161</v>
      </c>
      <c r="N73" s="965">
        <f>(100/L73)*M73</f>
        <v>97.57575757575758</v>
      </c>
    </row>
    <row r="74" spans="1:14" ht="12.75" customHeight="1">
      <c r="A74" s="171">
        <v>637004</v>
      </c>
      <c r="B74" s="9">
        <v>10</v>
      </c>
      <c r="C74" s="85">
        <v>41</v>
      </c>
      <c r="D74" s="512" t="s">
        <v>73</v>
      </c>
      <c r="E74" s="470" t="s">
        <v>531</v>
      </c>
      <c r="F74" s="170"/>
      <c r="G74" s="170">
        <v>3240</v>
      </c>
      <c r="H74" s="48"/>
      <c r="I74" s="48"/>
      <c r="J74" s="172"/>
      <c r="K74" s="171"/>
      <c r="L74" s="48"/>
      <c r="M74" s="985"/>
      <c r="N74" s="964"/>
    </row>
    <row r="75" spans="1:14" ht="15">
      <c r="A75" s="171">
        <v>637004</v>
      </c>
      <c r="B75" s="9">
        <v>8</v>
      </c>
      <c r="C75" s="641">
        <v>41</v>
      </c>
      <c r="D75" s="512" t="s">
        <v>73</v>
      </c>
      <c r="E75" s="328" t="s">
        <v>403</v>
      </c>
      <c r="F75" s="170">
        <v>281</v>
      </c>
      <c r="G75" s="170">
        <v>257</v>
      </c>
      <c r="H75" s="48">
        <v>150</v>
      </c>
      <c r="I75" s="48">
        <v>150</v>
      </c>
      <c r="J75" s="172">
        <v>150</v>
      </c>
      <c r="K75" s="171">
        <v>150</v>
      </c>
      <c r="L75" s="48">
        <v>150</v>
      </c>
      <c r="M75" s="985">
        <v>0</v>
      </c>
      <c r="N75" s="967">
        <f aca="true" t="shared" si="10" ref="N75:N80">(100/L75)*M75</f>
        <v>0</v>
      </c>
    </row>
    <row r="76" spans="1:14" ht="15">
      <c r="A76" s="171">
        <v>637004</v>
      </c>
      <c r="B76" s="9">
        <v>9</v>
      </c>
      <c r="C76" s="641">
        <v>41</v>
      </c>
      <c r="D76" s="512" t="s">
        <v>73</v>
      </c>
      <c r="E76" s="328" t="s">
        <v>436</v>
      </c>
      <c r="F76" s="170">
        <v>204</v>
      </c>
      <c r="G76" s="170"/>
      <c r="H76" s="48">
        <v>200</v>
      </c>
      <c r="I76" s="48">
        <v>200</v>
      </c>
      <c r="J76" s="172">
        <v>70</v>
      </c>
      <c r="K76" s="171">
        <v>200</v>
      </c>
      <c r="L76" s="48">
        <v>200</v>
      </c>
      <c r="M76" s="985">
        <v>0</v>
      </c>
      <c r="N76" s="965">
        <f t="shared" si="10"/>
        <v>0</v>
      </c>
    </row>
    <row r="77" spans="1:14" ht="15">
      <c r="A77" s="171">
        <v>637005</v>
      </c>
      <c r="B77" s="9">
        <v>1</v>
      </c>
      <c r="C77" s="641">
        <v>41</v>
      </c>
      <c r="D77" s="512" t="s">
        <v>106</v>
      </c>
      <c r="E77" s="328" t="s">
        <v>142</v>
      </c>
      <c r="F77" s="170">
        <v>3840</v>
      </c>
      <c r="G77" s="170">
        <v>1030</v>
      </c>
      <c r="H77" s="48">
        <v>3000</v>
      </c>
      <c r="I77" s="48">
        <v>3000</v>
      </c>
      <c r="J77" s="172">
        <v>1500</v>
      </c>
      <c r="K77" s="171">
        <v>5000</v>
      </c>
      <c r="L77" s="48">
        <v>5000</v>
      </c>
      <c r="M77" s="985">
        <v>1200</v>
      </c>
      <c r="N77" s="965">
        <f t="shared" si="10"/>
        <v>24</v>
      </c>
    </row>
    <row r="78" spans="1:14" ht="15">
      <c r="A78" s="171">
        <v>637005</v>
      </c>
      <c r="B78" s="9">
        <v>2</v>
      </c>
      <c r="C78" s="85">
        <v>41</v>
      </c>
      <c r="D78" s="512" t="s">
        <v>143</v>
      </c>
      <c r="E78" s="470" t="s">
        <v>144</v>
      </c>
      <c r="F78" s="170">
        <v>8978</v>
      </c>
      <c r="G78" s="170">
        <v>2650</v>
      </c>
      <c r="H78" s="48">
        <v>2400</v>
      </c>
      <c r="I78" s="8">
        <v>2400</v>
      </c>
      <c r="J78" s="172">
        <v>2400</v>
      </c>
      <c r="K78" s="171">
        <v>2400</v>
      </c>
      <c r="L78" s="48">
        <v>2400</v>
      </c>
      <c r="M78" s="985">
        <v>798.99</v>
      </c>
      <c r="N78" s="965">
        <f t="shared" si="10"/>
        <v>33.29125</v>
      </c>
    </row>
    <row r="79" spans="1:14" ht="15">
      <c r="A79" s="171">
        <v>637005</v>
      </c>
      <c r="B79" s="9">
        <v>3</v>
      </c>
      <c r="C79" s="84">
        <v>41</v>
      </c>
      <c r="D79" s="512" t="s">
        <v>73</v>
      </c>
      <c r="E79" s="328" t="s">
        <v>251</v>
      </c>
      <c r="F79" s="170">
        <v>16044</v>
      </c>
      <c r="G79" s="170">
        <v>15429</v>
      </c>
      <c r="H79" s="48">
        <v>10000</v>
      </c>
      <c r="I79" s="8">
        <v>6468</v>
      </c>
      <c r="J79" s="172">
        <v>1000</v>
      </c>
      <c r="K79" s="171">
        <v>15000</v>
      </c>
      <c r="L79" s="48">
        <v>15000</v>
      </c>
      <c r="M79" s="985">
        <v>4900</v>
      </c>
      <c r="N79" s="965">
        <f t="shared" si="10"/>
        <v>32.66666666666667</v>
      </c>
    </row>
    <row r="80" spans="1:14" ht="15">
      <c r="A80" s="171">
        <v>637005</v>
      </c>
      <c r="B80" s="9">
        <v>4</v>
      </c>
      <c r="C80" s="85">
        <v>41</v>
      </c>
      <c r="D80" s="512" t="s">
        <v>145</v>
      </c>
      <c r="E80" s="328" t="s">
        <v>146</v>
      </c>
      <c r="F80" s="170">
        <v>2400</v>
      </c>
      <c r="G80" s="170">
        <v>2400</v>
      </c>
      <c r="H80" s="48">
        <v>2500</v>
      </c>
      <c r="I80" s="8">
        <v>2500</v>
      </c>
      <c r="J80" s="172">
        <v>2500</v>
      </c>
      <c r="K80" s="171">
        <v>2500</v>
      </c>
      <c r="L80" s="48">
        <v>2500</v>
      </c>
      <c r="M80" s="985">
        <v>0</v>
      </c>
      <c r="N80" s="964">
        <f t="shared" si="10"/>
        <v>0</v>
      </c>
    </row>
    <row r="81" spans="1:14" ht="15">
      <c r="A81" s="171">
        <v>637005</v>
      </c>
      <c r="B81" s="9">
        <v>5</v>
      </c>
      <c r="C81" s="641">
        <v>41</v>
      </c>
      <c r="D81" s="512" t="s">
        <v>73</v>
      </c>
      <c r="E81" s="328" t="s">
        <v>384</v>
      </c>
      <c r="F81" s="170"/>
      <c r="G81" s="170">
        <v>4725</v>
      </c>
      <c r="H81" s="48"/>
      <c r="I81" s="8">
        <v>900</v>
      </c>
      <c r="J81" s="172">
        <v>900</v>
      </c>
      <c r="K81" s="171"/>
      <c r="L81" s="48"/>
      <c r="M81" s="985"/>
      <c r="N81" s="967"/>
    </row>
    <row r="82" spans="1:14" ht="15">
      <c r="A82" s="171">
        <v>637006</v>
      </c>
      <c r="B82" s="9"/>
      <c r="C82" s="13">
        <v>41</v>
      </c>
      <c r="D82" s="512" t="s">
        <v>73</v>
      </c>
      <c r="E82" s="328" t="s">
        <v>395</v>
      </c>
      <c r="F82" s="170">
        <v>660</v>
      </c>
      <c r="G82" s="170"/>
      <c r="H82" s="48"/>
      <c r="I82" s="8">
        <v>75</v>
      </c>
      <c r="J82" s="172">
        <v>72</v>
      </c>
      <c r="K82" s="171"/>
      <c r="L82" s="48"/>
      <c r="M82" s="985"/>
      <c r="N82" s="967"/>
    </row>
    <row r="83" spans="1:14" ht="15">
      <c r="A83" s="171">
        <v>637011</v>
      </c>
      <c r="B83" s="9"/>
      <c r="C83" s="641">
        <v>41</v>
      </c>
      <c r="D83" s="522" t="s">
        <v>106</v>
      </c>
      <c r="E83" s="328" t="s">
        <v>147</v>
      </c>
      <c r="F83" s="170">
        <v>1784</v>
      </c>
      <c r="G83" s="170">
        <v>3191</v>
      </c>
      <c r="H83" s="48">
        <v>3000</v>
      </c>
      <c r="I83" s="8">
        <v>3000</v>
      </c>
      <c r="J83" s="172">
        <v>1000</v>
      </c>
      <c r="K83" s="171">
        <v>15000</v>
      </c>
      <c r="L83" s="48">
        <v>15000</v>
      </c>
      <c r="M83" s="985">
        <v>120</v>
      </c>
      <c r="N83" s="967">
        <f>(100/L83)*M83</f>
        <v>0.8</v>
      </c>
    </row>
    <row r="84" spans="1:14" ht="15">
      <c r="A84" s="171">
        <v>637011</v>
      </c>
      <c r="B84" s="9">
        <v>2</v>
      </c>
      <c r="C84" s="641">
        <v>41</v>
      </c>
      <c r="D84" s="512" t="s">
        <v>106</v>
      </c>
      <c r="E84" s="328" t="s">
        <v>371</v>
      </c>
      <c r="F84" s="170">
        <v>760</v>
      </c>
      <c r="G84" s="170">
        <v>3112</v>
      </c>
      <c r="H84" s="48">
        <v>1000</v>
      </c>
      <c r="I84" s="8">
        <v>2500</v>
      </c>
      <c r="J84" s="172">
        <v>2500</v>
      </c>
      <c r="K84" s="171">
        <v>1000</v>
      </c>
      <c r="L84" s="48">
        <v>1000</v>
      </c>
      <c r="M84" s="985">
        <v>352.8</v>
      </c>
      <c r="N84" s="967">
        <f>(100/L84)*M84</f>
        <v>35.28</v>
      </c>
    </row>
    <row r="85" spans="1:14" ht="15">
      <c r="A85" s="171">
        <v>637012</v>
      </c>
      <c r="B85" s="9"/>
      <c r="C85" s="85">
        <v>41</v>
      </c>
      <c r="D85" s="512" t="s">
        <v>73</v>
      </c>
      <c r="E85" s="328" t="s">
        <v>425</v>
      </c>
      <c r="F85" s="170">
        <v>191</v>
      </c>
      <c r="G85" s="170">
        <v>187</v>
      </c>
      <c r="H85" s="48">
        <v>200</v>
      </c>
      <c r="I85" s="8">
        <v>200</v>
      </c>
      <c r="J85" s="172">
        <v>200</v>
      </c>
      <c r="K85" s="171">
        <v>200</v>
      </c>
      <c r="L85" s="48">
        <v>200</v>
      </c>
      <c r="M85" s="985">
        <v>84.76</v>
      </c>
      <c r="N85" s="965">
        <f aca="true" t="shared" si="11" ref="N85:N93">(100/L85)*M85</f>
        <v>42.38</v>
      </c>
    </row>
    <row r="86" spans="1:14" ht="15">
      <c r="A86" s="171">
        <v>637012</v>
      </c>
      <c r="B86" s="9">
        <v>2</v>
      </c>
      <c r="C86" s="641">
        <v>41</v>
      </c>
      <c r="D86" s="512" t="s">
        <v>73</v>
      </c>
      <c r="E86" s="328" t="s">
        <v>26</v>
      </c>
      <c r="F86" s="170">
        <v>12</v>
      </c>
      <c r="G86" s="170">
        <v>1630</v>
      </c>
      <c r="H86" s="48">
        <v>250</v>
      </c>
      <c r="I86" s="8">
        <v>250</v>
      </c>
      <c r="J86" s="172">
        <v>250</v>
      </c>
      <c r="K86" s="171">
        <v>200</v>
      </c>
      <c r="L86" s="48">
        <v>200</v>
      </c>
      <c r="M86" s="985">
        <v>163.35</v>
      </c>
      <c r="N86" s="964">
        <f t="shared" si="11"/>
        <v>81.675</v>
      </c>
    </row>
    <row r="87" spans="1:14" ht="15">
      <c r="A87" s="171">
        <v>637012</v>
      </c>
      <c r="B87" s="9">
        <v>3</v>
      </c>
      <c r="C87" s="206">
        <v>41</v>
      </c>
      <c r="D87" s="511" t="s">
        <v>73</v>
      </c>
      <c r="E87" s="599" t="s">
        <v>148</v>
      </c>
      <c r="F87" s="172">
        <v>53</v>
      </c>
      <c r="G87" s="172">
        <v>276</v>
      </c>
      <c r="H87" s="48">
        <v>500</v>
      </c>
      <c r="I87" s="8">
        <v>500</v>
      </c>
      <c r="J87" s="172">
        <v>500</v>
      </c>
      <c r="K87" s="171">
        <v>500</v>
      </c>
      <c r="L87" s="48">
        <v>500</v>
      </c>
      <c r="M87" s="985">
        <v>261.36</v>
      </c>
      <c r="N87" s="967">
        <f t="shared" si="11"/>
        <v>52.272000000000006</v>
      </c>
    </row>
    <row r="88" spans="1:14" ht="15">
      <c r="A88" s="171">
        <v>637014</v>
      </c>
      <c r="B88" s="9"/>
      <c r="C88" s="13">
        <v>41</v>
      </c>
      <c r="D88" s="512" t="s">
        <v>73</v>
      </c>
      <c r="E88" s="470" t="s">
        <v>149</v>
      </c>
      <c r="F88" s="170">
        <v>15036</v>
      </c>
      <c r="G88" s="170">
        <v>13861</v>
      </c>
      <c r="H88" s="48">
        <v>13500</v>
      </c>
      <c r="I88" s="8">
        <v>13500</v>
      </c>
      <c r="J88" s="172">
        <v>13400</v>
      </c>
      <c r="K88" s="171">
        <v>15000</v>
      </c>
      <c r="L88" s="48">
        <v>15000</v>
      </c>
      <c r="M88" s="985">
        <v>3151.65</v>
      </c>
      <c r="N88" s="965">
        <f t="shared" si="11"/>
        <v>21.011000000000003</v>
      </c>
    </row>
    <row r="89" spans="1:14" ht="15">
      <c r="A89" s="171">
        <v>637015</v>
      </c>
      <c r="B89" s="9"/>
      <c r="C89" s="641">
        <v>41</v>
      </c>
      <c r="D89" s="512" t="s">
        <v>150</v>
      </c>
      <c r="E89" s="470" t="s">
        <v>151</v>
      </c>
      <c r="F89" s="170">
        <v>1303</v>
      </c>
      <c r="G89" s="170">
        <v>1416</v>
      </c>
      <c r="H89" s="48">
        <v>2000</v>
      </c>
      <c r="I89" s="8">
        <v>2000</v>
      </c>
      <c r="J89" s="172">
        <v>2000</v>
      </c>
      <c r="K89" s="171">
        <v>2000</v>
      </c>
      <c r="L89" s="48">
        <v>2000</v>
      </c>
      <c r="M89" s="985">
        <v>608.06</v>
      </c>
      <c r="N89" s="964">
        <f t="shared" si="11"/>
        <v>30.403</v>
      </c>
    </row>
    <row r="90" spans="1:14" ht="15">
      <c r="A90" s="171">
        <v>637016</v>
      </c>
      <c r="B90" s="33"/>
      <c r="C90" s="641">
        <v>41</v>
      </c>
      <c r="D90" s="512" t="s">
        <v>73</v>
      </c>
      <c r="E90" s="470" t="s">
        <v>152</v>
      </c>
      <c r="F90" s="170">
        <v>1937</v>
      </c>
      <c r="G90" s="170">
        <v>2150</v>
      </c>
      <c r="H90" s="89">
        <v>2950</v>
      </c>
      <c r="I90" s="6">
        <v>2950</v>
      </c>
      <c r="J90" s="170">
        <v>2950</v>
      </c>
      <c r="K90" s="171">
        <v>2910</v>
      </c>
      <c r="L90" s="48">
        <v>2910</v>
      </c>
      <c r="M90" s="988">
        <v>499.48</v>
      </c>
      <c r="N90" s="967">
        <f t="shared" si="11"/>
        <v>17.164261168384883</v>
      </c>
    </row>
    <row r="91" spans="1:14" ht="15">
      <c r="A91" s="171">
        <v>637026</v>
      </c>
      <c r="B91" s="33">
        <v>1</v>
      </c>
      <c r="C91" s="206">
        <v>41</v>
      </c>
      <c r="D91" s="511" t="s">
        <v>153</v>
      </c>
      <c r="E91" s="471" t="s">
        <v>154</v>
      </c>
      <c r="F91" s="170">
        <v>2933</v>
      </c>
      <c r="G91" s="170">
        <v>3948</v>
      </c>
      <c r="H91" s="48">
        <v>4900</v>
      </c>
      <c r="I91" s="8">
        <v>4900</v>
      </c>
      <c r="J91" s="172">
        <v>4900</v>
      </c>
      <c r="K91" s="171">
        <v>4900</v>
      </c>
      <c r="L91" s="48">
        <v>4900</v>
      </c>
      <c r="M91" s="985">
        <v>0</v>
      </c>
      <c r="N91" s="965">
        <f t="shared" si="11"/>
        <v>0</v>
      </c>
    </row>
    <row r="92" spans="1:14" ht="15">
      <c r="A92" s="171">
        <v>637026</v>
      </c>
      <c r="B92" s="33">
        <v>2</v>
      </c>
      <c r="C92" s="13">
        <v>41</v>
      </c>
      <c r="D92" s="512" t="s">
        <v>153</v>
      </c>
      <c r="E92" s="470" t="s">
        <v>155</v>
      </c>
      <c r="F92" s="170">
        <v>2467</v>
      </c>
      <c r="G92" s="170">
        <v>4227</v>
      </c>
      <c r="H92" s="48">
        <v>6000</v>
      </c>
      <c r="I92" s="48">
        <v>6000</v>
      </c>
      <c r="J92" s="172">
        <v>6000</v>
      </c>
      <c r="K92" s="171">
        <v>6000</v>
      </c>
      <c r="L92" s="48">
        <v>6000</v>
      </c>
      <c r="M92" s="985">
        <v>0</v>
      </c>
      <c r="N92" s="965">
        <f t="shared" si="11"/>
        <v>0</v>
      </c>
    </row>
    <row r="93" spans="1:14" ht="15">
      <c r="A93" s="171">
        <v>637027</v>
      </c>
      <c r="B93" s="33"/>
      <c r="C93" s="9">
        <v>41</v>
      </c>
      <c r="D93" s="512" t="s">
        <v>73</v>
      </c>
      <c r="E93" s="470" t="s">
        <v>156</v>
      </c>
      <c r="F93" s="170">
        <v>9006</v>
      </c>
      <c r="G93" s="170">
        <v>10368</v>
      </c>
      <c r="H93" s="48">
        <v>7000</v>
      </c>
      <c r="I93" s="8">
        <v>7000</v>
      </c>
      <c r="J93" s="172">
        <v>7000</v>
      </c>
      <c r="K93" s="171">
        <v>14000</v>
      </c>
      <c r="L93" s="48">
        <v>14000</v>
      </c>
      <c r="M93" s="985">
        <v>4744.8</v>
      </c>
      <c r="N93" s="1006">
        <f t="shared" si="11"/>
        <v>33.89142857142857</v>
      </c>
    </row>
    <row r="94" spans="1:23" ht="15">
      <c r="A94" s="201">
        <v>637031</v>
      </c>
      <c r="B94" s="33"/>
      <c r="C94" s="13">
        <v>41</v>
      </c>
      <c r="D94" s="512" t="s">
        <v>73</v>
      </c>
      <c r="E94" s="470" t="s">
        <v>27</v>
      </c>
      <c r="F94" s="172">
        <v>636</v>
      </c>
      <c r="G94" s="172">
        <v>5</v>
      </c>
      <c r="H94" s="48"/>
      <c r="I94" s="53"/>
      <c r="J94" s="211"/>
      <c r="K94" s="201"/>
      <c r="L94" s="53"/>
      <c r="M94" s="985"/>
      <c r="N94" s="1007"/>
      <c r="W94" s="719"/>
    </row>
    <row r="95" spans="1:28" ht="15">
      <c r="A95" s="201">
        <v>637035</v>
      </c>
      <c r="B95" s="33"/>
      <c r="C95" s="641">
        <v>41</v>
      </c>
      <c r="D95" s="510" t="s">
        <v>114</v>
      </c>
      <c r="E95" s="504" t="s">
        <v>388</v>
      </c>
      <c r="F95" s="211">
        <v>195</v>
      </c>
      <c r="G95" s="211">
        <v>13</v>
      </c>
      <c r="H95" s="53">
        <v>250</v>
      </c>
      <c r="I95" s="53">
        <v>250</v>
      </c>
      <c r="J95" s="211">
        <v>15</v>
      </c>
      <c r="K95" s="201">
        <v>250</v>
      </c>
      <c r="L95" s="53">
        <v>250</v>
      </c>
      <c r="M95" s="993">
        <v>0</v>
      </c>
      <c r="N95" s="967">
        <f aca="true" t="shared" si="12" ref="N95:N104">(100/L95)*M95</f>
        <v>0</v>
      </c>
      <c r="AB95" s="188"/>
    </row>
    <row r="96" spans="1:14" ht="15">
      <c r="A96" s="201">
        <v>637003</v>
      </c>
      <c r="B96" s="9"/>
      <c r="C96" s="657">
        <v>41</v>
      </c>
      <c r="D96" s="511" t="s">
        <v>104</v>
      </c>
      <c r="E96" s="471" t="s">
        <v>452</v>
      </c>
      <c r="F96" s="210">
        <v>1282</v>
      </c>
      <c r="G96" s="210">
        <v>1847</v>
      </c>
      <c r="H96" s="516">
        <v>5000</v>
      </c>
      <c r="I96" s="53">
        <v>5000</v>
      </c>
      <c r="J96" s="211">
        <v>1000</v>
      </c>
      <c r="K96" s="201">
        <v>5000</v>
      </c>
      <c r="L96" s="53">
        <v>5000</v>
      </c>
      <c r="M96" s="993">
        <v>0</v>
      </c>
      <c r="N96" s="966">
        <f t="shared" si="12"/>
        <v>0</v>
      </c>
    </row>
    <row r="97" spans="1:14" ht="15">
      <c r="A97" s="164">
        <v>641</v>
      </c>
      <c r="B97" s="74"/>
      <c r="C97" s="112"/>
      <c r="D97" s="514"/>
      <c r="E97" s="503" t="s">
        <v>157</v>
      </c>
      <c r="F97" s="165">
        <v>7218</v>
      </c>
      <c r="G97" s="165">
        <v>9113</v>
      </c>
      <c r="H97" s="5">
        <v>11600</v>
      </c>
      <c r="I97" s="4">
        <v>11600</v>
      </c>
      <c r="J97" s="165">
        <v>9600</v>
      </c>
      <c r="K97" s="164">
        <f>SUM(K98:K99)</f>
        <v>9600</v>
      </c>
      <c r="L97" s="5">
        <f>SUM(L98:L99)</f>
        <v>9600</v>
      </c>
      <c r="M97" s="984">
        <f>SUM(M98:M99)</f>
        <v>1971.24</v>
      </c>
      <c r="N97" s="997">
        <f t="shared" si="12"/>
        <v>20.533749999999998</v>
      </c>
    </row>
    <row r="98" spans="1:14" ht="15">
      <c r="A98" s="180">
        <v>641012</v>
      </c>
      <c r="B98" s="22"/>
      <c r="C98" s="641">
        <v>111</v>
      </c>
      <c r="D98" s="522" t="s">
        <v>73</v>
      </c>
      <c r="E98" s="41" t="s">
        <v>158</v>
      </c>
      <c r="F98" s="181">
        <v>7186</v>
      </c>
      <c r="G98" s="181">
        <v>7940</v>
      </c>
      <c r="H98" s="36">
        <v>8100</v>
      </c>
      <c r="I98" s="36">
        <v>8100</v>
      </c>
      <c r="J98" s="183">
        <v>8100</v>
      </c>
      <c r="K98" s="182">
        <v>8100</v>
      </c>
      <c r="L98" s="36">
        <v>8100</v>
      </c>
      <c r="M98" s="989">
        <v>1971.24</v>
      </c>
      <c r="N98" s="998">
        <f t="shared" si="12"/>
        <v>24.336296296296297</v>
      </c>
    </row>
    <row r="99" spans="1:14" ht="15">
      <c r="A99" s="179">
        <v>642013</v>
      </c>
      <c r="B99" s="32"/>
      <c r="C99" s="130">
        <v>41</v>
      </c>
      <c r="D99" s="513" t="s">
        <v>73</v>
      </c>
      <c r="E99" s="471" t="s">
        <v>159</v>
      </c>
      <c r="F99" s="210"/>
      <c r="G99" s="210">
        <v>1173</v>
      </c>
      <c r="H99" s="516">
        <v>3500</v>
      </c>
      <c r="I99" s="23">
        <v>3500</v>
      </c>
      <c r="J99" s="210">
        <v>1500</v>
      </c>
      <c r="K99" s="179">
        <v>1500</v>
      </c>
      <c r="L99" s="516">
        <v>1500</v>
      </c>
      <c r="M99" s="990">
        <v>0</v>
      </c>
      <c r="N99" s="966">
        <f t="shared" si="12"/>
        <v>0</v>
      </c>
    </row>
    <row r="100" spans="1:14" ht="15">
      <c r="A100" s="166"/>
      <c r="B100" s="75"/>
      <c r="C100" s="112"/>
      <c r="D100" s="514"/>
      <c r="E100" s="503" t="s">
        <v>558</v>
      </c>
      <c r="F100" s="167"/>
      <c r="G100" s="167"/>
      <c r="H100" s="77"/>
      <c r="I100" s="77"/>
      <c r="J100" s="167"/>
      <c r="K100" s="166"/>
      <c r="L100" s="5">
        <f>SUM(L101:L104)</f>
        <v>16350</v>
      </c>
      <c r="M100" s="984">
        <f>SUM(M101:M104)</f>
        <v>16246.060000000001</v>
      </c>
      <c r="N100" s="997">
        <f t="shared" si="12"/>
        <v>99.36428134556576</v>
      </c>
    </row>
    <row r="101" spans="1:14" ht="15">
      <c r="A101" s="182">
        <v>633006</v>
      </c>
      <c r="B101" s="15">
        <v>50</v>
      </c>
      <c r="C101" s="206">
        <v>111</v>
      </c>
      <c r="D101" s="510" t="s">
        <v>184</v>
      </c>
      <c r="E101" s="41" t="s">
        <v>92</v>
      </c>
      <c r="F101" s="183"/>
      <c r="G101" s="183"/>
      <c r="H101" s="36"/>
      <c r="I101" s="36"/>
      <c r="J101" s="183"/>
      <c r="K101" s="182"/>
      <c r="L101" s="36">
        <v>1750</v>
      </c>
      <c r="M101" s="989">
        <v>1730.76</v>
      </c>
      <c r="N101" s="967">
        <f t="shared" si="12"/>
        <v>98.90057142857142</v>
      </c>
    </row>
    <row r="102" spans="1:14" ht="15">
      <c r="A102" s="1154">
        <v>633016</v>
      </c>
      <c r="B102" s="9">
        <v>50</v>
      </c>
      <c r="C102" s="13">
        <v>111</v>
      </c>
      <c r="D102" s="512" t="s">
        <v>184</v>
      </c>
      <c r="E102" s="470" t="s">
        <v>559</v>
      </c>
      <c r="F102" s="172"/>
      <c r="G102" s="172"/>
      <c r="H102" s="48"/>
      <c r="I102" s="48"/>
      <c r="J102" s="172"/>
      <c r="K102" s="171"/>
      <c r="L102" s="48">
        <v>700</v>
      </c>
      <c r="M102" s="985">
        <v>664.03</v>
      </c>
      <c r="N102" s="965">
        <f t="shared" si="12"/>
        <v>94.86142857142856</v>
      </c>
    </row>
    <row r="103" spans="1:14" ht="15">
      <c r="A103" s="171">
        <v>637004</v>
      </c>
      <c r="B103" s="9">
        <v>50</v>
      </c>
      <c r="C103" s="13">
        <v>111</v>
      </c>
      <c r="D103" s="512" t="s">
        <v>184</v>
      </c>
      <c r="E103" s="470" t="s">
        <v>134</v>
      </c>
      <c r="F103" s="172"/>
      <c r="G103" s="172"/>
      <c r="H103" s="48"/>
      <c r="I103" s="48"/>
      <c r="J103" s="172"/>
      <c r="K103" s="171"/>
      <c r="L103" s="48">
        <v>950</v>
      </c>
      <c r="M103" s="985">
        <v>950</v>
      </c>
      <c r="N103" s="965">
        <f t="shared" si="12"/>
        <v>100</v>
      </c>
    </row>
    <row r="104" spans="1:14" ht="15">
      <c r="A104" s="173">
        <v>637027</v>
      </c>
      <c r="B104" s="11">
        <v>50</v>
      </c>
      <c r="C104" s="204">
        <v>111</v>
      </c>
      <c r="D104" s="509" t="s">
        <v>184</v>
      </c>
      <c r="E104" s="505" t="s">
        <v>560</v>
      </c>
      <c r="F104" s="174"/>
      <c r="G104" s="174"/>
      <c r="H104" s="80"/>
      <c r="I104" s="80"/>
      <c r="J104" s="174"/>
      <c r="K104" s="173"/>
      <c r="L104" s="80">
        <v>12950</v>
      </c>
      <c r="M104" s="986">
        <v>12901.27</v>
      </c>
      <c r="N104" s="1000">
        <f t="shared" si="12"/>
        <v>99.62370656370656</v>
      </c>
    </row>
    <row r="105" spans="1:14" ht="15.75" thickBot="1">
      <c r="A105" s="255"/>
      <c r="B105" s="27"/>
      <c r="C105" s="643"/>
      <c r="D105" s="537"/>
      <c r="E105" s="562"/>
      <c r="F105" s="321"/>
      <c r="G105" s="321"/>
      <c r="H105" s="80"/>
      <c r="I105" s="80"/>
      <c r="J105" s="535"/>
      <c r="K105" s="173"/>
      <c r="L105" s="80"/>
      <c r="M105" s="986"/>
      <c r="N105" s="836"/>
    </row>
    <row r="106" spans="1:14" ht="15.75" thickBot="1">
      <c r="A106" s="16" t="s">
        <v>160</v>
      </c>
      <c r="B106" s="94"/>
      <c r="C106" s="55"/>
      <c r="D106" s="508"/>
      <c r="E106" s="57" t="s">
        <v>161</v>
      </c>
      <c r="F106" s="18">
        <f>SUM(F107+F108+F118+F116)</f>
        <v>6343</v>
      </c>
      <c r="G106" s="18">
        <f>SUM(G107+G108+G118+G116)</f>
        <v>6562</v>
      </c>
      <c r="H106" s="70">
        <f>H107+H108+H118+H116</f>
        <v>6935</v>
      </c>
      <c r="I106" s="68">
        <f>I107+I108+I118+I116</f>
        <v>6935</v>
      </c>
      <c r="J106" s="18">
        <f>J107+J108+J118</f>
        <v>6655</v>
      </c>
      <c r="K106" s="69">
        <f>K107+K108+K118+K116</f>
        <v>7471</v>
      </c>
      <c r="L106" s="70">
        <f>L107+L108+L118+L116</f>
        <v>7471</v>
      </c>
      <c r="M106" s="1008">
        <f>M107+M108+M118+M116</f>
        <v>1717.48</v>
      </c>
      <c r="N106" s="995">
        <f aca="true" t="shared" si="13" ref="N106:N121">(100/L106)*M106</f>
        <v>22.988622674340785</v>
      </c>
    </row>
    <row r="107" spans="1:14" ht="15">
      <c r="A107" s="261">
        <v>611000</v>
      </c>
      <c r="B107" s="96"/>
      <c r="C107" s="95">
        <v>41</v>
      </c>
      <c r="D107" s="702" t="s">
        <v>139</v>
      </c>
      <c r="E107" s="539" t="s">
        <v>74</v>
      </c>
      <c r="F107" s="215">
        <v>3503</v>
      </c>
      <c r="G107" s="215">
        <v>3868</v>
      </c>
      <c r="H107" s="106">
        <v>4000</v>
      </c>
      <c r="I107" s="98">
        <v>4000</v>
      </c>
      <c r="J107" s="215">
        <v>4000</v>
      </c>
      <c r="K107" s="261">
        <v>4400</v>
      </c>
      <c r="L107" s="106">
        <v>4400</v>
      </c>
      <c r="M107" s="1009">
        <v>1009.51</v>
      </c>
      <c r="N107" s="996">
        <f t="shared" si="13"/>
        <v>22.943409090909093</v>
      </c>
    </row>
    <row r="108" spans="1:14" ht="15">
      <c r="A108" s="193">
        <v>62</v>
      </c>
      <c r="B108" s="74"/>
      <c r="C108" s="3"/>
      <c r="D108" s="588"/>
      <c r="E108" s="532" t="s">
        <v>75</v>
      </c>
      <c r="F108" s="165">
        <f>SUM(F109:F115)</f>
        <v>1212</v>
      </c>
      <c r="G108" s="165">
        <f aca="true" t="shared" si="14" ref="G108:M108">SUM(G109:G115)</f>
        <v>1302</v>
      </c>
      <c r="H108" s="5">
        <f t="shared" si="14"/>
        <v>1455</v>
      </c>
      <c r="I108" s="4">
        <f t="shared" si="14"/>
        <v>1455</v>
      </c>
      <c r="J108" s="165">
        <f t="shared" si="14"/>
        <v>1455</v>
      </c>
      <c r="K108" s="164">
        <f t="shared" si="14"/>
        <v>1581</v>
      </c>
      <c r="L108" s="5">
        <f t="shared" si="14"/>
        <v>1581</v>
      </c>
      <c r="M108" s="984">
        <f t="shared" si="14"/>
        <v>352.77</v>
      </c>
      <c r="N108" s="999">
        <f t="shared" si="13"/>
        <v>22.313092979127134</v>
      </c>
    </row>
    <row r="109" spans="1:14" ht="15">
      <c r="A109" s="180">
        <v>623000</v>
      </c>
      <c r="B109" s="22"/>
      <c r="C109" s="631">
        <v>41</v>
      </c>
      <c r="D109" s="521" t="s">
        <v>139</v>
      </c>
      <c r="E109" s="533" t="s">
        <v>77</v>
      </c>
      <c r="F109" s="216">
        <v>323</v>
      </c>
      <c r="G109" s="216">
        <v>374</v>
      </c>
      <c r="H109" s="52">
        <v>400</v>
      </c>
      <c r="I109" s="21">
        <v>400</v>
      </c>
      <c r="J109" s="181">
        <v>400</v>
      </c>
      <c r="K109" s="180">
        <v>440</v>
      </c>
      <c r="L109" s="52">
        <v>440</v>
      </c>
      <c r="M109" s="970">
        <v>100.95</v>
      </c>
      <c r="N109" s="971">
        <f t="shared" si="13"/>
        <v>22.943181818181817</v>
      </c>
    </row>
    <row r="110" spans="1:14" ht="15">
      <c r="A110" s="171">
        <v>625001</v>
      </c>
      <c r="B110" s="7"/>
      <c r="C110" s="641">
        <v>41</v>
      </c>
      <c r="D110" s="510" t="s">
        <v>139</v>
      </c>
      <c r="E110" s="328" t="s">
        <v>78</v>
      </c>
      <c r="F110" s="211">
        <v>49</v>
      </c>
      <c r="G110" s="211">
        <v>48</v>
      </c>
      <c r="H110" s="48">
        <v>60</v>
      </c>
      <c r="I110" s="8">
        <v>60</v>
      </c>
      <c r="J110" s="172">
        <v>60</v>
      </c>
      <c r="K110" s="171">
        <v>65</v>
      </c>
      <c r="L110" s="8">
        <v>65</v>
      </c>
      <c r="M110" s="985">
        <v>14.13</v>
      </c>
      <c r="N110" s="965">
        <f t="shared" si="13"/>
        <v>21.73846153846154</v>
      </c>
    </row>
    <row r="111" spans="1:14" ht="15">
      <c r="A111" s="171">
        <v>625002</v>
      </c>
      <c r="B111" s="9"/>
      <c r="C111" s="13">
        <v>41</v>
      </c>
      <c r="D111" s="511" t="s">
        <v>139</v>
      </c>
      <c r="E111" s="328" t="s">
        <v>79</v>
      </c>
      <c r="F111" s="211">
        <v>494</v>
      </c>
      <c r="G111" s="211">
        <v>523</v>
      </c>
      <c r="H111" s="48">
        <v>600</v>
      </c>
      <c r="I111" s="8">
        <v>600</v>
      </c>
      <c r="J111" s="172">
        <v>600</v>
      </c>
      <c r="K111" s="171">
        <v>650</v>
      </c>
      <c r="L111" s="8">
        <v>650</v>
      </c>
      <c r="M111" s="985">
        <v>141.33</v>
      </c>
      <c r="N111" s="964">
        <f t="shared" si="13"/>
        <v>21.743076923076927</v>
      </c>
    </row>
    <row r="112" spans="1:14" ht="15">
      <c r="A112" s="171">
        <v>625003</v>
      </c>
      <c r="B112" s="9"/>
      <c r="C112" s="13">
        <v>41</v>
      </c>
      <c r="D112" s="511" t="s">
        <v>139</v>
      </c>
      <c r="E112" s="328" t="s">
        <v>80</v>
      </c>
      <c r="F112" s="211">
        <v>39</v>
      </c>
      <c r="G112" s="211">
        <v>30</v>
      </c>
      <c r="H112" s="48">
        <v>35</v>
      </c>
      <c r="I112" s="8">
        <v>35</v>
      </c>
      <c r="J112" s="172">
        <v>35</v>
      </c>
      <c r="K112" s="171">
        <v>36</v>
      </c>
      <c r="L112" s="8">
        <v>36</v>
      </c>
      <c r="M112" s="985">
        <v>8.07</v>
      </c>
      <c r="N112" s="967">
        <f t="shared" si="13"/>
        <v>22.416666666666668</v>
      </c>
    </row>
    <row r="113" spans="1:14" ht="15">
      <c r="A113" s="171">
        <v>625004</v>
      </c>
      <c r="B113" s="9"/>
      <c r="C113" s="13">
        <v>41</v>
      </c>
      <c r="D113" s="511" t="s">
        <v>139</v>
      </c>
      <c r="E113" s="328" t="s">
        <v>81</v>
      </c>
      <c r="F113" s="172">
        <v>106</v>
      </c>
      <c r="G113" s="172">
        <v>112</v>
      </c>
      <c r="H113" s="48">
        <v>130</v>
      </c>
      <c r="I113" s="8">
        <v>130</v>
      </c>
      <c r="J113" s="172">
        <v>130</v>
      </c>
      <c r="K113" s="171">
        <v>135</v>
      </c>
      <c r="L113" s="8">
        <v>135</v>
      </c>
      <c r="M113" s="985">
        <v>30.27</v>
      </c>
      <c r="N113" s="967">
        <f t="shared" si="13"/>
        <v>22.42222222222222</v>
      </c>
    </row>
    <row r="114" spans="1:14" ht="15">
      <c r="A114" s="171">
        <v>625005</v>
      </c>
      <c r="B114" s="9"/>
      <c r="C114" s="13">
        <v>41</v>
      </c>
      <c r="D114" s="511" t="s">
        <v>139</v>
      </c>
      <c r="E114" s="328" t="s">
        <v>82</v>
      </c>
      <c r="F114" s="172">
        <v>35</v>
      </c>
      <c r="G114" s="172">
        <v>38</v>
      </c>
      <c r="H114" s="48">
        <v>40</v>
      </c>
      <c r="I114" s="8">
        <v>40</v>
      </c>
      <c r="J114" s="172">
        <v>40</v>
      </c>
      <c r="K114" s="171">
        <v>45</v>
      </c>
      <c r="L114" s="8">
        <v>45</v>
      </c>
      <c r="M114" s="985">
        <v>10.08</v>
      </c>
      <c r="N114" s="967">
        <f t="shared" si="13"/>
        <v>22.400000000000002</v>
      </c>
    </row>
    <row r="115" spans="1:14" ht="15">
      <c r="A115" s="173">
        <v>625007</v>
      </c>
      <c r="B115" s="11"/>
      <c r="C115" s="206">
        <v>41</v>
      </c>
      <c r="D115" s="511" t="s">
        <v>139</v>
      </c>
      <c r="E115" s="557" t="s">
        <v>83</v>
      </c>
      <c r="F115" s="174">
        <v>166</v>
      </c>
      <c r="G115" s="174">
        <v>177</v>
      </c>
      <c r="H115" s="80">
        <v>190</v>
      </c>
      <c r="I115" s="10">
        <v>190</v>
      </c>
      <c r="J115" s="174">
        <v>190</v>
      </c>
      <c r="K115" s="173">
        <v>210</v>
      </c>
      <c r="L115" s="10">
        <v>210</v>
      </c>
      <c r="M115" s="986">
        <v>47.94</v>
      </c>
      <c r="N115" s="966">
        <f t="shared" si="13"/>
        <v>22.828571428571426</v>
      </c>
    </row>
    <row r="116" spans="1:14" ht="15">
      <c r="A116" s="193">
        <v>631</v>
      </c>
      <c r="B116" s="74"/>
      <c r="C116" s="112"/>
      <c r="D116" s="514"/>
      <c r="E116" s="532" t="s">
        <v>337</v>
      </c>
      <c r="F116" s="165">
        <v>202</v>
      </c>
      <c r="G116" s="165"/>
      <c r="H116" s="5">
        <v>120</v>
      </c>
      <c r="I116" s="4">
        <v>120</v>
      </c>
      <c r="J116" s="165">
        <v>120</v>
      </c>
      <c r="K116" s="164">
        <f>K117</f>
        <v>120</v>
      </c>
      <c r="L116" s="4">
        <f>L117</f>
        <v>120</v>
      </c>
      <c r="M116" s="984">
        <f>M117</f>
        <v>0</v>
      </c>
      <c r="N116" s="996">
        <f t="shared" si="13"/>
        <v>0</v>
      </c>
    </row>
    <row r="117" spans="1:14" ht="15">
      <c r="A117" s="166">
        <v>631001</v>
      </c>
      <c r="B117" s="76"/>
      <c r="C117" s="645">
        <v>41</v>
      </c>
      <c r="D117" s="514" t="s">
        <v>139</v>
      </c>
      <c r="E117" s="541" t="s">
        <v>338</v>
      </c>
      <c r="F117" s="167">
        <v>202</v>
      </c>
      <c r="G117" s="167"/>
      <c r="H117" s="77">
        <v>120</v>
      </c>
      <c r="I117" s="78">
        <v>120</v>
      </c>
      <c r="J117" s="167">
        <v>120</v>
      </c>
      <c r="K117" s="166">
        <v>120</v>
      </c>
      <c r="L117" s="78">
        <v>120</v>
      </c>
      <c r="M117" s="987">
        <v>0</v>
      </c>
      <c r="N117" s="972">
        <f t="shared" si="13"/>
        <v>0</v>
      </c>
    </row>
    <row r="118" spans="1:14" ht="15">
      <c r="A118" s="193">
        <v>637</v>
      </c>
      <c r="B118" s="3"/>
      <c r="C118" s="135"/>
      <c r="D118" s="514"/>
      <c r="E118" s="532" t="s">
        <v>162</v>
      </c>
      <c r="F118" s="165">
        <f>SUM(F119:F122)</f>
        <v>1426</v>
      </c>
      <c r="G118" s="165">
        <f>SUM(G119:G122)</f>
        <v>1392</v>
      </c>
      <c r="H118" s="5">
        <f aca="true" t="shared" si="15" ref="H118:M118">SUM(H119:H121)</f>
        <v>1360</v>
      </c>
      <c r="I118" s="4">
        <f t="shared" si="15"/>
        <v>1360</v>
      </c>
      <c r="J118" s="165">
        <f t="shared" si="15"/>
        <v>1200</v>
      </c>
      <c r="K118" s="164">
        <f t="shared" si="15"/>
        <v>1370</v>
      </c>
      <c r="L118" s="4">
        <f t="shared" si="15"/>
        <v>1370</v>
      </c>
      <c r="M118" s="984">
        <f t="shared" si="15"/>
        <v>355.2</v>
      </c>
      <c r="N118" s="996">
        <f t="shared" si="13"/>
        <v>25.92700729927007</v>
      </c>
    </row>
    <row r="119" spans="1:14" ht="15">
      <c r="A119" s="180">
        <v>637014</v>
      </c>
      <c r="B119" s="22"/>
      <c r="C119" s="631">
        <v>41</v>
      </c>
      <c r="D119" s="521" t="s">
        <v>139</v>
      </c>
      <c r="E119" s="533" t="s">
        <v>149</v>
      </c>
      <c r="F119" s="181">
        <v>184</v>
      </c>
      <c r="G119" s="181">
        <v>196</v>
      </c>
      <c r="H119" s="52">
        <v>200</v>
      </c>
      <c r="I119" s="21">
        <v>200</v>
      </c>
      <c r="J119" s="181">
        <v>160</v>
      </c>
      <c r="K119" s="180">
        <v>200</v>
      </c>
      <c r="L119" s="21">
        <v>200</v>
      </c>
      <c r="M119" s="970">
        <v>52</v>
      </c>
      <c r="N119" s="998">
        <f t="shared" si="13"/>
        <v>26</v>
      </c>
    </row>
    <row r="120" spans="1:14" ht="15">
      <c r="A120" s="169">
        <v>637012</v>
      </c>
      <c r="B120" s="7">
        <v>1</v>
      </c>
      <c r="C120" s="641">
        <v>41</v>
      </c>
      <c r="D120" s="522" t="s">
        <v>73</v>
      </c>
      <c r="E120" s="534" t="s">
        <v>163</v>
      </c>
      <c r="F120" s="183">
        <v>1194</v>
      </c>
      <c r="G120" s="183">
        <v>1151</v>
      </c>
      <c r="H120" s="89">
        <v>1100</v>
      </c>
      <c r="I120" s="6">
        <v>1100</v>
      </c>
      <c r="J120" s="170">
        <v>1000</v>
      </c>
      <c r="K120" s="169">
        <v>1100</v>
      </c>
      <c r="L120" s="6">
        <v>1100</v>
      </c>
      <c r="M120" s="988">
        <v>291.96</v>
      </c>
      <c r="N120" s="967">
        <f t="shared" si="13"/>
        <v>26.54181818181818</v>
      </c>
    </row>
    <row r="121" spans="1:14" ht="15">
      <c r="A121" s="173">
        <v>637016</v>
      </c>
      <c r="B121" s="11"/>
      <c r="C121" s="206">
        <v>41</v>
      </c>
      <c r="D121" s="522" t="s">
        <v>139</v>
      </c>
      <c r="E121" s="544" t="s">
        <v>152</v>
      </c>
      <c r="F121" s="210">
        <v>48</v>
      </c>
      <c r="G121" s="210">
        <v>45</v>
      </c>
      <c r="H121" s="546">
        <v>60</v>
      </c>
      <c r="I121" s="100">
        <v>60</v>
      </c>
      <c r="J121" s="217">
        <v>40</v>
      </c>
      <c r="K121" s="1045">
        <v>70</v>
      </c>
      <c r="L121" s="100">
        <v>70</v>
      </c>
      <c r="M121" s="1010">
        <v>11.24</v>
      </c>
      <c r="N121" s="966">
        <f t="shared" si="13"/>
        <v>16.057142857142857</v>
      </c>
    </row>
    <row r="122" spans="1:14" ht="15.75" thickBot="1">
      <c r="A122" s="257"/>
      <c r="B122" s="92"/>
      <c r="C122" s="646"/>
      <c r="D122" s="542"/>
      <c r="E122" s="545"/>
      <c r="F122" s="320"/>
      <c r="G122" s="320"/>
      <c r="H122" s="36"/>
      <c r="I122" s="93"/>
      <c r="J122" s="226"/>
      <c r="K122" s="198"/>
      <c r="L122" s="93"/>
      <c r="M122" s="185"/>
      <c r="N122" s="836"/>
    </row>
    <row r="123" spans="1:14" ht="15.75" thickBot="1">
      <c r="A123" s="16" t="s">
        <v>164</v>
      </c>
      <c r="B123" s="17"/>
      <c r="C123" s="638"/>
      <c r="D123" s="508"/>
      <c r="E123" s="57" t="s">
        <v>165</v>
      </c>
      <c r="F123" s="18">
        <f>SUM(F124+F125+F133+F139)</f>
        <v>4226</v>
      </c>
      <c r="G123" s="18">
        <f>SUM(G124+G125+G133+G139)</f>
        <v>4569</v>
      </c>
      <c r="H123" s="70">
        <f>H124+H125+H133+H139</f>
        <v>5000</v>
      </c>
      <c r="I123" s="68">
        <f>I124+I125+I133+I139</f>
        <v>5000</v>
      </c>
      <c r="J123" s="18">
        <f>J124+J125+J133+J139</f>
        <v>4963</v>
      </c>
      <c r="K123" s="69">
        <f>K124+K125+K133+K139</f>
        <v>5000</v>
      </c>
      <c r="L123" s="68">
        <v>5000</v>
      </c>
      <c r="M123" s="1008">
        <f>M124+M125+M133+M139</f>
        <v>1131.98</v>
      </c>
      <c r="N123" s="995">
        <f aca="true" t="shared" si="16" ref="N123:N140">(100/L123)*M123</f>
        <v>22.6396</v>
      </c>
    </row>
    <row r="124" spans="1:14" ht="15">
      <c r="A124" s="261">
        <v>611000</v>
      </c>
      <c r="B124" s="95"/>
      <c r="C124" s="98">
        <v>111</v>
      </c>
      <c r="D124" s="703" t="s">
        <v>166</v>
      </c>
      <c r="E124" s="539" t="s">
        <v>74</v>
      </c>
      <c r="F124" s="547">
        <v>3244</v>
      </c>
      <c r="G124" s="547">
        <v>3300</v>
      </c>
      <c r="H124" s="106">
        <v>3300</v>
      </c>
      <c r="I124" s="98">
        <v>3300</v>
      </c>
      <c r="J124" s="215">
        <v>3300</v>
      </c>
      <c r="K124" s="261">
        <v>3300</v>
      </c>
      <c r="L124" s="98">
        <v>3300</v>
      </c>
      <c r="M124" s="1009">
        <v>825</v>
      </c>
      <c r="N124" s="996">
        <f t="shared" si="16"/>
        <v>25</v>
      </c>
    </row>
    <row r="125" spans="1:14" ht="15">
      <c r="A125" s="193">
        <v>62</v>
      </c>
      <c r="B125" s="3"/>
      <c r="C125" s="135"/>
      <c r="D125" s="514"/>
      <c r="E125" s="532" t="s">
        <v>75</v>
      </c>
      <c r="F125" s="165">
        <f>SUM(F126:F132)</f>
        <v>668</v>
      </c>
      <c r="G125" s="165">
        <f aca="true" t="shared" si="17" ref="G125:M125">SUM(G126:G132)</f>
        <v>1064</v>
      </c>
      <c r="H125" s="5">
        <f t="shared" si="17"/>
        <v>1370</v>
      </c>
      <c r="I125" s="5">
        <f t="shared" si="17"/>
        <v>1370</v>
      </c>
      <c r="J125" s="165">
        <f t="shared" si="17"/>
        <v>1370</v>
      </c>
      <c r="K125" s="164">
        <f t="shared" si="17"/>
        <v>1370</v>
      </c>
      <c r="L125" s="4">
        <f t="shared" si="17"/>
        <v>1370</v>
      </c>
      <c r="M125" s="984">
        <f t="shared" si="17"/>
        <v>166.98000000000002</v>
      </c>
      <c r="N125" s="997">
        <f t="shared" si="16"/>
        <v>12.188321167883212</v>
      </c>
    </row>
    <row r="126" spans="1:14" ht="15">
      <c r="A126" s="180">
        <v>623000</v>
      </c>
      <c r="B126" s="22"/>
      <c r="C126" s="641">
        <v>111</v>
      </c>
      <c r="D126" s="522" t="s">
        <v>166</v>
      </c>
      <c r="E126" s="533" t="s">
        <v>77</v>
      </c>
      <c r="F126" s="216">
        <v>191</v>
      </c>
      <c r="G126" s="216">
        <v>371</v>
      </c>
      <c r="H126" s="52">
        <v>375</v>
      </c>
      <c r="I126" s="21">
        <v>375</v>
      </c>
      <c r="J126" s="181">
        <v>375</v>
      </c>
      <c r="K126" s="180">
        <v>375</v>
      </c>
      <c r="L126" s="21">
        <v>375</v>
      </c>
      <c r="M126" s="970">
        <v>47.79</v>
      </c>
      <c r="N126" s="998">
        <f t="shared" si="16"/>
        <v>12.744</v>
      </c>
    </row>
    <row r="127" spans="1:14" ht="15">
      <c r="A127" s="171">
        <v>625001</v>
      </c>
      <c r="B127" s="9"/>
      <c r="C127" s="13">
        <v>111</v>
      </c>
      <c r="D127" s="512" t="s">
        <v>166</v>
      </c>
      <c r="E127" s="328" t="s">
        <v>78</v>
      </c>
      <c r="F127" s="211">
        <v>27</v>
      </c>
      <c r="G127" s="211">
        <v>26</v>
      </c>
      <c r="H127" s="48">
        <v>60</v>
      </c>
      <c r="I127" s="8">
        <v>60</v>
      </c>
      <c r="J127" s="172">
        <v>60</v>
      </c>
      <c r="K127" s="171">
        <v>60</v>
      </c>
      <c r="L127" s="8">
        <v>60</v>
      </c>
      <c r="M127" s="985">
        <v>6.69</v>
      </c>
      <c r="N127" s="965">
        <f t="shared" si="16"/>
        <v>11.15</v>
      </c>
    </row>
    <row r="128" spans="1:14" ht="15">
      <c r="A128" s="171">
        <v>625002</v>
      </c>
      <c r="B128" s="9"/>
      <c r="C128" s="13">
        <v>111</v>
      </c>
      <c r="D128" s="512" t="s">
        <v>166</v>
      </c>
      <c r="E128" s="328" t="s">
        <v>79</v>
      </c>
      <c r="F128" s="211">
        <v>268</v>
      </c>
      <c r="G128" s="211">
        <v>484</v>
      </c>
      <c r="H128" s="48">
        <v>515</v>
      </c>
      <c r="I128" s="8">
        <v>515</v>
      </c>
      <c r="J128" s="172">
        <v>515</v>
      </c>
      <c r="K128" s="171">
        <v>515</v>
      </c>
      <c r="L128" s="8">
        <v>515</v>
      </c>
      <c r="M128" s="985">
        <v>66.9</v>
      </c>
      <c r="N128" s="964">
        <f t="shared" si="16"/>
        <v>12.990291262135923</v>
      </c>
    </row>
    <row r="129" spans="1:14" ht="15">
      <c r="A129" s="171">
        <v>625003</v>
      </c>
      <c r="B129" s="9"/>
      <c r="C129" s="13">
        <v>111</v>
      </c>
      <c r="D129" s="512" t="s">
        <v>166</v>
      </c>
      <c r="E129" s="328" t="s">
        <v>80</v>
      </c>
      <c r="F129" s="211">
        <v>16</v>
      </c>
      <c r="G129" s="211">
        <v>16</v>
      </c>
      <c r="H129" s="48">
        <v>35</v>
      </c>
      <c r="I129" s="8">
        <v>35</v>
      </c>
      <c r="J129" s="172">
        <v>35</v>
      </c>
      <c r="K129" s="171">
        <v>35</v>
      </c>
      <c r="L129" s="8">
        <v>35</v>
      </c>
      <c r="M129" s="985">
        <v>3.81</v>
      </c>
      <c r="N129" s="967">
        <f t="shared" si="16"/>
        <v>10.885714285714286</v>
      </c>
    </row>
    <row r="130" spans="1:14" ht="15">
      <c r="A130" s="171">
        <v>625004</v>
      </c>
      <c r="B130" s="13"/>
      <c r="C130" s="13">
        <v>111</v>
      </c>
      <c r="D130" s="512" t="s">
        <v>166</v>
      </c>
      <c r="E130" s="328" t="s">
        <v>81</v>
      </c>
      <c r="F130" s="172">
        <v>57</v>
      </c>
      <c r="G130" s="172">
        <v>57</v>
      </c>
      <c r="H130" s="48">
        <v>115</v>
      </c>
      <c r="I130" s="8">
        <v>115</v>
      </c>
      <c r="J130" s="172">
        <v>115</v>
      </c>
      <c r="K130" s="171">
        <v>115</v>
      </c>
      <c r="L130" s="8">
        <v>115</v>
      </c>
      <c r="M130" s="985">
        <v>14.34</v>
      </c>
      <c r="N130" s="965">
        <f t="shared" si="16"/>
        <v>12.469565217391304</v>
      </c>
    </row>
    <row r="131" spans="1:23" ht="15">
      <c r="A131" s="169">
        <v>625005</v>
      </c>
      <c r="B131" s="7"/>
      <c r="C131" s="641">
        <v>111</v>
      </c>
      <c r="D131" s="512" t="s">
        <v>166</v>
      </c>
      <c r="E131" s="328" t="s">
        <v>82</v>
      </c>
      <c r="F131" s="183">
        <v>19</v>
      </c>
      <c r="G131" s="183">
        <v>19</v>
      </c>
      <c r="H131" s="48">
        <v>37</v>
      </c>
      <c r="I131" s="8">
        <v>37</v>
      </c>
      <c r="J131" s="172">
        <v>37</v>
      </c>
      <c r="K131" s="171">
        <v>37</v>
      </c>
      <c r="L131" s="8">
        <v>37</v>
      </c>
      <c r="M131" s="985">
        <v>4.77</v>
      </c>
      <c r="N131" s="964">
        <f t="shared" si="16"/>
        <v>12.891891891891891</v>
      </c>
      <c r="W131" s="719"/>
    </row>
    <row r="132" spans="1:14" ht="15">
      <c r="A132" s="173">
        <v>625007</v>
      </c>
      <c r="B132" s="32"/>
      <c r="C132" s="204">
        <v>111</v>
      </c>
      <c r="D132" s="509" t="s">
        <v>166</v>
      </c>
      <c r="E132" s="544" t="s">
        <v>83</v>
      </c>
      <c r="F132" s="210">
        <v>90</v>
      </c>
      <c r="G132" s="210">
        <v>91</v>
      </c>
      <c r="H132" s="516">
        <v>233</v>
      </c>
      <c r="I132" s="23">
        <v>233</v>
      </c>
      <c r="J132" s="210">
        <v>233</v>
      </c>
      <c r="K132" s="179">
        <v>233</v>
      </c>
      <c r="L132" s="23">
        <v>233</v>
      </c>
      <c r="M132" s="990">
        <v>22.68</v>
      </c>
      <c r="N132" s="966">
        <f t="shared" si="16"/>
        <v>9.733905579399142</v>
      </c>
    </row>
    <row r="133" spans="1:14" ht="15">
      <c r="A133" s="164">
        <v>63</v>
      </c>
      <c r="B133" s="3"/>
      <c r="C133" s="135"/>
      <c r="D133" s="514"/>
      <c r="E133" s="532" t="s">
        <v>162</v>
      </c>
      <c r="F133" s="165">
        <f>SUM(F134:F138)</f>
        <v>306</v>
      </c>
      <c r="G133" s="165">
        <f aca="true" t="shared" si="18" ref="G133:M133">SUM(G134:G138)</f>
        <v>197</v>
      </c>
      <c r="H133" s="5">
        <f t="shared" si="18"/>
        <v>320</v>
      </c>
      <c r="I133" s="4">
        <f t="shared" si="18"/>
        <v>320</v>
      </c>
      <c r="J133" s="165">
        <f t="shared" si="18"/>
        <v>285</v>
      </c>
      <c r="K133" s="164">
        <f t="shared" si="18"/>
        <v>320</v>
      </c>
      <c r="L133" s="4">
        <f t="shared" si="18"/>
        <v>320</v>
      </c>
      <c r="M133" s="984">
        <f t="shared" si="18"/>
        <v>140</v>
      </c>
      <c r="N133" s="996">
        <f t="shared" si="16"/>
        <v>43.75</v>
      </c>
    </row>
    <row r="134" spans="1:23" ht="15">
      <c r="A134" s="180">
        <v>631001</v>
      </c>
      <c r="B134" s="22"/>
      <c r="C134" s="206">
        <v>111</v>
      </c>
      <c r="D134" s="510" t="s">
        <v>166</v>
      </c>
      <c r="E134" s="533" t="s">
        <v>337</v>
      </c>
      <c r="F134" s="216">
        <v>46</v>
      </c>
      <c r="G134" s="216">
        <v>34</v>
      </c>
      <c r="H134" s="52">
        <v>20</v>
      </c>
      <c r="I134" s="21">
        <v>20</v>
      </c>
      <c r="J134" s="181">
        <v>20</v>
      </c>
      <c r="K134" s="180">
        <v>20</v>
      </c>
      <c r="L134" s="21">
        <v>20</v>
      </c>
      <c r="M134" s="970">
        <v>0</v>
      </c>
      <c r="N134" s="971">
        <f t="shared" si="16"/>
        <v>0</v>
      </c>
      <c r="W134" s="319"/>
    </row>
    <row r="135" spans="1:14" ht="15">
      <c r="A135" s="171">
        <v>633006</v>
      </c>
      <c r="B135" s="9">
        <v>1</v>
      </c>
      <c r="C135" s="322">
        <v>111</v>
      </c>
      <c r="D135" s="511" t="s">
        <v>166</v>
      </c>
      <c r="E135" s="328" t="s">
        <v>97</v>
      </c>
      <c r="F135" s="172">
        <v>100</v>
      </c>
      <c r="G135" s="172">
        <v>33</v>
      </c>
      <c r="H135" s="89">
        <v>120</v>
      </c>
      <c r="I135" s="6">
        <v>85</v>
      </c>
      <c r="J135" s="170">
        <v>50</v>
      </c>
      <c r="K135" s="169">
        <v>120</v>
      </c>
      <c r="L135" s="6">
        <v>140</v>
      </c>
      <c r="M135" s="988">
        <v>140</v>
      </c>
      <c r="N135" s="964">
        <f t="shared" si="16"/>
        <v>100</v>
      </c>
    </row>
    <row r="136" spans="1:14" ht="15">
      <c r="A136" s="171">
        <v>633006</v>
      </c>
      <c r="B136" s="9">
        <v>4</v>
      </c>
      <c r="C136" s="322">
        <v>111</v>
      </c>
      <c r="D136" s="511" t="s">
        <v>166</v>
      </c>
      <c r="E136" s="328" t="s">
        <v>100</v>
      </c>
      <c r="F136" s="183">
        <v>20</v>
      </c>
      <c r="G136" s="183">
        <v>30</v>
      </c>
      <c r="H136" s="48">
        <v>30</v>
      </c>
      <c r="I136" s="8">
        <v>65</v>
      </c>
      <c r="J136" s="172">
        <v>65</v>
      </c>
      <c r="K136" s="171">
        <v>30</v>
      </c>
      <c r="L136" s="8">
        <v>10</v>
      </c>
      <c r="M136" s="985">
        <v>0</v>
      </c>
      <c r="N136" s="967">
        <f t="shared" si="16"/>
        <v>0</v>
      </c>
    </row>
    <row r="137" spans="1:14" ht="15">
      <c r="A137" s="171">
        <v>633009</v>
      </c>
      <c r="B137" s="9">
        <v>1</v>
      </c>
      <c r="C137" s="13">
        <v>111</v>
      </c>
      <c r="D137" s="512" t="s">
        <v>166</v>
      </c>
      <c r="E137" s="470" t="s">
        <v>167</v>
      </c>
      <c r="F137" s="172">
        <v>40</v>
      </c>
      <c r="G137" s="172"/>
      <c r="H137" s="48">
        <v>50</v>
      </c>
      <c r="I137" s="8">
        <v>50</v>
      </c>
      <c r="J137" s="172">
        <v>50</v>
      </c>
      <c r="K137" s="171">
        <v>50</v>
      </c>
      <c r="L137" s="8">
        <v>50</v>
      </c>
      <c r="M137" s="985">
        <v>0</v>
      </c>
      <c r="N137" s="965">
        <f t="shared" si="16"/>
        <v>0</v>
      </c>
    </row>
    <row r="138" spans="1:14" ht="15">
      <c r="A138" s="173">
        <v>637013</v>
      </c>
      <c r="B138" s="32"/>
      <c r="C138" s="130">
        <v>111</v>
      </c>
      <c r="D138" s="513" t="s">
        <v>166</v>
      </c>
      <c r="E138" s="515" t="s">
        <v>168</v>
      </c>
      <c r="F138" s="170">
        <v>100</v>
      </c>
      <c r="G138" s="170">
        <v>100</v>
      </c>
      <c r="H138" s="80">
        <v>100</v>
      </c>
      <c r="I138" s="10">
        <v>100</v>
      </c>
      <c r="J138" s="174">
        <v>100</v>
      </c>
      <c r="K138" s="173">
        <v>100</v>
      </c>
      <c r="L138" s="10">
        <v>100</v>
      </c>
      <c r="M138" s="986">
        <v>0</v>
      </c>
      <c r="N138" s="1000">
        <f t="shared" si="16"/>
        <v>0</v>
      </c>
    </row>
    <row r="139" spans="1:14" ht="15">
      <c r="A139" s="164">
        <v>642</v>
      </c>
      <c r="B139" s="3"/>
      <c r="C139" s="135"/>
      <c r="D139" s="514"/>
      <c r="E139" s="503" t="s">
        <v>169</v>
      </c>
      <c r="F139" s="165">
        <v>8</v>
      </c>
      <c r="G139" s="165">
        <v>8</v>
      </c>
      <c r="H139" s="5">
        <v>10</v>
      </c>
      <c r="I139" s="4">
        <v>10</v>
      </c>
      <c r="J139" s="165">
        <v>8</v>
      </c>
      <c r="K139" s="164">
        <f>K140</f>
        <v>10</v>
      </c>
      <c r="L139" s="4">
        <f>L140</f>
        <v>10</v>
      </c>
      <c r="M139" s="984">
        <f>M140</f>
        <v>0</v>
      </c>
      <c r="N139" s="999">
        <f t="shared" si="16"/>
        <v>0</v>
      </c>
    </row>
    <row r="140" spans="1:14" ht="15">
      <c r="A140" s="202">
        <v>642006</v>
      </c>
      <c r="B140" s="99"/>
      <c r="C140" s="644">
        <v>111</v>
      </c>
      <c r="D140" s="540" t="s">
        <v>170</v>
      </c>
      <c r="E140" s="506" t="s">
        <v>171</v>
      </c>
      <c r="F140" s="167">
        <v>8</v>
      </c>
      <c r="G140" s="167">
        <v>8</v>
      </c>
      <c r="H140" s="77">
        <v>10</v>
      </c>
      <c r="I140" s="36">
        <v>10</v>
      </c>
      <c r="J140" s="183">
        <v>8</v>
      </c>
      <c r="K140" s="166">
        <v>10</v>
      </c>
      <c r="L140" s="78">
        <v>10</v>
      </c>
      <c r="M140" s="987">
        <v>0</v>
      </c>
      <c r="N140" s="964">
        <f t="shared" si="16"/>
        <v>0</v>
      </c>
    </row>
    <row r="141" spans="1:14" ht="15.75" thickBot="1">
      <c r="A141" s="198"/>
      <c r="B141" s="92"/>
      <c r="C141" s="92"/>
      <c r="D141" s="589"/>
      <c r="E141" s="536"/>
      <c r="F141" s="320"/>
      <c r="G141" s="320"/>
      <c r="H141" s="101"/>
      <c r="I141" s="93"/>
      <c r="J141" s="226"/>
      <c r="K141" s="198"/>
      <c r="L141" s="93"/>
      <c r="M141" s="548"/>
      <c r="N141" s="836"/>
    </row>
    <row r="142" spans="1:14" ht="15.75" thickBot="1">
      <c r="A142" s="69" t="s">
        <v>172</v>
      </c>
      <c r="B142" s="17"/>
      <c r="C142" s="17"/>
      <c r="D142" s="64"/>
      <c r="E142" s="57" t="s">
        <v>173</v>
      </c>
      <c r="F142" s="18">
        <v>2370</v>
      </c>
      <c r="G142" s="18">
        <v>4324</v>
      </c>
      <c r="H142" s="70">
        <v>2500</v>
      </c>
      <c r="I142" s="68">
        <v>2500</v>
      </c>
      <c r="J142" s="18">
        <v>2000</v>
      </c>
      <c r="K142" s="69"/>
      <c r="L142" s="68"/>
      <c r="M142" s="1008"/>
      <c r="N142" s="995"/>
    </row>
    <row r="143" spans="1:14" ht="15">
      <c r="A143" s="200">
        <v>637</v>
      </c>
      <c r="B143" s="72"/>
      <c r="C143" s="72">
        <v>111</v>
      </c>
      <c r="D143" s="704" t="s">
        <v>174</v>
      </c>
      <c r="E143" s="554" t="s">
        <v>175</v>
      </c>
      <c r="F143" s="218">
        <v>2370</v>
      </c>
      <c r="G143" s="218">
        <v>4324</v>
      </c>
      <c r="H143" s="73">
        <v>2500</v>
      </c>
      <c r="I143" s="71">
        <v>2500</v>
      </c>
      <c r="J143" s="218">
        <v>2000</v>
      </c>
      <c r="K143" s="200"/>
      <c r="L143" s="71"/>
      <c r="M143" s="983"/>
      <c r="N143" s="1001"/>
    </row>
    <row r="144" spans="1:14" ht="15.75" thickBot="1">
      <c r="A144" s="258"/>
      <c r="B144" s="103"/>
      <c r="C144" s="103"/>
      <c r="D144" s="549"/>
      <c r="E144" s="555"/>
      <c r="F144" s="320"/>
      <c r="G144" s="320"/>
      <c r="H144" s="101"/>
      <c r="I144" s="36"/>
      <c r="J144" s="185"/>
      <c r="K144" s="182"/>
      <c r="L144" s="12"/>
      <c r="M144" s="185"/>
      <c r="N144" s="811"/>
    </row>
    <row r="145" spans="1:14" ht="15.75" thickBot="1">
      <c r="A145" s="1" t="s">
        <v>176</v>
      </c>
      <c r="B145" s="2"/>
      <c r="C145" s="2"/>
      <c r="D145" s="325"/>
      <c r="E145" s="556" t="s">
        <v>177</v>
      </c>
      <c r="F145" s="227">
        <f aca="true" t="shared" si="19" ref="F145:M145">F146</f>
        <v>9629</v>
      </c>
      <c r="G145" s="227">
        <f t="shared" si="19"/>
        <v>7762</v>
      </c>
      <c r="H145" s="58">
        <f t="shared" si="19"/>
        <v>8800</v>
      </c>
      <c r="I145" s="58">
        <f t="shared" si="19"/>
        <v>9700</v>
      </c>
      <c r="J145" s="58">
        <f t="shared" si="19"/>
        <v>8000</v>
      </c>
      <c r="K145" s="69">
        <f>K146</f>
        <v>8100</v>
      </c>
      <c r="L145" s="68">
        <f t="shared" si="19"/>
        <v>8100</v>
      </c>
      <c r="M145" s="1008">
        <f t="shared" si="19"/>
        <v>1689.67</v>
      </c>
      <c r="N145" s="995">
        <f aca="true" t="shared" si="20" ref="N145:N150">(100/L145)*M145</f>
        <v>20.860123456790124</v>
      </c>
    </row>
    <row r="146" spans="1:14" ht="15">
      <c r="A146" s="256">
        <v>65</v>
      </c>
      <c r="B146" s="95"/>
      <c r="C146" s="95"/>
      <c r="D146" s="550"/>
      <c r="E146" s="539" t="s">
        <v>178</v>
      </c>
      <c r="F146" s="219">
        <f>F147+F148+F149+F150</f>
        <v>9629</v>
      </c>
      <c r="G146" s="219">
        <f>G147+G148+G149+G150</f>
        <v>7762</v>
      </c>
      <c r="H146" s="106">
        <f aca="true" t="shared" si="21" ref="H146:M146">SUM(H147:H150)</f>
        <v>8800</v>
      </c>
      <c r="I146" s="106">
        <f t="shared" si="21"/>
        <v>9700</v>
      </c>
      <c r="J146" s="219">
        <f t="shared" si="21"/>
        <v>8000</v>
      </c>
      <c r="K146" s="261">
        <f t="shared" si="21"/>
        <v>8100</v>
      </c>
      <c r="L146" s="98">
        <f t="shared" si="21"/>
        <v>8100</v>
      </c>
      <c r="M146" s="1009">
        <f t="shared" si="21"/>
        <v>1689.67</v>
      </c>
      <c r="N146" s="996">
        <f t="shared" si="20"/>
        <v>20.860123456790124</v>
      </c>
    </row>
    <row r="147" spans="1:14" ht="15">
      <c r="A147" s="180">
        <v>651002</v>
      </c>
      <c r="B147" s="22"/>
      <c r="C147" s="22">
        <v>41</v>
      </c>
      <c r="D147" s="192" t="s">
        <v>73</v>
      </c>
      <c r="E147" s="533" t="s">
        <v>179</v>
      </c>
      <c r="F147" s="220">
        <v>3881</v>
      </c>
      <c r="G147" s="220">
        <v>3030</v>
      </c>
      <c r="H147" s="552">
        <v>3500</v>
      </c>
      <c r="I147" s="107">
        <v>3500</v>
      </c>
      <c r="J147" s="220">
        <v>2500</v>
      </c>
      <c r="K147" s="1046">
        <v>2400</v>
      </c>
      <c r="L147" s="107">
        <v>2400</v>
      </c>
      <c r="M147" s="1011">
        <v>609.9</v>
      </c>
      <c r="N147" s="971">
        <f t="shared" si="20"/>
        <v>25.412499999999998</v>
      </c>
    </row>
    <row r="148" spans="1:14" ht="15">
      <c r="A148" s="765">
        <v>651002</v>
      </c>
      <c r="B148" s="270">
        <v>40</v>
      </c>
      <c r="C148" s="766">
        <v>41</v>
      </c>
      <c r="D148" s="767" t="s">
        <v>73</v>
      </c>
      <c r="E148" s="768" t="s">
        <v>416</v>
      </c>
      <c r="F148" s="584">
        <v>588</v>
      </c>
      <c r="G148" s="584">
        <v>596</v>
      </c>
      <c r="H148" s="717">
        <v>1000</v>
      </c>
      <c r="I148" s="279">
        <v>1000</v>
      </c>
      <c r="J148" s="584">
        <v>1000</v>
      </c>
      <c r="K148" s="713">
        <v>1000</v>
      </c>
      <c r="L148" s="279">
        <v>1000</v>
      </c>
      <c r="M148" s="1012">
        <v>284.42</v>
      </c>
      <c r="N148" s="965">
        <f t="shared" si="20"/>
        <v>28.442000000000004</v>
      </c>
    </row>
    <row r="149" spans="1:14" ht="15">
      <c r="A149" s="182">
        <v>651003</v>
      </c>
      <c r="B149" s="7">
        <v>50</v>
      </c>
      <c r="C149" s="9">
        <v>41</v>
      </c>
      <c r="D149" s="111" t="s">
        <v>73</v>
      </c>
      <c r="E149" s="328" t="s">
        <v>180</v>
      </c>
      <c r="F149" s="246">
        <v>3649</v>
      </c>
      <c r="G149" s="246">
        <v>3467</v>
      </c>
      <c r="H149" s="524">
        <v>4200</v>
      </c>
      <c r="I149" s="54">
        <v>4200</v>
      </c>
      <c r="J149" s="176">
        <v>3500</v>
      </c>
      <c r="K149" s="175">
        <v>3700</v>
      </c>
      <c r="L149" s="54">
        <v>3700</v>
      </c>
      <c r="M149" s="991">
        <v>795.35</v>
      </c>
      <c r="N149" s="965">
        <f t="shared" si="20"/>
        <v>21.495945945945948</v>
      </c>
    </row>
    <row r="150" spans="1:14" ht="15">
      <c r="A150" s="179">
        <v>653001</v>
      </c>
      <c r="B150" s="32"/>
      <c r="C150" s="32">
        <v>41</v>
      </c>
      <c r="D150" s="666" t="s">
        <v>73</v>
      </c>
      <c r="E150" s="544" t="s">
        <v>181</v>
      </c>
      <c r="F150" s="559">
        <v>1511</v>
      </c>
      <c r="G150" s="559">
        <v>669</v>
      </c>
      <c r="H150" s="531">
        <v>100</v>
      </c>
      <c r="I150" s="86">
        <v>1000</v>
      </c>
      <c r="J150" s="221">
        <v>1000</v>
      </c>
      <c r="K150" s="197">
        <v>1000</v>
      </c>
      <c r="L150" s="86">
        <v>1000</v>
      </c>
      <c r="M150" s="1013">
        <v>0</v>
      </c>
      <c r="N150" s="964">
        <f t="shared" si="20"/>
        <v>0</v>
      </c>
    </row>
    <row r="151" spans="1:14" ht="15.75" thickBot="1">
      <c r="A151" s="182"/>
      <c r="B151" s="15"/>
      <c r="C151" s="206"/>
      <c r="D151" s="127"/>
      <c r="E151" s="557"/>
      <c r="F151" s="320"/>
      <c r="G151" s="320"/>
      <c r="H151" s="36"/>
      <c r="I151" s="12"/>
      <c r="J151" s="183"/>
      <c r="K151" s="182"/>
      <c r="L151" s="12"/>
      <c r="M151" s="185"/>
      <c r="N151" s="836"/>
    </row>
    <row r="152" spans="1:14" ht="15.75" thickBot="1">
      <c r="A152" s="16" t="s">
        <v>182</v>
      </c>
      <c r="B152" s="17"/>
      <c r="C152" s="638"/>
      <c r="D152" s="551"/>
      <c r="E152" s="558" t="s">
        <v>183</v>
      </c>
      <c r="F152" s="29">
        <f>SUM(F153+F158)</f>
        <v>434</v>
      </c>
      <c r="G152" s="29"/>
      <c r="H152" s="725"/>
      <c r="I152" s="726"/>
      <c r="J152" s="18"/>
      <c r="K152" s="1047"/>
      <c r="L152" s="1048"/>
      <c r="M152" s="843"/>
      <c r="N152" s="840"/>
    </row>
    <row r="153" spans="1:14" ht="15">
      <c r="A153" s="194">
        <v>62</v>
      </c>
      <c r="B153" s="72"/>
      <c r="C153" s="639"/>
      <c r="D153" s="538"/>
      <c r="E153" s="539" t="s">
        <v>75</v>
      </c>
      <c r="F153" s="218">
        <v>125</v>
      </c>
      <c r="G153" s="218"/>
      <c r="H153" s="73"/>
      <c r="I153" s="71"/>
      <c r="J153" s="218"/>
      <c r="K153" s="200"/>
      <c r="L153" s="71"/>
      <c r="M153" s="208"/>
      <c r="N153" s="981"/>
    </row>
    <row r="154" spans="1:14" ht="15">
      <c r="A154" s="180">
        <v>623000</v>
      </c>
      <c r="B154" s="22"/>
      <c r="C154" s="631">
        <v>111</v>
      </c>
      <c r="D154" s="521" t="s">
        <v>184</v>
      </c>
      <c r="E154" s="504" t="s">
        <v>77</v>
      </c>
      <c r="F154" s="216">
        <v>39</v>
      </c>
      <c r="G154" s="216"/>
      <c r="H154" s="52"/>
      <c r="I154" s="21"/>
      <c r="J154" s="181"/>
      <c r="K154" s="180"/>
      <c r="L154" s="21"/>
      <c r="M154" s="223"/>
      <c r="N154" s="846"/>
    </row>
    <row r="155" spans="1:14" ht="15">
      <c r="A155" s="171">
        <v>625002</v>
      </c>
      <c r="B155" s="9"/>
      <c r="C155" s="13">
        <v>111</v>
      </c>
      <c r="D155" s="512" t="s">
        <v>184</v>
      </c>
      <c r="E155" s="470" t="s">
        <v>79</v>
      </c>
      <c r="F155" s="211">
        <v>54</v>
      </c>
      <c r="G155" s="211"/>
      <c r="H155" s="48"/>
      <c r="I155" s="8"/>
      <c r="J155" s="172"/>
      <c r="K155" s="171"/>
      <c r="L155" s="48"/>
      <c r="M155" s="209"/>
      <c r="N155" s="824"/>
    </row>
    <row r="156" spans="1:14" ht="15">
      <c r="A156" s="171">
        <v>625003</v>
      </c>
      <c r="B156" s="9"/>
      <c r="C156" s="13">
        <v>111</v>
      </c>
      <c r="D156" s="512" t="s">
        <v>184</v>
      </c>
      <c r="E156" s="470" t="s">
        <v>80</v>
      </c>
      <c r="F156" s="211">
        <v>3</v>
      </c>
      <c r="G156" s="211"/>
      <c r="H156" s="48"/>
      <c r="I156" s="8"/>
      <c r="J156" s="172"/>
      <c r="K156" s="171"/>
      <c r="L156" s="48"/>
      <c r="M156" s="209"/>
      <c r="N156" s="824"/>
    </row>
    <row r="157" spans="1:14" ht="15">
      <c r="A157" s="171">
        <v>625004</v>
      </c>
      <c r="B157" s="13"/>
      <c r="C157" s="13">
        <v>111</v>
      </c>
      <c r="D157" s="512" t="s">
        <v>184</v>
      </c>
      <c r="E157" s="470" t="s">
        <v>81</v>
      </c>
      <c r="F157" s="823">
        <v>12</v>
      </c>
      <c r="G157" s="823"/>
      <c r="H157" s="516"/>
      <c r="I157" s="8"/>
      <c r="J157" s="172"/>
      <c r="K157" s="171"/>
      <c r="L157" s="48"/>
      <c r="M157" s="209"/>
      <c r="N157" s="823"/>
    </row>
    <row r="158" spans="1:14" ht="15">
      <c r="A158" s="164">
        <v>63</v>
      </c>
      <c r="B158" s="3"/>
      <c r="C158" s="135"/>
      <c r="D158" s="514"/>
      <c r="E158" s="503" t="s">
        <v>162</v>
      </c>
      <c r="F158" s="178">
        <v>309</v>
      </c>
      <c r="G158" s="178"/>
      <c r="H158" s="73"/>
      <c r="I158" s="4"/>
      <c r="J158" s="165"/>
      <c r="K158" s="164"/>
      <c r="L158" s="5"/>
      <c r="M158" s="168"/>
      <c r="N158" s="845"/>
    </row>
    <row r="159" spans="1:14" ht="15">
      <c r="A159" s="173">
        <v>637027</v>
      </c>
      <c r="B159" s="11"/>
      <c r="C159" s="204">
        <v>111</v>
      </c>
      <c r="D159" s="509" t="s">
        <v>184</v>
      </c>
      <c r="E159" s="505" t="s">
        <v>185</v>
      </c>
      <c r="F159" s="167">
        <v>309</v>
      </c>
      <c r="G159" s="167"/>
      <c r="H159" s="80"/>
      <c r="I159" s="10"/>
      <c r="J159" s="174"/>
      <c r="K159" s="173"/>
      <c r="L159" s="80"/>
      <c r="M159" s="214"/>
      <c r="N159" s="846"/>
    </row>
    <row r="160" spans="1:14" ht="15.75" thickBot="1">
      <c r="A160" s="255"/>
      <c r="B160" s="27"/>
      <c r="C160" s="643"/>
      <c r="D160" s="537"/>
      <c r="E160" s="562"/>
      <c r="F160" s="320"/>
      <c r="G160" s="320"/>
      <c r="H160" s="121"/>
      <c r="I160" s="20"/>
      <c r="J160" s="178"/>
      <c r="K160" s="177"/>
      <c r="L160" s="121"/>
      <c r="M160" s="229"/>
      <c r="N160" s="857"/>
    </row>
    <row r="161" spans="1:14" ht="15.75" thickBot="1">
      <c r="A161" s="16" t="s">
        <v>186</v>
      </c>
      <c r="B161" s="17"/>
      <c r="C161" s="638"/>
      <c r="D161" s="508"/>
      <c r="E161" s="501" t="s">
        <v>340</v>
      </c>
      <c r="F161" s="58">
        <f>F162+F164+F170+F178+F176+F174</f>
        <v>4159</v>
      </c>
      <c r="G161" s="58">
        <f>G162+G164+G170+G178+G176+G174</f>
        <v>3892</v>
      </c>
      <c r="H161" s="70">
        <f>H162+H164+H170+H174+H178+H181+H176</f>
        <v>9666</v>
      </c>
      <c r="I161" s="70">
        <f>I162+I164+I170+I174+I176+I178+I181</f>
        <v>11167</v>
      </c>
      <c r="J161" s="18">
        <f>J162+J164+J170+J174+J176+J178+J181</f>
        <v>3859</v>
      </c>
      <c r="K161" s="69">
        <f>K162+K164+K170+K174+K176+K178+K181</f>
        <v>4766</v>
      </c>
      <c r="L161" s="70">
        <f>L162+L164+L170+L174+L176+L178+L181</f>
        <v>4766</v>
      </c>
      <c r="M161" s="1008">
        <f>M162+M164+M170+M174+M176+M178+M181</f>
        <v>0</v>
      </c>
      <c r="N161" s="995">
        <f>(100/L161)*M161</f>
        <v>0</v>
      </c>
    </row>
    <row r="162" spans="1:14" ht="15">
      <c r="A162" s="256">
        <v>632</v>
      </c>
      <c r="B162" s="95"/>
      <c r="C162" s="140"/>
      <c r="D162" s="538"/>
      <c r="E162" s="563" t="s">
        <v>85</v>
      </c>
      <c r="F162" s="222">
        <v>140</v>
      </c>
      <c r="G162" s="222">
        <v>14</v>
      </c>
      <c r="H162" s="132">
        <v>1000</v>
      </c>
      <c r="I162" s="109"/>
      <c r="J162" s="222"/>
      <c r="K162" s="1044">
        <f>K163</f>
        <v>1000</v>
      </c>
      <c r="L162" s="132">
        <f>L163</f>
        <v>1000</v>
      </c>
      <c r="M162" s="1014">
        <f>M163</f>
        <v>0</v>
      </c>
      <c r="N162" s="996">
        <f>(100/L162)*M162</f>
        <v>0</v>
      </c>
    </row>
    <row r="163" spans="1:14" ht="15">
      <c r="A163" s="173">
        <v>632001</v>
      </c>
      <c r="B163" s="49">
        <v>3</v>
      </c>
      <c r="C163" s="114">
        <v>41</v>
      </c>
      <c r="D163" s="509" t="s">
        <v>187</v>
      </c>
      <c r="E163" s="506" t="s">
        <v>188</v>
      </c>
      <c r="F163" s="216">
        <v>140</v>
      </c>
      <c r="G163" s="216">
        <v>140</v>
      </c>
      <c r="H163" s="110">
        <v>1000</v>
      </c>
      <c r="I163" s="90">
        <v>1000</v>
      </c>
      <c r="J163" s="216">
        <v>100</v>
      </c>
      <c r="K163" s="202">
        <v>1000</v>
      </c>
      <c r="L163" s="77">
        <v>1000</v>
      </c>
      <c r="M163" s="1005">
        <v>0</v>
      </c>
      <c r="N163" s="998">
        <f>(100/L163)*M163</f>
        <v>0</v>
      </c>
    </row>
    <row r="164" spans="1:14" ht="15">
      <c r="A164" s="193">
        <v>633</v>
      </c>
      <c r="B164" s="102"/>
      <c r="C164" s="640"/>
      <c r="D164" s="514"/>
      <c r="E164" s="503" t="s">
        <v>162</v>
      </c>
      <c r="F164" s="168">
        <v>3304</v>
      </c>
      <c r="G164" s="168">
        <v>3165</v>
      </c>
      <c r="H164" s="5">
        <v>1500</v>
      </c>
      <c r="I164" s="4">
        <v>4151</v>
      </c>
      <c r="J164" s="165">
        <f>SUM(J165:J169)</f>
        <v>3173</v>
      </c>
      <c r="K164" s="164">
        <f>SUM(K165:K169)</f>
        <v>1500</v>
      </c>
      <c r="L164" s="5">
        <f>SUM(L165:L169)</f>
        <v>1500</v>
      </c>
      <c r="M164" s="984">
        <f>SUM(M165:M169)</f>
        <v>0</v>
      </c>
      <c r="N164" s="997">
        <f>(100/L164)*M164</f>
        <v>0</v>
      </c>
    </row>
    <row r="165" spans="1:14" ht="15">
      <c r="A165" s="180">
        <v>633006</v>
      </c>
      <c r="B165" s="22"/>
      <c r="C165" s="631">
        <v>41</v>
      </c>
      <c r="D165" s="521" t="s">
        <v>187</v>
      </c>
      <c r="E165" s="517" t="s">
        <v>92</v>
      </c>
      <c r="F165" s="560">
        <v>2485</v>
      </c>
      <c r="G165" s="560"/>
      <c r="H165" s="202">
        <v>1000</v>
      </c>
      <c r="I165" s="21">
        <v>1178</v>
      </c>
      <c r="J165" s="181">
        <v>200</v>
      </c>
      <c r="K165" s="180">
        <v>1000</v>
      </c>
      <c r="L165" s="52">
        <v>1000</v>
      </c>
      <c r="M165" s="970">
        <v>0</v>
      </c>
      <c r="N165" s="998">
        <f>(100/L165)*M165</f>
        <v>0</v>
      </c>
    </row>
    <row r="166" spans="1:14" ht="15">
      <c r="A166" s="182">
        <v>633004</v>
      </c>
      <c r="B166" s="7"/>
      <c r="C166" s="206">
        <v>41</v>
      </c>
      <c r="D166" s="510" t="s">
        <v>187</v>
      </c>
      <c r="E166" s="41" t="s">
        <v>478</v>
      </c>
      <c r="F166" s="731">
        <v>710</v>
      </c>
      <c r="G166" s="731"/>
      <c r="H166" s="48"/>
      <c r="I166" s="8"/>
      <c r="J166" s="183"/>
      <c r="K166" s="171"/>
      <c r="L166" s="48"/>
      <c r="M166" s="985"/>
      <c r="N166" s="824"/>
    </row>
    <row r="167" spans="1:14" ht="15">
      <c r="A167" s="171">
        <v>633016</v>
      </c>
      <c r="B167" s="9"/>
      <c r="C167" s="13">
        <v>41</v>
      </c>
      <c r="D167" s="512" t="s">
        <v>187</v>
      </c>
      <c r="E167" s="470" t="s">
        <v>189</v>
      </c>
      <c r="F167" s="172">
        <v>108</v>
      </c>
      <c r="G167" s="172">
        <v>180</v>
      </c>
      <c r="H167" s="48">
        <v>500</v>
      </c>
      <c r="I167" s="36">
        <v>20</v>
      </c>
      <c r="J167" s="172">
        <v>20</v>
      </c>
      <c r="K167" s="169">
        <v>500</v>
      </c>
      <c r="L167" s="8">
        <v>500</v>
      </c>
      <c r="M167" s="989">
        <v>0</v>
      </c>
      <c r="N167" s="967">
        <f>(100/L167)*M167</f>
        <v>0</v>
      </c>
    </row>
    <row r="168" spans="1:14" ht="15">
      <c r="A168" s="169">
        <v>633010</v>
      </c>
      <c r="B168" s="51"/>
      <c r="C168" s="84">
        <v>111</v>
      </c>
      <c r="D168" s="522" t="s">
        <v>187</v>
      </c>
      <c r="E168" s="470" t="s">
        <v>561</v>
      </c>
      <c r="F168" s="172"/>
      <c r="G168" s="172"/>
      <c r="H168" s="48"/>
      <c r="I168" s="89">
        <v>2823</v>
      </c>
      <c r="J168" s="172">
        <v>2823</v>
      </c>
      <c r="K168" s="169"/>
      <c r="L168" s="8"/>
      <c r="M168" s="988"/>
      <c r="N168" s="967"/>
    </row>
    <row r="169" spans="1:14" ht="15">
      <c r="A169" s="173">
        <v>633010</v>
      </c>
      <c r="B169" s="49"/>
      <c r="C169" s="114">
        <v>41</v>
      </c>
      <c r="D169" s="509" t="s">
        <v>187</v>
      </c>
      <c r="E169" s="505" t="s">
        <v>396</v>
      </c>
      <c r="F169" s="174"/>
      <c r="G169" s="174">
        <v>2985</v>
      </c>
      <c r="H169" s="80"/>
      <c r="I169" s="10">
        <v>130</v>
      </c>
      <c r="J169" s="174">
        <v>130</v>
      </c>
      <c r="K169" s="173"/>
      <c r="L169" s="10"/>
      <c r="M169" s="986"/>
      <c r="N169" s="823"/>
    </row>
    <row r="170" spans="1:14" ht="15">
      <c r="A170" s="194">
        <v>634</v>
      </c>
      <c r="B170" s="102"/>
      <c r="C170" s="640"/>
      <c r="D170" s="509"/>
      <c r="E170" s="532" t="s">
        <v>113</v>
      </c>
      <c r="F170" s="165">
        <f>F171+F172+F173</f>
        <v>505</v>
      </c>
      <c r="G170" s="165">
        <f aca="true" t="shared" si="22" ref="G170:M170">G171+G172+G173</f>
        <v>620</v>
      </c>
      <c r="H170" s="5">
        <f t="shared" si="22"/>
        <v>966</v>
      </c>
      <c r="I170" s="5">
        <f t="shared" si="22"/>
        <v>966</v>
      </c>
      <c r="J170" s="165">
        <f t="shared" si="22"/>
        <v>516</v>
      </c>
      <c r="K170" s="164">
        <f t="shared" si="22"/>
        <v>966</v>
      </c>
      <c r="L170" s="4">
        <f t="shared" si="22"/>
        <v>966</v>
      </c>
      <c r="M170" s="984">
        <f t="shared" si="22"/>
        <v>0</v>
      </c>
      <c r="N170" s="997">
        <f aca="true" t="shared" si="23" ref="N170:N175">(100/L170)*M170</f>
        <v>0</v>
      </c>
    </row>
    <row r="171" spans="1:24" ht="15">
      <c r="A171" s="180">
        <v>634001</v>
      </c>
      <c r="B171" s="22">
        <v>1</v>
      </c>
      <c r="C171" s="631">
        <v>41</v>
      </c>
      <c r="D171" s="521" t="s">
        <v>187</v>
      </c>
      <c r="E171" s="517" t="s">
        <v>191</v>
      </c>
      <c r="F171" s="729">
        <v>291</v>
      </c>
      <c r="G171" s="729">
        <v>397</v>
      </c>
      <c r="H171" s="52">
        <v>350</v>
      </c>
      <c r="I171" s="21">
        <v>350</v>
      </c>
      <c r="J171" s="181">
        <v>200</v>
      </c>
      <c r="K171" s="180">
        <v>350</v>
      </c>
      <c r="L171" s="21">
        <v>350</v>
      </c>
      <c r="M171" s="970">
        <v>0</v>
      </c>
      <c r="N171" s="998">
        <f t="shared" si="23"/>
        <v>0</v>
      </c>
      <c r="X171" s="188"/>
    </row>
    <row r="172" spans="1:14" ht="15">
      <c r="A172" s="171">
        <v>634002</v>
      </c>
      <c r="B172" s="9"/>
      <c r="C172" s="13">
        <v>41</v>
      </c>
      <c r="D172" s="512" t="s">
        <v>187</v>
      </c>
      <c r="E172" s="470" t="s">
        <v>192</v>
      </c>
      <c r="F172" s="211">
        <v>91</v>
      </c>
      <c r="G172" s="211">
        <v>100</v>
      </c>
      <c r="H172" s="530">
        <v>500</v>
      </c>
      <c r="I172" s="25">
        <v>500</v>
      </c>
      <c r="J172" s="212">
        <v>200</v>
      </c>
      <c r="K172" s="713">
        <v>500</v>
      </c>
      <c r="L172" s="279">
        <v>500</v>
      </c>
      <c r="M172" s="994">
        <v>0</v>
      </c>
      <c r="N172" s="965">
        <f t="shared" si="23"/>
        <v>0</v>
      </c>
    </row>
    <row r="173" spans="1:14" ht="15">
      <c r="A173" s="173">
        <v>634003</v>
      </c>
      <c r="B173" s="11">
        <v>1</v>
      </c>
      <c r="C173" s="204">
        <v>41</v>
      </c>
      <c r="D173" s="509" t="s">
        <v>187</v>
      </c>
      <c r="E173" s="505" t="s">
        <v>120</v>
      </c>
      <c r="F173" s="210">
        <v>123</v>
      </c>
      <c r="G173" s="210">
        <v>123</v>
      </c>
      <c r="H173" s="80">
        <v>116</v>
      </c>
      <c r="I173" s="10">
        <v>116</v>
      </c>
      <c r="J173" s="174">
        <v>116</v>
      </c>
      <c r="K173" s="173">
        <v>116</v>
      </c>
      <c r="L173" s="279">
        <v>116</v>
      </c>
      <c r="M173" s="990">
        <v>0</v>
      </c>
      <c r="N173" s="964">
        <f t="shared" si="23"/>
        <v>0</v>
      </c>
    </row>
    <row r="174" spans="1:14" ht="15">
      <c r="A174" s="193">
        <v>635</v>
      </c>
      <c r="B174" s="3"/>
      <c r="C174" s="135"/>
      <c r="D174" s="514"/>
      <c r="E174" s="503" t="s">
        <v>124</v>
      </c>
      <c r="F174" s="218"/>
      <c r="G174" s="218"/>
      <c r="H174" s="5">
        <v>5900</v>
      </c>
      <c r="I174" s="4">
        <v>5900</v>
      </c>
      <c r="J174" s="165">
        <v>20</v>
      </c>
      <c r="K174" s="164">
        <f>K175</f>
        <v>1000</v>
      </c>
      <c r="L174" s="4">
        <f>L175</f>
        <v>1000</v>
      </c>
      <c r="M174" s="984">
        <f>M175</f>
        <v>0</v>
      </c>
      <c r="N174" s="997">
        <f t="shared" si="23"/>
        <v>0</v>
      </c>
    </row>
    <row r="175" spans="1:14" ht="15">
      <c r="A175" s="166">
        <v>635006</v>
      </c>
      <c r="B175" s="75">
        <v>1</v>
      </c>
      <c r="C175" s="112">
        <v>41</v>
      </c>
      <c r="D175" s="514" t="s">
        <v>187</v>
      </c>
      <c r="E175" s="506" t="s">
        <v>193</v>
      </c>
      <c r="F175" s="167"/>
      <c r="G175" s="167"/>
      <c r="H175" s="568">
        <v>5900</v>
      </c>
      <c r="I175" s="113">
        <v>5900</v>
      </c>
      <c r="J175" s="167">
        <v>20</v>
      </c>
      <c r="K175" s="166">
        <v>1000</v>
      </c>
      <c r="L175" s="78">
        <v>1000</v>
      </c>
      <c r="M175" s="987">
        <v>0</v>
      </c>
      <c r="N175" s="998">
        <f t="shared" si="23"/>
        <v>0</v>
      </c>
    </row>
    <row r="176" spans="1:14" ht="0.75" customHeight="1">
      <c r="A176" s="193">
        <v>636</v>
      </c>
      <c r="B176" s="3"/>
      <c r="C176" s="135"/>
      <c r="D176" s="514"/>
      <c r="E176" s="503" t="s">
        <v>194</v>
      </c>
      <c r="F176" s="165"/>
      <c r="G176" s="165"/>
      <c r="H176" s="163"/>
      <c r="I176" s="87"/>
      <c r="J176" s="165"/>
      <c r="K176" s="164"/>
      <c r="L176" s="4"/>
      <c r="M176" s="984"/>
      <c r="N176" s="845"/>
    </row>
    <row r="177" spans="1:14" ht="15" hidden="1">
      <c r="A177" s="173">
        <v>636001</v>
      </c>
      <c r="B177" s="49"/>
      <c r="C177" s="114"/>
      <c r="D177" s="509" t="s">
        <v>86</v>
      </c>
      <c r="E177" s="505" t="s">
        <v>195</v>
      </c>
      <c r="F177" s="167"/>
      <c r="G177" s="167"/>
      <c r="H177" s="50"/>
      <c r="I177" s="78"/>
      <c r="J177" s="174"/>
      <c r="K177" s="166"/>
      <c r="L177" s="78"/>
      <c r="M177" s="987"/>
      <c r="N177" s="846"/>
    </row>
    <row r="178" spans="1:14" ht="15">
      <c r="A178" s="194">
        <v>637</v>
      </c>
      <c r="B178" s="102"/>
      <c r="C178" s="640"/>
      <c r="D178" s="509"/>
      <c r="E178" s="502" t="s">
        <v>134</v>
      </c>
      <c r="F178" s="218">
        <f>F179+F180</f>
        <v>210</v>
      </c>
      <c r="G178" s="218">
        <f>G179+G180</f>
        <v>93</v>
      </c>
      <c r="H178" s="73">
        <f>H179+H180</f>
        <v>150</v>
      </c>
      <c r="I178" s="73"/>
      <c r="J178" s="218"/>
      <c r="K178" s="200">
        <f>K179+K180</f>
        <v>150</v>
      </c>
      <c r="L178" s="71">
        <f>L179+L180</f>
        <v>150</v>
      </c>
      <c r="M178" s="983">
        <f>M179+M180</f>
        <v>0</v>
      </c>
      <c r="N178" s="997">
        <f>(100/L178)*M178</f>
        <v>0</v>
      </c>
    </row>
    <row r="179" spans="1:14" ht="15">
      <c r="A179" s="180">
        <v>637002</v>
      </c>
      <c r="B179" s="22"/>
      <c r="C179" s="631">
        <v>41</v>
      </c>
      <c r="D179" s="521" t="s">
        <v>187</v>
      </c>
      <c r="E179" s="517" t="s">
        <v>196</v>
      </c>
      <c r="F179" s="181">
        <v>210</v>
      </c>
      <c r="G179" s="181">
        <v>93</v>
      </c>
      <c r="H179" s="52">
        <v>150</v>
      </c>
      <c r="I179" s="52"/>
      <c r="J179" s="181"/>
      <c r="K179" s="180">
        <v>150</v>
      </c>
      <c r="L179" s="21">
        <v>150</v>
      </c>
      <c r="M179" s="970">
        <v>0</v>
      </c>
      <c r="N179" s="998">
        <f>(100/L179)*M179</f>
        <v>0</v>
      </c>
    </row>
    <row r="180" spans="1:14" ht="0.75" customHeight="1">
      <c r="A180" s="197">
        <v>637004</v>
      </c>
      <c r="B180" s="116">
        <v>4</v>
      </c>
      <c r="C180" s="651">
        <v>41</v>
      </c>
      <c r="D180" s="565" t="s">
        <v>187</v>
      </c>
      <c r="E180" s="567" t="s">
        <v>196</v>
      </c>
      <c r="F180" s="221"/>
      <c r="G180" s="221"/>
      <c r="H180" s="531"/>
      <c r="I180" s="86"/>
      <c r="J180" s="221"/>
      <c r="K180" s="197"/>
      <c r="L180" s="86"/>
      <c r="M180" s="1013">
        <v>0</v>
      </c>
      <c r="N180" s="964" t="e">
        <f>(100/L180)*M180</f>
        <v>#DIV/0!</v>
      </c>
    </row>
    <row r="181" spans="1:14" ht="15">
      <c r="A181" s="164">
        <v>642</v>
      </c>
      <c r="B181" s="3"/>
      <c r="C181" s="135"/>
      <c r="D181" s="514" t="s">
        <v>187</v>
      </c>
      <c r="E181" s="503" t="s">
        <v>171</v>
      </c>
      <c r="F181" s="165">
        <v>3</v>
      </c>
      <c r="G181" s="165"/>
      <c r="H181" s="5">
        <v>150</v>
      </c>
      <c r="I181" s="4">
        <v>150</v>
      </c>
      <c r="J181" s="165">
        <v>150</v>
      </c>
      <c r="K181" s="164">
        <v>150</v>
      </c>
      <c r="L181" s="4">
        <v>150</v>
      </c>
      <c r="M181" s="984">
        <v>0</v>
      </c>
      <c r="N181" s="997">
        <f>(100/L181)*M181</f>
        <v>0</v>
      </c>
    </row>
    <row r="182" spans="1:14" ht="15">
      <c r="A182" s="182">
        <v>642006</v>
      </c>
      <c r="B182" s="75"/>
      <c r="C182" s="112">
        <v>41</v>
      </c>
      <c r="D182" s="514" t="s">
        <v>187</v>
      </c>
      <c r="E182" s="506" t="s">
        <v>355</v>
      </c>
      <c r="F182" s="216">
        <v>3.3</v>
      </c>
      <c r="G182" s="216"/>
      <c r="H182" s="110">
        <v>150</v>
      </c>
      <c r="I182" s="36">
        <v>150</v>
      </c>
      <c r="J182" s="167">
        <v>150</v>
      </c>
      <c r="K182" s="182">
        <v>150</v>
      </c>
      <c r="L182" s="78">
        <v>150</v>
      </c>
      <c r="M182" s="987">
        <v>0</v>
      </c>
      <c r="N182" s="972">
        <f>(100/L182)*M182</f>
        <v>0</v>
      </c>
    </row>
    <row r="183" spans="1:14" ht="15.75" thickBot="1">
      <c r="A183" s="198"/>
      <c r="B183" s="27"/>
      <c r="C183" s="643"/>
      <c r="D183" s="537"/>
      <c r="E183" s="562"/>
      <c r="F183" s="320"/>
      <c r="G183" s="320"/>
      <c r="H183" s="101"/>
      <c r="I183" s="93"/>
      <c r="J183" s="226"/>
      <c r="K183" s="198"/>
      <c r="L183" s="26"/>
      <c r="M183" s="1016"/>
      <c r="N183" s="836"/>
    </row>
    <row r="184" spans="1:14" ht="15.75" thickBot="1">
      <c r="A184" s="186" t="s">
        <v>341</v>
      </c>
      <c r="B184" s="94"/>
      <c r="C184" s="55"/>
      <c r="D184" s="508"/>
      <c r="E184" s="501" t="s">
        <v>197</v>
      </c>
      <c r="F184" s="18"/>
      <c r="G184" s="18"/>
      <c r="H184" s="70">
        <f aca="true" t="shared" si="24" ref="H184:L185">H185</f>
        <v>1000</v>
      </c>
      <c r="I184" s="70">
        <f t="shared" si="24"/>
        <v>1000</v>
      </c>
      <c r="J184" s="58">
        <f t="shared" si="24"/>
        <v>1000</v>
      </c>
      <c r="K184" s="69">
        <f t="shared" si="24"/>
        <v>1000</v>
      </c>
      <c r="L184" s="68">
        <f t="shared" si="24"/>
        <v>1000</v>
      </c>
      <c r="M184" s="1008">
        <v>0</v>
      </c>
      <c r="N184" s="995">
        <f>(100/L184)*M184</f>
        <v>0</v>
      </c>
    </row>
    <row r="185" spans="1:14" ht="15">
      <c r="A185" s="194">
        <v>63</v>
      </c>
      <c r="B185" s="72"/>
      <c r="C185" s="639"/>
      <c r="D185" s="509"/>
      <c r="E185" s="502" t="s">
        <v>162</v>
      </c>
      <c r="F185" s="218"/>
      <c r="G185" s="218"/>
      <c r="H185" s="73">
        <f t="shared" si="24"/>
        <v>1000</v>
      </c>
      <c r="I185" s="73">
        <f t="shared" si="24"/>
        <v>1000</v>
      </c>
      <c r="J185" s="208">
        <f t="shared" si="24"/>
        <v>1000</v>
      </c>
      <c r="K185" s="200">
        <f t="shared" si="24"/>
        <v>1000</v>
      </c>
      <c r="L185" s="71">
        <f t="shared" si="24"/>
        <v>1000</v>
      </c>
      <c r="M185" s="983">
        <v>0</v>
      </c>
      <c r="N185" s="996">
        <f>(100/L185)*M185</f>
        <v>0</v>
      </c>
    </row>
    <row r="186" spans="1:14" ht="15">
      <c r="A186" s="166">
        <v>637004</v>
      </c>
      <c r="B186" s="75">
        <v>4</v>
      </c>
      <c r="C186" s="112">
        <v>41</v>
      </c>
      <c r="D186" s="514" t="s">
        <v>198</v>
      </c>
      <c r="E186" s="506" t="s">
        <v>199</v>
      </c>
      <c r="F186" s="174"/>
      <c r="G186" s="174"/>
      <c r="H186" s="77">
        <v>1000</v>
      </c>
      <c r="I186" s="77">
        <v>1000</v>
      </c>
      <c r="J186" s="225">
        <v>1000</v>
      </c>
      <c r="K186" s="166">
        <v>1000</v>
      </c>
      <c r="L186" s="78">
        <v>1000</v>
      </c>
      <c r="M186" s="987">
        <v>0</v>
      </c>
      <c r="N186" s="998">
        <f>(100/L186)*M186</f>
        <v>0</v>
      </c>
    </row>
    <row r="187" spans="1:14" ht="15.75" thickBot="1">
      <c r="A187" s="199"/>
      <c r="B187" s="27"/>
      <c r="C187" s="643"/>
      <c r="D187" s="537"/>
      <c r="E187" s="562"/>
      <c r="F187" s="320"/>
      <c r="G187" s="320"/>
      <c r="H187" s="101"/>
      <c r="I187" s="28"/>
      <c r="J187" s="224"/>
      <c r="K187" s="198"/>
      <c r="L187" s="93"/>
      <c r="M187" s="224"/>
      <c r="N187" s="836"/>
    </row>
    <row r="188" spans="1:14" ht="15.75" thickBot="1">
      <c r="A188" s="69" t="s">
        <v>200</v>
      </c>
      <c r="B188" s="17"/>
      <c r="C188" s="638"/>
      <c r="D188" s="508"/>
      <c r="E188" s="501" t="s">
        <v>201</v>
      </c>
      <c r="F188" s="18">
        <f>F189+F192</f>
        <v>98592</v>
      </c>
      <c r="G188" s="18">
        <f>G189+G192</f>
        <v>19741</v>
      </c>
      <c r="H188" s="725">
        <v>108310</v>
      </c>
      <c r="I188" s="726">
        <v>50914</v>
      </c>
      <c r="J188" s="18">
        <f>J189+J192</f>
        <v>3200</v>
      </c>
      <c r="K188" s="69">
        <f>K189+K192</f>
        <v>122443</v>
      </c>
      <c r="L188" s="68">
        <f>L189+L192</f>
        <v>103878</v>
      </c>
      <c r="M188" s="1008">
        <f>M189+M192</f>
        <v>1993.2</v>
      </c>
      <c r="N188" s="995">
        <f aca="true" t="shared" si="25" ref="N188:N194">(100/L188)*M188</f>
        <v>1.918789349044071</v>
      </c>
    </row>
    <row r="189" spans="1:14" ht="15">
      <c r="A189" s="193">
        <v>633</v>
      </c>
      <c r="B189" s="95"/>
      <c r="C189" s="639"/>
      <c r="D189" s="514"/>
      <c r="E189" s="503" t="s">
        <v>162</v>
      </c>
      <c r="F189" s="165">
        <f>SUM(F190:F191)</f>
        <v>98336</v>
      </c>
      <c r="G189" s="165">
        <f>SUM(G190:G191)</f>
        <v>18202</v>
      </c>
      <c r="H189" s="121">
        <v>49654</v>
      </c>
      <c r="I189" s="20">
        <v>28873</v>
      </c>
      <c r="J189" s="178">
        <f>J190+J191</f>
        <v>1200</v>
      </c>
      <c r="K189" s="177">
        <f>K190+K191</f>
        <v>8300</v>
      </c>
      <c r="L189" s="20">
        <f>L190+L191</f>
        <v>8800</v>
      </c>
      <c r="M189" s="1017">
        <f>M190+M191</f>
        <v>1993.2</v>
      </c>
      <c r="N189" s="996">
        <f t="shared" si="25"/>
        <v>22.650000000000002</v>
      </c>
    </row>
    <row r="190" spans="1:14" ht="15">
      <c r="A190" s="180">
        <v>633006</v>
      </c>
      <c r="B190" s="22">
        <v>7</v>
      </c>
      <c r="C190" s="631">
        <v>41</v>
      </c>
      <c r="D190" s="521" t="s">
        <v>141</v>
      </c>
      <c r="E190" s="517" t="s">
        <v>202</v>
      </c>
      <c r="F190" s="181">
        <v>98336</v>
      </c>
      <c r="G190" s="181">
        <v>18202</v>
      </c>
      <c r="H190" s="52">
        <v>49454</v>
      </c>
      <c r="I190" s="90">
        <v>27873</v>
      </c>
      <c r="J190" s="181">
        <v>200</v>
      </c>
      <c r="K190" s="202">
        <v>6800</v>
      </c>
      <c r="L190" s="90">
        <v>6800</v>
      </c>
      <c r="M190" s="1005">
        <v>0</v>
      </c>
      <c r="N190" s="998">
        <f t="shared" si="25"/>
        <v>0</v>
      </c>
    </row>
    <row r="191" spans="1:14" ht="15">
      <c r="A191" s="169">
        <v>633006</v>
      </c>
      <c r="B191" s="7">
        <v>8</v>
      </c>
      <c r="C191" s="641">
        <v>41</v>
      </c>
      <c r="D191" s="522" t="s">
        <v>141</v>
      </c>
      <c r="E191" s="504" t="s">
        <v>203</v>
      </c>
      <c r="F191" s="170"/>
      <c r="G191" s="170"/>
      <c r="H191" s="48">
        <v>200</v>
      </c>
      <c r="I191" s="8">
        <v>1000</v>
      </c>
      <c r="J191" s="172">
        <v>1000</v>
      </c>
      <c r="K191" s="171">
        <v>1500</v>
      </c>
      <c r="L191" s="8">
        <v>2000</v>
      </c>
      <c r="M191" s="985">
        <v>1993.2</v>
      </c>
      <c r="N191" s="966">
        <f t="shared" si="25"/>
        <v>99.66000000000001</v>
      </c>
    </row>
    <row r="192" spans="1:14" ht="15">
      <c r="A192" s="193">
        <v>635</v>
      </c>
      <c r="B192" s="74"/>
      <c r="C192" s="83"/>
      <c r="D192" s="514"/>
      <c r="E192" s="503" t="s">
        <v>124</v>
      </c>
      <c r="F192" s="165">
        <v>256</v>
      </c>
      <c r="G192" s="165">
        <v>1539</v>
      </c>
      <c r="H192" s="5">
        <v>58110</v>
      </c>
      <c r="I192" s="4">
        <v>22014</v>
      </c>
      <c r="J192" s="165">
        <v>2000</v>
      </c>
      <c r="K192" s="164">
        <f>K193+K195+K194</f>
        <v>114143</v>
      </c>
      <c r="L192" s="4">
        <f>L193+L195+L194</f>
        <v>95078</v>
      </c>
      <c r="M192" s="984">
        <f>M193+M195+M194</f>
        <v>0</v>
      </c>
      <c r="N192" s="997">
        <f t="shared" si="25"/>
        <v>0</v>
      </c>
    </row>
    <row r="193" spans="1:24" ht="15">
      <c r="A193" s="180">
        <v>635006</v>
      </c>
      <c r="B193" s="47">
        <v>7</v>
      </c>
      <c r="C193" s="649">
        <v>41</v>
      </c>
      <c r="D193" s="521" t="s">
        <v>141</v>
      </c>
      <c r="E193" s="517" t="s">
        <v>470</v>
      </c>
      <c r="F193" s="181">
        <v>255</v>
      </c>
      <c r="G193" s="181">
        <v>1539</v>
      </c>
      <c r="H193" s="52">
        <v>50110</v>
      </c>
      <c r="I193" s="21">
        <v>22041</v>
      </c>
      <c r="J193" s="181">
        <v>2000</v>
      </c>
      <c r="K193" s="180">
        <v>109143</v>
      </c>
      <c r="L193" s="21">
        <v>90078</v>
      </c>
      <c r="M193" s="970">
        <v>0</v>
      </c>
      <c r="N193" s="998">
        <f t="shared" si="25"/>
        <v>0</v>
      </c>
      <c r="X193" s="319"/>
    </row>
    <row r="194" spans="1:14" ht="15">
      <c r="A194" s="182">
        <v>635006</v>
      </c>
      <c r="B194" s="35">
        <v>8</v>
      </c>
      <c r="C194" s="39">
        <v>41</v>
      </c>
      <c r="D194" s="510" t="s">
        <v>141</v>
      </c>
      <c r="E194" s="504" t="s">
        <v>473</v>
      </c>
      <c r="F194" s="183"/>
      <c r="G194" s="183"/>
      <c r="H194" s="89">
        <v>8000</v>
      </c>
      <c r="I194" s="12"/>
      <c r="J194" s="183"/>
      <c r="K194" s="169">
        <v>5000</v>
      </c>
      <c r="L194" s="6">
        <v>5000</v>
      </c>
      <c r="M194" s="988">
        <v>0</v>
      </c>
      <c r="N194" s="967">
        <f t="shared" si="25"/>
        <v>0</v>
      </c>
    </row>
    <row r="195" spans="1:14" ht="15" hidden="1">
      <c r="A195" s="171">
        <v>635006</v>
      </c>
      <c r="B195" s="9">
        <v>1</v>
      </c>
      <c r="C195" s="13">
        <v>41</v>
      </c>
      <c r="D195" s="512" t="s">
        <v>141</v>
      </c>
      <c r="E195" s="504" t="s">
        <v>362</v>
      </c>
      <c r="F195" s="172"/>
      <c r="G195" s="172"/>
      <c r="H195" s="89"/>
      <c r="I195" s="8"/>
      <c r="J195" s="172"/>
      <c r="K195" s="169"/>
      <c r="L195" s="6"/>
      <c r="M195" s="228"/>
      <c r="N195" s="823"/>
    </row>
    <row r="196" spans="1:14" ht="15.75" thickBot="1">
      <c r="A196" s="198"/>
      <c r="B196" s="92"/>
      <c r="C196" s="119"/>
      <c r="D196" s="542"/>
      <c r="E196" s="536"/>
      <c r="F196" s="320"/>
      <c r="G196" s="320"/>
      <c r="H196" s="101"/>
      <c r="I196" s="93"/>
      <c r="J196" s="226"/>
      <c r="K196" s="198"/>
      <c r="L196" s="93"/>
      <c r="M196" s="548"/>
      <c r="N196" s="836"/>
    </row>
    <row r="197" spans="1:14" ht="15.75" thickBot="1">
      <c r="A197" s="312" t="s">
        <v>204</v>
      </c>
      <c r="B197" s="675"/>
      <c r="C197" s="674"/>
      <c r="D197" s="508"/>
      <c r="E197" s="569" t="s">
        <v>205</v>
      </c>
      <c r="F197" s="18">
        <f>SUM(F198+F200+F210+F213)</f>
        <v>67353</v>
      </c>
      <c r="G197" s="18">
        <f>SUM(G198+G200+G210+G213)</f>
        <v>179227</v>
      </c>
      <c r="H197" s="313">
        <f>H200+H210+H213+H198</f>
        <v>80000</v>
      </c>
      <c r="I197" s="139">
        <f>SUM(I198+I200+I210+I213)</f>
        <v>80000</v>
      </c>
      <c r="J197" s="18">
        <f>J198+J200+J210+J213</f>
        <v>77360</v>
      </c>
      <c r="K197" s="1049">
        <f>K198+K200+K210+K213</f>
        <v>84300</v>
      </c>
      <c r="L197" s="68">
        <f>L198+L200+L210+L213</f>
        <v>84300</v>
      </c>
      <c r="M197" s="982">
        <f>M198+M200+M210+M213</f>
        <v>14469.32</v>
      </c>
      <c r="N197" s="995">
        <f>(100/L197)*M197</f>
        <v>17.16408066429419</v>
      </c>
    </row>
    <row r="198" spans="1:14" ht="15">
      <c r="A198" s="194">
        <v>632</v>
      </c>
      <c r="B198" s="116"/>
      <c r="C198" s="651"/>
      <c r="D198" s="570"/>
      <c r="E198" s="563" t="s">
        <v>85</v>
      </c>
      <c r="F198" s="572">
        <v>437</v>
      </c>
      <c r="G198" s="572">
        <v>404</v>
      </c>
      <c r="H198" s="571">
        <v>500</v>
      </c>
      <c r="I198" s="207">
        <v>500</v>
      </c>
      <c r="J198" s="573">
        <v>410</v>
      </c>
      <c r="K198" s="1050">
        <f>K199</f>
        <v>500</v>
      </c>
      <c r="L198" s="1051">
        <f>L199</f>
        <v>500</v>
      </c>
      <c r="M198" s="1018">
        <v>0</v>
      </c>
      <c r="N198" s="1001">
        <f>(100/L198)*M198</f>
        <v>0</v>
      </c>
    </row>
    <row r="199" spans="1:14" ht="15">
      <c r="A199" s="173">
        <v>632001</v>
      </c>
      <c r="B199" s="117">
        <v>1</v>
      </c>
      <c r="C199" s="652">
        <v>41</v>
      </c>
      <c r="D199" s="565" t="s">
        <v>206</v>
      </c>
      <c r="E199" s="505" t="s">
        <v>87</v>
      </c>
      <c r="F199" s="221">
        <v>437</v>
      </c>
      <c r="G199" s="221">
        <v>404</v>
      </c>
      <c r="H199" s="531">
        <v>500</v>
      </c>
      <c r="I199" s="90">
        <v>500</v>
      </c>
      <c r="J199" s="174">
        <v>410</v>
      </c>
      <c r="K199" s="197">
        <v>500</v>
      </c>
      <c r="L199" s="78">
        <v>500</v>
      </c>
      <c r="M199" s="986">
        <v>0</v>
      </c>
      <c r="N199" s="998">
        <f>(100/L199)*M199</f>
        <v>0</v>
      </c>
    </row>
    <row r="200" spans="1:14" ht="15">
      <c r="A200" s="194">
        <v>633</v>
      </c>
      <c r="B200" s="102"/>
      <c r="C200" s="640"/>
      <c r="D200" s="509"/>
      <c r="E200" s="502" t="s">
        <v>92</v>
      </c>
      <c r="F200" s="218">
        <f>SUM(F202:F209)</f>
        <v>6041</v>
      </c>
      <c r="G200" s="218">
        <f>SUM(G202:G209)</f>
        <v>112677</v>
      </c>
      <c r="H200" s="73">
        <v>9000</v>
      </c>
      <c r="I200" s="4">
        <v>9670</v>
      </c>
      <c r="J200" s="218">
        <v>9120</v>
      </c>
      <c r="K200" s="200">
        <f>SUM(K202:K209)</f>
        <v>13300</v>
      </c>
      <c r="L200" s="71">
        <f>SUM(L201:L209)</f>
        <v>13300</v>
      </c>
      <c r="M200" s="983">
        <f>M204+M206+M207+M209+M201</f>
        <v>279.13</v>
      </c>
      <c r="N200" s="997">
        <f>(100/L200)*M200</f>
        <v>2.098721804511278</v>
      </c>
    </row>
    <row r="201" spans="1:14" ht="15">
      <c r="A201" s="180">
        <v>633004</v>
      </c>
      <c r="B201" s="47"/>
      <c r="C201" s="649">
        <v>41</v>
      </c>
      <c r="D201" s="521" t="s">
        <v>206</v>
      </c>
      <c r="E201" s="517" t="s">
        <v>500</v>
      </c>
      <c r="F201" s="223"/>
      <c r="G201" s="223"/>
      <c r="H201" s="52"/>
      <c r="I201" s="52">
        <v>120</v>
      </c>
      <c r="J201" s="181">
        <v>120</v>
      </c>
      <c r="K201" s="180"/>
      <c r="L201" s="21"/>
      <c r="M201" s="970"/>
      <c r="N201" s="971"/>
    </row>
    <row r="202" spans="1:14" ht="15">
      <c r="A202" s="169">
        <v>633004</v>
      </c>
      <c r="B202" s="51">
        <v>2</v>
      </c>
      <c r="C202" s="84">
        <v>41</v>
      </c>
      <c r="D202" s="522" t="s">
        <v>206</v>
      </c>
      <c r="E202" s="504" t="s">
        <v>437</v>
      </c>
      <c r="F202" s="822">
        <v>18</v>
      </c>
      <c r="G202" s="822">
        <v>5385</v>
      </c>
      <c r="H202" s="89"/>
      <c r="I202" s="89"/>
      <c r="J202" s="170"/>
      <c r="K202" s="169"/>
      <c r="L202" s="6"/>
      <c r="M202" s="988"/>
      <c r="N202" s="811"/>
    </row>
    <row r="203" spans="1:14" ht="15">
      <c r="A203" s="730">
        <v>633004</v>
      </c>
      <c r="B203" s="33">
        <v>2</v>
      </c>
      <c r="C203" s="85">
        <v>111</v>
      </c>
      <c r="D203" s="512" t="s">
        <v>206</v>
      </c>
      <c r="E203" s="470" t="s">
        <v>438</v>
      </c>
      <c r="F203" s="731">
        <v>1776</v>
      </c>
      <c r="G203" s="731">
        <v>102315</v>
      </c>
      <c r="H203" s="89"/>
      <c r="I203" s="89"/>
      <c r="J203" s="170"/>
      <c r="K203" s="169"/>
      <c r="L203" s="6"/>
      <c r="M203" s="988"/>
      <c r="N203" s="824"/>
    </row>
    <row r="204" spans="1:19" ht="15">
      <c r="A204" s="169">
        <v>633004</v>
      </c>
      <c r="B204" s="51">
        <v>3</v>
      </c>
      <c r="C204" s="84">
        <v>41</v>
      </c>
      <c r="D204" s="522" t="s">
        <v>206</v>
      </c>
      <c r="E204" s="504" t="s">
        <v>207</v>
      </c>
      <c r="F204" s="170">
        <v>613</v>
      </c>
      <c r="G204" s="170">
        <v>1440</v>
      </c>
      <c r="H204" s="89">
        <v>1000</v>
      </c>
      <c r="I204" s="89">
        <v>1450</v>
      </c>
      <c r="J204" s="170">
        <v>1400</v>
      </c>
      <c r="K204" s="169">
        <v>800</v>
      </c>
      <c r="L204" s="6">
        <v>800</v>
      </c>
      <c r="M204" s="988">
        <v>0</v>
      </c>
      <c r="N204" s="967">
        <f aca="true" t="shared" si="26" ref="N204:N211">(100/L204)*M204</f>
        <v>0</v>
      </c>
      <c r="S204" s="188"/>
    </row>
    <row r="205" spans="1:14" ht="15">
      <c r="A205" s="169">
        <v>633004</v>
      </c>
      <c r="B205" s="51">
        <v>4</v>
      </c>
      <c r="C205" s="84">
        <v>41</v>
      </c>
      <c r="D205" s="522" t="s">
        <v>206</v>
      </c>
      <c r="E205" s="504" t="s">
        <v>356</v>
      </c>
      <c r="F205" s="170"/>
      <c r="G205" s="170"/>
      <c r="H205" s="89">
        <v>500</v>
      </c>
      <c r="I205" s="89">
        <v>500</v>
      </c>
      <c r="J205" s="170">
        <v>500</v>
      </c>
      <c r="K205" s="169"/>
      <c r="L205" s="6"/>
      <c r="M205" s="988"/>
      <c r="N205" s="965"/>
    </row>
    <row r="206" spans="1:14" ht="15">
      <c r="A206" s="169">
        <v>633006</v>
      </c>
      <c r="B206" s="51">
        <v>7</v>
      </c>
      <c r="C206" s="84">
        <v>41</v>
      </c>
      <c r="D206" s="512" t="s">
        <v>206</v>
      </c>
      <c r="E206" s="504" t="s">
        <v>469</v>
      </c>
      <c r="F206" s="209"/>
      <c r="G206" s="209">
        <v>1299</v>
      </c>
      <c r="H206" s="89">
        <v>5000</v>
      </c>
      <c r="I206" s="89">
        <v>5100</v>
      </c>
      <c r="J206" s="172">
        <v>5100</v>
      </c>
      <c r="K206" s="169">
        <v>5000</v>
      </c>
      <c r="L206" s="6">
        <v>5000</v>
      </c>
      <c r="M206" s="988">
        <v>65.29</v>
      </c>
      <c r="N206" s="964">
        <f t="shared" si="26"/>
        <v>1.3058</v>
      </c>
    </row>
    <row r="207" spans="1:14" ht="15">
      <c r="A207" s="171">
        <v>633004</v>
      </c>
      <c r="B207" s="33">
        <v>5</v>
      </c>
      <c r="C207" s="85">
        <v>41</v>
      </c>
      <c r="D207" s="512" t="s">
        <v>206</v>
      </c>
      <c r="E207" s="470" t="s">
        <v>209</v>
      </c>
      <c r="F207" s="228">
        <v>943</v>
      </c>
      <c r="G207" s="228">
        <v>408</v>
      </c>
      <c r="H207" s="89">
        <v>500</v>
      </c>
      <c r="I207" s="89">
        <v>500</v>
      </c>
      <c r="J207" s="170">
        <v>500</v>
      </c>
      <c r="K207" s="169">
        <v>500</v>
      </c>
      <c r="L207" s="6">
        <v>500</v>
      </c>
      <c r="M207" s="988">
        <v>0</v>
      </c>
      <c r="N207" s="965">
        <f t="shared" si="26"/>
        <v>0</v>
      </c>
    </row>
    <row r="208" spans="1:14" ht="15">
      <c r="A208" s="182">
        <v>633006</v>
      </c>
      <c r="B208" s="33">
        <v>10</v>
      </c>
      <c r="C208" s="85">
        <v>41</v>
      </c>
      <c r="D208" s="512" t="s">
        <v>206</v>
      </c>
      <c r="E208" s="470" t="s">
        <v>474</v>
      </c>
      <c r="F208" s="228">
        <v>843</v>
      </c>
      <c r="G208" s="228">
        <v>276</v>
      </c>
      <c r="H208" s="89"/>
      <c r="I208" s="8"/>
      <c r="J208" s="172"/>
      <c r="K208" s="169">
        <v>5000</v>
      </c>
      <c r="L208" s="8">
        <v>5000</v>
      </c>
      <c r="M208" s="985">
        <v>0</v>
      </c>
      <c r="N208" s="824">
        <f t="shared" si="26"/>
        <v>0</v>
      </c>
    </row>
    <row r="209" spans="1:21" ht="15">
      <c r="A209" s="179">
        <v>633015</v>
      </c>
      <c r="B209" s="49"/>
      <c r="C209" s="114">
        <v>41</v>
      </c>
      <c r="D209" s="509" t="s">
        <v>130</v>
      </c>
      <c r="E209" s="505" t="s">
        <v>210</v>
      </c>
      <c r="F209" s="228">
        <v>1848</v>
      </c>
      <c r="G209" s="228">
        <v>1554</v>
      </c>
      <c r="H209" s="36">
        <v>2000</v>
      </c>
      <c r="I209" s="23">
        <v>2000</v>
      </c>
      <c r="J209" s="210">
        <v>1500</v>
      </c>
      <c r="K209" s="182">
        <v>2000</v>
      </c>
      <c r="L209" s="23">
        <v>2000</v>
      </c>
      <c r="M209" s="990">
        <v>213.84</v>
      </c>
      <c r="N209" s="966">
        <f t="shared" si="26"/>
        <v>10.692</v>
      </c>
      <c r="U209" s="319"/>
    </row>
    <row r="210" spans="1:14" ht="15">
      <c r="A210" s="193">
        <v>635</v>
      </c>
      <c r="B210" s="74"/>
      <c r="C210" s="83"/>
      <c r="D210" s="514"/>
      <c r="E210" s="503" t="s">
        <v>124</v>
      </c>
      <c r="F210" s="165">
        <f>SUM(F211:F212)</f>
        <v>170</v>
      </c>
      <c r="G210" s="165">
        <f>SUM(G211:G212)</f>
        <v>2820</v>
      </c>
      <c r="H210" s="5">
        <f aca="true" t="shared" si="27" ref="H210:M210">H211+H212</f>
        <v>2500</v>
      </c>
      <c r="I210" s="4">
        <f t="shared" si="27"/>
        <v>2500</v>
      </c>
      <c r="J210" s="165">
        <f t="shared" si="27"/>
        <v>500</v>
      </c>
      <c r="K210" s="164">
        <f t="shared" si="27"/>
        <v>2500</v>
      </c>
      <c r="L210" s="4">
        <f t="shared" si="27"/>
        <v>2500</v>
      </c>
      <c r="M210" s="984">
        <f t="shared" si="27"/>
        <v>250</v>
      </c>
      <c r="N210" s="997">
        <f t="shared" si="26"/>
        <v>10</v>
      </c>
    </row>
    <row r="211" spans="1:22" ht="15">
      <c r="A211" s="171">
        <v>635006</v>
      </c>
      <c r="B211" s="9">
        <v>6</v>
      </c>
      <c r="C211" s="13">
        <v>41</v>
      </c>
      <c r="D211" s="512" t="s">
        <v>130</v>
      </c>
      <c r="E211" s="470" t="s">
        <v>211</v>
      </c>
      <c r="F211" s="209">
        <v>170</v>
      </c>
      <c r="G211" s="209">
        <v>2820</v>
      </c>
      <c r="H211" s="48">
        <v>2500</v>
      </c>
      <c r="I211" s="48">
        <v>2500</v>
      </c>
      <c r="J211" s="172">
        <v>500</v>
      </c>
      <c r="K211" s="171">
        <v>2500</v>
      </c>
      <c r="L211" s="8">
        <v>2500</v>
      </c>
      <c r="M211" s="985">
        <v>250</v>
      </c>
      <c r="N211" s="972">
        <f t="shared" si="26"/>
        <v>10</v>
      </c>
      <c r="V211" s="188"/>
    </row>
    <row r="212" spans="1:22" ht="15" hidden="1">
      <c r="A212" s="173">
        <v>635006</v>
      </c>
      <c r="B212" s="11">
        <v>10</v>
      </c>
      <c r="C212" s="204"/>
      <c r="D212" s="509" t="s">
        <v>130</v>
      </c>
      <c r="E212" s="505" t="s">
        <v>212</v>
      </c>
      <c r="F212" s="209"/>
      <c r="G212" s="209"/>
      <c r="H212" s="48"/>
      <c r="I212" s="48"/>
      <c r="J212" s="172"/>
      <c r="K212" s="171"/>
      <c r="L212" s="8"/>
      <c r="M212" s="985"/>
      <c r="N212" s="820"/>
      <c r="V212" s="188"/>
    </row>
    <row r="213" spans="1:14" ht="15">
      <c r="A213" s="164">
        <v>637</v>
      </c>
      <c r="B213" s="3"/>
      <c r="C213" s="135"/>
      <c r="D213" s="514"/>
      <c r="E213" s="503" t="s">
        <v>134</v>
      </c>
      <c r="F213" s="165">
        <f>SUM(F214:F214)</f>
        <v>60705</v>
      </c>
      <c r="G213" s="165">
        <f>SUM(G214:G214)</f>
        <v>63326</v>
      </c>
      <c r="H213" s="5">
        <f>H214</f>
        <v>68000</v>
      </c>
      <c r="I213" s="4">
        <f>I214</f>
        <v>67330</v>
      </c>
      <c r="J213" s="165">
        <f>J214</f>
        <v>67330</v>
      </c>
      <c r="K213" s="164">
        <v>68000</v>
      </c>
      <c r="L213" s="4">
        <v>68000</v>
      </c>
      <c r="M213" s="984">
        <f>M214</f>
        <v>13940.19</v>
      </c>
      <c r="N213" s="996">
        <f>(100/L213)*M213</f>
        <v>20.500279411764705</v>
      </c>
    </row>
    <row r="214" spans="1:14" ht="15">
      <c r="A214" s="169">
        <v>637004</v>
      </c>
      <c r="B214" s="7">
        <v>1</v>
      </c>
      <c r="C214" s="641">
        <v>41</v>
      </c>
      <c r="D214" s="522" t="s">
        <v>206</v>
      </c>
      <c r="E214" s="504" t="s">
        <v>213</v>
      </c>
      <c r="F214" s="167">
        <v>60705</v>
      </c>
      <c r="G214" s="167">
        <v>63326</v>
      </c>
      <c r="H214" s="89">
        <v>68000</v>
      </c>
      <c r="I214" s="89">
        <v>67330</v>
      </c>
      <c r="J214" s="170">
        <v>67330</v>
      </c>
      <c r="K214" s="169">
        <v>68000</v>
      </c>
      <c r="L214" s="78">
        <v>68000</v>
      </c>
      <c r="M214" s="988">
        <v>13940.19</v>
      </c>
      <c r="N214" s="972">
        <f>(100/L214)*M214</f>
        <v>20.500279411764705</v>
      </c>
    </row>
    <row r="215" spans="1:14" ht="15.75" thickBot="1">
      <c r="A215" s="198"/>
      <c r="B215" s="92"/>
      <c r="C215" s="646"/>
      <c r="D215" s="542"/>
      <c r="E215" s="536"/>
      <c r="F215" s="318"/>
      <c r="G215" s="318"/>
      <c r="H215" s="101"/>
      <c r="I215" s="93"/>
      <c r="J215" s="226"/>
      <c r="K215" s="198"/>
      <c r="L215" s="26"/>
      <c r="M215" s="548"/>
      <c r="N215" s="811"/>
    </row>
    <row r="216" spans="1:14" ht="15" customHeight="1" thickBot="1">
      <c r="A216" s="69" t="s">
        <v>214</v>
      </c>
      <c r="B216" s="17"/>
      <c r="C216" s="638"/>
      <c r="D216" s="508"/>
      <c r="E216" s="501" t="s">
        <v>215</v>
      </c>
      <c r="F216" s="18">
        <f>SUM(F217+F220+F223+F218)</f>
        <v>458</v>
      </c>
      <c r="G216" s="18">
        <f>SUM(G217+G220+G223+G218)</f>
        <v>4555</v>
      </c>
      <c r="H216" s="70">
        <f>H217+H218+H223</f>
        <v>4150</v>
      </c>
      <c r="I216" s="68">
        <f>I218+I223</f>
        <v>4150</v>
      </c>
      <c r="J216" s="18">
        <f>J217+J220+J223+J218</f>
        <v>2200</v>
      </c>
      <c r="K216" s="69">
        <f>K217+K220+K223+K218</f>
        <v>4500</v>
      </c>
      <c r="L216" s="68">
        <f>L217+L220+L223+L218</f>
        <v>4500</v>
      </c>
      <c r="M216" s="1008">
        <f>M217+M220+M223+M218</f>
        <v>0</v>
      </c>
      <c r="N216" s="995">
        <f>(100/L216)*M216</f>
        <v>0</v>
      </c>
    </row>
    <row r="217" spans="1:14" ht="15" hidden="1">
      <c r="A217" s="194">
        <v>62</v>
      </c>
      <c r="B217" s="72"/>
      <c r="C217" s="653"/>
      <c r="D217" s="574"/>
      <c r="E217" s="502" t="s">
        <v>75</v>
      </c>
      <c r="F217" s="218"/>
      <c r="G217" s="218"/>
      <c r="H217" s="73"/>
      <c r="I217" s="71"/>
      <c r="J217" s="218"/>
      <c r="K217" s="200"/>
      <c r="L217" s="71"/>
      <c r="M217" s="983"/>
      <c r="N217" s="981"/>
    </row>
    <row r="218" spans="1:14" ht="15">
      <c r="A218" s="194">
        <v>633</v>
      </c>
      <c r="B218" s="3"/>
      <c r="C218" s="135"/>
      <c r="D218" s="514"/>
      <c r="E218" s="554" t="s">
        <v>92</v>
      </c>
      <c r="F218" s="165"/>
      <c r="G218" s="165">
        <v>2580</v>
      </c>
      <c r="H218" s="5">
        <v>3000</v>
      </c>
      <c r="I218" s="4">
        <v>2000</v>
      </c>
      <c r="J218" s="165">
        <v>50</v>
      </c>
      <c r="K218" s="164">
        <v>3000</v>
      </c>
      <c r="L218" s="4">
        <f>L219</f>
        <v>3000</v>
      </c>
      <c r="M218" s="984">
        <v>0</v>
      </c>
      <c r="N218" s="997">
        <f>(100/L218)*M218</f>
        <v>0</v>
      </c>
    </row>
    <row r="219" spans="1:14" ht="15">
      <c r="A219" s="166">
        <v>633006</v>
      </c>
      <c r="B219" s="75">
        <v>7</v>
      </c>
      <c r="C219" s="112">
        <v>41</v>
      </c>
      <c r="D219" s="514" t="s">
        <v>198</v>
      </c>
      <c r="E219" s="529" t="s">
        <v>468</v>
      </c>
      <c r="F219" s="167"/>
      <c r="G219" s="167">
        <v>2580</v>
      </c>
      <c r="H219" s="77">
        <v>3000</v>
      </c>
      <c r="I219" s="78">
        <v>2000</v>
      </c>
      <c r="J219" s="174">
        <v>50</v>
      </c>
      <c r="K219" s="166">
        <v>3000</v>
      </c>
      <c r="L219" s="78">
        <v>3000</v>
      </c>
      <c r="M219" s="986">
        <v>0</v>
      </c>
      <c r="N219" s="972">
        <f>(100/L219)*M219</f>
        <v>0</v>
      </c>
    </row>
    <row r="220" spans="1:14" ht="0.75" customHeight="1" thickBot="1">
      <c r="A220" s="193">
        <v>635</v>
      </c>
      <c r="B220" s="3"/>
      <c r="C220" s="141"/>
      <c r="D220" s="540"/>
      <c r="E220" s="532" t="s">
        <v>124</v>
      </c>
      <c r="F220" s="165">
        <f>F221+F222</f>
        <v>0</v>
      </c>
      <c r="G220" s="165">
        <f aca="true" t="shared" si="28" ref="G220:M220">G221+G222</f>
        <v>0</v>
      </c>
      <c r="H220" s="5">
        <f t="shared" si="28"/>
        <v>0</v>
      </c>
      <c r="I220" s="4">
        <f t="shared" si="28"/>
        <v>0</v>
      </c>
      <c r="J220" s="165">
        <f t="shared" si="28"/>
        <v>0</v>
      </c>
      <c r="K220" s="164">
        <f t="shared" si="28"/>
        <v>0</v>
      </c>
      <c r="L220" s="4">
        <f t="shared" si="28"/>
        <v>0</v>
      </c>
      <c r="M220" s="984">
        <f t="shared" si="28"/>
        <v>0</v>
      </c>
      <c r="N220" s="857"/>
    </row>
    <row r="221" spans="1:14" ht="15" hidden="1">
      <c r="A221" s="173">
        <v>635004</v>
      </c>
      <c r="B221" s="11"/>
      <c r="C221" s="204"/>
      <c r="D221" s="514" t="s">
        <v>198</v>
      </c>
      <c r="E221" s="533" t="s">
        <v>216</v>
      </c>
      <c r="F221" s="183">
        <v>0</v>
      </c>
      <c r="G221" s="183">
        <v>0</v>
      </c>
      <c r="H221" s="52">
        <v>0</v>
      </c>
      <c r="I221" s="21">
        <v>0</v>
      </c>
      <c r="J221" s="181">
        <v>0</v>
      </c>
      <c r="K221" s="180">
        <v>0</v>
      </c>
      <c r="L221" s="21">
        <v>0</v>
      </c>
      <c r="M221" s="970">
        <v>0</v>
      </c>
      <c r="N221" s="980"/>
    </row>
    <row r="222" spans="1:14" ht="15" hidden="1">
      <c r="A222" s="173">
        <v>635006</v>
      </c>
      <c r="B222" s="11">
        <v>1</v>
      </c>
      <c r="C222" s="204"/>
      <c r="D222" s="509" t="s">
        <v>198</v>
      </c>
      <c r="E222" s="529" t="s">
        <v>129</v>
      </c>
      <c r="F222" s="210">
        <v>0</v>
      </c>
      <c r="G222" s="210">
        <v>0</v>
      </c>
      <c r="H222" s="80">
        <v>0</v>
      </c>
      <c r="I222" s="10">
        <v>0</v>
      </c>
      <c r="J222" s="174">
        <v>0</v>
      </c>
      <c r="K222" s="173">
        <v>0</v>
      </c>
      <c r="L222" s="10">
        <v>0</v>
      </c>
      <c r="M222" s="986">
        <v>0</v>
      </c>
      <c r="N222" s="811"/>
    </row>
    <row r="223" spans="1:14" ht="15">
      <c r="A223" s="164">
        <v>637</v>
      </c>
      <c r="B223" s="3"/>
      <c r="C223" s="135"/>
      <c r="D223" s="514"/>
      <c r="E223" s="532" t="s">
        <v>134</v>
      </c>
      <c r="F223" s="165">
        <f>SUM(F224:F226)</f>
        <v>458</v>
      </c>
      <c r="G223" s="165">
        <f>SUM(G224:G226)</f>
        <v>1975</v>
      </c>
      <c r="H223" s="5">
        <f aca="true" t="shared" si="29" ref="H223:M223">H224+H225+H226</f>
        <v>1150</v>
      </c>
      <c r="I223" s="4">
        <f t="shared" si="29"/>
        <v>2150</v>
      </c>
      <c r="J223" s="165">
        <f t="shared" si="29"/>
        <v>2150</v>
      </c>
      <c r="K223" s="164">
        <f t="shared" si="29"/>
        <v>1500</v>
      </c>
      <c r="L223" s="4">
        <f t="shared" si="29"/>
        <v>1500</v>
      </c>
      <c r="M223" s="984">
        <f t="shared" si="29"/>
        <v>0</v>
      </c>
      <c r="N223" s="997">
        <f>(100/L223)*M223</f>
        <v>0</v>
      </c>
    </row>
    <row r="224" spans="1:14" ht="15">
      <c r="A224" s="169">
        <v>637004</v>
      </c>
      <c r="B224" s="7">
        <v>3</v>
      </c>
      <c r="C224" s="641">
        <v>41</v>
      </c>
      <c r="D224" s="522" t="s">
        <v>198</v>
      </c>
      <c r="E224" s="534" t="s">
        <v>217</v>
      </c>
      <c r="F224" s="170">
        <v>353</v>
      </c>
      <c r="G224" s="170">
        <v>1841</v>
      </c>
      <c r="H224" s="89">
        <v>1000</v>
      </c>
      <c r="I224" s="6">
        <v>2000</v>
      </c>
      <c r="J224" s="170">
        <v>2000</v>
      </c>
      <c r="K224" s="169">
        <v>1500</v>
      </c>
      <c r="L224" s="6">
        <v>1500</v>
      </c>
      <c r="M224" s="988">
        <v>0</v>
      </c>
      <c r="N224" s="998">
        <f>(100/L224)*M224</f>
        <v>0</v>
      </c>
    </row>
    <row r="225" spans="1:14" ht="14.25" customHeight="1">
      <c r="A225" s="171">
        <v>637004</v>
      </c>
      <c r="B225" s="9">
        <v>9</v>
      </c>
      <c r="C225" s="13">
        <v>41</v>
      </c>
      <c r="D225" s="512" t="s">
        <v>198</v>
      </c>
      <c r="E225" s="328" t="s">
        <v>218</v>
      </c>
      <c r="F225" s="172">
        <v>105</v>
      </c>
      <c r="G225" s="172">
        <v>134</v>
      </c>
      <c r="H225" s="48">
        <v>150</v>
      </c>
      <c r="I225" s="8">
        <v>150</v>
      </c>
      <c r="J225" s="172">
        <v>150</v>
      </c>
      <c r="K225" s="171"/>
      <c r="L225" s="8"/>
      <c r="M225" s="985"/>
      <c r="N225" s="967"/>
    </row>
    <row r="226" spans="1:14" ht="15" hidden="1">
      <c r="A226" s="173">
        <v>637027</v>
      </c>
      <c r="B226" s="49"/>
      <c r="C226" s="114">
        <v>41</v>
      </c>
      <c r="D226" s="509" t="s">
        <v>198</v>
      </c>
      <c r="E226" s="529" t="s">
        <v>156</v>
      </c>
      <c r="F226" s="174"/>
      <c r="G226" s="174"/>
      <c r="H226" s="80"/>
      <c r="I226" s="10"/>
      <c r="J226" s="174"/>
      <c r="K226" s="173"/>
      <c r="L226" s="23"/>
      <c r="M226" s="986"/>
      <c r="N226" s="823"/>
    </row>
    <row r="227" spans="1:14" ht="15.75" thickBot="1">
      <c r="A227" s="199"/>
      <c r="B227" s="34"/>
      <c r="C227" s="128"/>
      <c r="D227" s="537"/>
      <c r="E227" s="575"/>
      <c r="F227" s="320"/>
      <c r="G227" s="320"/>
      <c r="H227" s="36"/>
      <c r="I227" s="12"/>
      <c r="J227" s="183"/>
      <c r="K227" s="182"/>
      <c r="L227" s="12"/>
      <c r="M227" s="989"/>
      <c r="N227" s="836"/>
    </row>
    <row r="228" spans="1:14" ht="15.75" thickBot="1">
      <c r="A228" s="16" t="s">
        <v>220</v>
      </c>
      <c r="B228" s="94"/>
      <c r="C228" s="55"/>
      <c r="D228" s="508"/>
      <c r="E228" s="57" t="s">
        <v>221</v>
      </c>
      <c r="F228" s="18">
        <f>SUM(F229+F230+F233)</f>
        <v>4368</v>
      </c>
      <c r="G228" s="18">
        <f>SUM(G229+G230+G233)</f>
        <v>5059</v>
      </c>
      <c r="H228" s="70">
        <f aca="true" t="shared" si="30" ref="H228:M228">H229+H230+H233</f>
        <v>5900</v>
      </c>
      <c r="I228" s="68">
        <f t="shared" si="30"/>
        <v>7460</v>
      </c>
      <c r="J228" s="18">
        <f t="shared" si="30"/>
        <v>8700</v>
      </c>
      <c r="K228" s="69">
        <f t="shared" si="30"/>
        <v>4700</v>
      </c>
      <c r="L228" s="68">
        <f t="shared" si="30"/>
        <v>4700</v>
      </c>
      <c r="M228" s="1008">
        <f t="shared" si="30"/>
        <v>1022.18</v>
      </c>
      <c r="N228" s="995">
        <f>(100/L228)*M228</f>
        <v>21.74851063829787</v>
      </c>
    </row>
    <row r="229" spans="1:14" ht="15" hidden="1">
      <c r="A229" s="256">
        <v>62</v>
      </c>
      <c r="B229" s="96"/>
      <c r="C229" s="96"/>
      <c r="D229" s="97" t="s">
        <v>198</v>
      </c>
      <c r="E229" s="561" t="s">
        <v>75</v>
      </c>
      <c r="F229" s="98">
        <v>0</v>
      </c>
      <c r="G229" s="98">
        <v>0</v>
      </c>
      <c r="H229" s="98">
        <v>0</v>
      </c>
      <c r="I229" s="98">
        <v>0</v>
      </c>
      <c r="J229" s="215">
        <v>0</v>
      </c>
      <c r="K229" s="261">
        <v>0</v>
      </c>
      <c r="L229" s="98">
        <v>0</v>
      </c>
      <c r="M229" s="1009">
        <v>0</v>
      </c>
      <c r="N229" s="146"/>
    </row>
    <row r="230" spans="1:23" ht="15">
      <c r="A230" s="194">
        <v>632</v>
      </c>
      <c r="B230" s="102"/>
      <c r="C230" s="640"/>
      <c r="D230" s="514"/>
      <c r="E230" s="502" t="s">
        <v>85</v>
      </c>
      <c r="F230" s="165">
        <f>SUM(F231:F232)</f>
        <v>4368</v>
      </c>
      <c r="G230" s="165">
        <f>SUM(G231:G232)</f>
        <v>5059</v>
      </c>
      <c r="H230" s="73">
        <v>5900</v>
      </c>
      <c r="I230" s="71">
        <v>4660</v>
      </c>
      <c r="J230" s="218">
        <v>5900</v>
      </c>
      <c r="K230" s="164">
        <f>SUM(K231:K232)</f>
        <v>4700</v>
      </c>
      <c r="L230" s="71">
        <f>L231+L232</f>
        <v>4700</v>
      </c>
      <c r="M230" s="983">
        <f>M231+M232</f>
        <v>1022.18</v>
      </c>
      <c r="N230" s="996">
        <f>(100/L230)*M230</f>
        <v>21.74851063829787</v>
      </c>
      <c r="U230" s="188"/>
      <c r="V230" s="189"/>
      <c r="W230" s="188"/>
    </row>
    <row r="231" spans="1:23" ht="15">
      <c r="A231" s="180">
        <v>632001</v>
      </c>
      <c r="B231" s="47">
        <v>1</v>
      </c>
      <c r="C231" s="649">
        <v>41</v>
      </c>
      <c r="D231" s="521" t="s">
        <v>198</v>
      </c>
      <c r="E231" s="517" t="s">
        <v>87</v>
      </c>
      <c r="F231" s="216">
        <v>413</v>
      </c>
      <c r="G231" s="216">
        <v>1086</v>
      </c>
      <c r="H231" s="110">
        <v>1000</v>
      </c>
      <c r="I231" s="90">
        <v>1160</v>
      </c>
      <c r="J231" s="216">
        <v>1160</v>
      </c>
      <c r="K231" s="202">
        <v>1200</v>
      </c>
      <c r="L231" s="90">
        <v>1200</v>
      </c>
      <c r="M231" s="1005">
        <v>0</v>
      </c>
      <c r="N231" s="971">
        <f>(100/L231)*M231</f>
        <v>0</v>
      </c>
      <c r="V231" s="319"/>
      <c r="W231" s="188"/>
    </row>
    <row r="232" spans="1:14" ht="15">
      <c r="A232" s="179">
        <v>632002</v>
      </c>
      <c r="B232" s="79"/>
      <c r="C232" s="655">
        <v>41</v>
      </c>
      <c r="D232" s="513" t="s">
        <v>198</v>
      </c>
      <c r="E232" s="515" t="s">
        <v>29</v>
      </c>
      <c r="F232" s="210">
        <v>3955</v>
      </c>
      <c r="G232" s="210">
        <v>3973</v>
      </c>
      <c r="H232" s="516">
        <v>3500</v>
      </c>
      <c r="I232" s="23">
        <v>3500</v>
      </c>
      <c r="J232" s="210">
        <v>3500</v>
      </c>
      <c r="K232" s="179">
        <v>3500</v>
      </c>
      <c r="L232" s="23">
        <v>3500</v>
      </c>
      <c r="M232" s="990">
        <v>1022.18</v>
      </c>
      <c r="N232" s="966">
        <f>(100/L232)*M232</f>
        <v>29.205142857142853</v>
      </c>
    </row>
    <row r="233" spans="1:14" ht="15">
      <c r="A233" s="193">
        <v>635</v>
      </c>
      <c r="B233" s="74"/>
      <c r="C233" s="83"/>
      <c r="D233" s="514"/>
      <c r="E233" s="503" t="s">
        <v>124</v>
      </c>
      <c r="F233" s="218"/>
      <c r="G233" s="218"/>
      <c r="H233" s="73"/>
      <c r="I233" s="71">
        <v>2800</v>
      </c>
      <c r="J233" s="178">
        <v>2800</v>
      </c>
      <c r="K233" s="164"/>
      <c r="L233" s="71"/>
      <c r="M233" s="983"/>
      <c r="N233" s="997"/>
    </row>
    <row r="234" spans="1:14" ht="15">
      <c r="A234" s="202">
        <v>635002</v>
      </c>
      <c r="B234" s="1021"/>
      <c r="C234" s="1022">
        <v>41</v>
      </c>
      <c r="D234" s="540" t="s">
        <v>198</v>
      </c>
      <c r="E234" s="1003" t="s">
        <v>501</v>
      </c>
      <c r="F234" s="183"/>
      <c r="G234" s="183"/>
      <c r="H234" s="36"/>
      <c r="I234" s="1023">
        <v>2800</v>
      </c>
      <c r="J234" s="167">
        <v>2800</v>
      </c>
      <c r="K234" s="182"/>
      <c r="L234" s="12"/>
      <c r="M234" s="989"/>
      <c r="N234" s="966"/>
    </row>
    <row r="235" spans="1:20" ht="15.75" thickBot="1">
      <c r="A235" s="198"/>
      <c r="B235" s="92"/>
      <c r="C235" s="646"/>
      <c r="D235" s="542"/>
      <c r="E235" s="545"/>
      <c r="F235" s="320"/>
      <c r="G235" s="320"/>
      <c r="H235" s="101"/>
      <c r="I235" s="727"/>
      <c r="J235" s="226"/>
      <c r="K235" s="198"/>
      <c r="L235" s="93"/>
      <c r="M235" s="548"/>
      <c r="N235" s="836"/>
      <c r="T235" s="188"/>
    </row>
    <row r="236" spans="1:20" ht="15.75" thickBot="1">
      <c r="A236" s="69" t="s">
        <v>222</v>
      </c>
      <c r="B236" s="17"/>
      <c r="C236" s="638"/>
      <c r="D236" s="508"/>
      <c r="E236" s="57" t="s">
        <v>223</v>
      </c>
      <c r="F236" s="18">
        <f>SUM(F237+F244+F246+F250+F248)</f>
        <v>20833</v>
      </c>
      <c r="G236" s="18">
        <f>SUM(G237+G244+G246+G250+G248)</f>
        <v>127150</v>
      </c>
      <c r="H236" s="70">
        <f aca="true" t="shared" si="31" ref="H236:M236">H237+H244+H246+H248+H250</f>
        <v>141695</v>
      </c>
      <c r="I236" s="68">
        <f t="shared" si="31"/>
        <v>101695</v>
      </c>
      <c r="J236" s="18">
        <f t="shared" si="31"/>
        <v>77164</v>
      </c>
      <c r="K236" s="69">
        <f t="shared" si="31"/>
        <v>31695</v>
      </c>
      <c r="L236" s="68">
        <f t="shared" si="31"/>
        <v>31695</v>
      </c>
      <c r="M236" s="1008">
        <f t="shared" si="31"/>
        <v>15934.54</v>
      </c>
      <c r="N236" s="995">
        <f>(100/L236)*M236</f>
        <v>50.27461744754694</v>
      </c>
      <c r="S236" s="188"/>
      <c r="T236" s="188"/>
    </row>
    <row r="237" spans="1:14" ht="15">
      <c r="A237" s="261">
        <v>62</v>
      </c>
      <c r="B237" s="95"/>
      <c r="C237" s="140"/>
      <c r="D237" s="538"/>
      <c r="E237" s="539" t="s">
        <v>75</v>
      </c>
      <c r="F237" s="215">
        <v>329</v>
      </c>
      <c r="G237" s="215">
        <v>38</v>
      </c>
      <c r="H237" s="106">
        <v>14</v>
      </c>
      <c r="I237" s="106">
        <f>SUM(I238:I243)</f>
        <v>14</v>
      </c>
      <c r="J237" s="215">
        <f>SUM(J238:J243)</f>
        <v>14</v>
      </c>
      <c r="K237" s="261">
        <f>SUM(K238:K243)</f>
        <v>14</v>
      </c>
      <c r="L237" s="98">
        <f>SUM(L238:L243)</f>
        <v>14</v>
      </c>
      <c r="M237" s="1009">
        <f>SUM(M238:M243)</f>
        <v>3.36</v>
      </c>
      <c r="N237" s="1001">
        <f>(100/L237)*M237</f>
        <v>24</v>
      </c>
    </row>
    <row r="238" spans="1:14" ht="15" customHeight="1" hidden="1">
      <c r="A238" s="169">
        <v>625002</v>
      </c>
      <c r="B238" s="22"/>
      <c r="C238" s="206"/>
      <c r="D238" s="510" t="s">
        <v>224</v>
      </c>
      <c r="E238" s="534" t="s">
        <v>79</v>
      </c>
      <c r="F238" s="170"/>
      <c r="G238" s="170"/>
      <c r="H238" s="52"/>
      <c r="I238" s="21"/>
      <c r="J238" s="181"/>
      <c r="K238" s="180"/>
      <c r="L238" s="21"/>
      <c r="M238" s="970"/>
      <c r="N238" s="811"/>
    </row>
    <row r="239" spans="1:14" ht="16.5" customHeight="1" hidden="1">
      <c r="A239" s="171">
        <v>623000</v>
      </c>
      <c r="B239" s="9"/>
      <c r="C239" s="13"/>
      <c r="D239" s="512" t="s">
        <v>224</v>
      </c>
      <c r="E239" s="328" t="s">
        <v>77</v>
      </c>
      <c r="F239" s="172"/>
      <c r="G239" s="172"/>
      <c r="H239" s="48"/>
      <c r="I239" s="8"/>
      <c r="J239" s="172"/>
      <c r="K239" s="171"/>
      <c r="L239" s="8"/>
      <c r="M239" s="985"/>
      <c r="N239" s="811"/>
    </row>
    <row r="240" spans="1:14" ht="17.25" customHeight="1" hidden="1">
      <c r="A240" s="171">
        <v>625001</v>
      </c>
      <c r="B240" s="9"/>
      <c r="C240" s="13"/>
      <c r="D240" s="512" t="s">
        <v>224</v>
      </c>
      <c r="E240" s="328" t="s">
        <v>78</v>
      </c>
      <c r="F240" s="172"/>
      <c r="G240" s="172"/>
      <c r="H240" s="48"/>
      <c r="I240" s="8"/>
      <c r="J240" s="172"/>
      <c r="K240" s="171"/>
      <c r="L240" s="8"/>
      <c r="M240" s="985"/>
      <c r="N240" s="811"/>
    </row>
    <row r="241" spans="1:14" ht="15">
      <c r="A241" s="171">
        <v>625002</v>
      </c>
      <c r="B241" s="9"/>
      <c r="C241" s="13">
        <v>41</v>
      </c>
      <c r="D241" s="512" t="s">
        <v>224</v>
      </c>
      <c r="E241" s="328" t="s">
        <v>79</v>
      </c>
      <c r="F241" s="172">
        <v>235</v>
      </c>
      <c r="G241" s="172">
        <v>20</v>
      </c>
      <c r="H241" s="48"/>
      <c r="I241" s="8"/>
      <c r="J241" s="172"/>
      <c r="K241" s="171"/>
      <c r="L241" s="8"/>
      <c r="M241" s="985"/>
      <c r="N241" s="967"/>
    </row>
    <row r="242" spans="1:14" ht="15">
      <c r="A242" s="169">
        <v>625003</v>
      </c>
      <c r="B242" s="7"/>
      <c r="C242" s="641">
        <v>41</v>
      </c>
      <c r="D242" s="512" t="s">
        <v>224</v>
      </c>
      <c r="E242" s="504" t="s">
        <v>80</v>
      </c>
      <c r="F242" s="172">
        <v>14</v>
      </c>
      <c r="G242" s="172">
        <v>12</v>
      </c>
      <c r="H242" s="48">
        <v>14</v>
      </c>
      <c r="I242" s="8">
        <v>14</v>
      </c>
      <c r="J242" s="172">
        <v>14</v>
      </c>
      <c r="K242" s="171">
        <v>14</v>
      </c>
      <c r="L242" s="8">
        <v>14</v>
      </c>
      <c r="M242" s="985">
        <v>3.36</v>
      </c>
      <c r="N242" s="965">
        <f>(100/L242)*M242</f>
        <v>24</v>
      </c>
    </row>
    <row r="243" spans="1:14" ht="15">
      <c r="A243" s="201">
        <v>625007</v>
      </c>
      <c r="B243" s="91"/>
      <c r="C243" s="322">
        <v>41</v>
      </c>
      <c r="D243" s="511" t="s">
        <v>224</v>
      </c>
      <c r="E243" s="471" t="s">
        <v>83</v>
      </c>
      <c r="F243" s="211">
        <v>79</v>
      </c>
      <c r="G243" s="211">
        <v>6</v>
      </c>
      <c r="H243" s="53"/>
      <c r="I243" s="24"/>
      <c r="J243" s="211"/>
      <c r="K243" s="201"/>
      <c r="L243" s="24"/>
      <c r="M243" s="993"/>
      <c r="N243" s="823"/>
    </row>
    <row r="244" spans="1:14" ht="15">
      <c r="A244" s="164">
        <v>632</v>
      </c>
      <c r="B244" s="3"/>
      <c r="C244" s="135"/>
      <c r="D244" s="514"/>
      <c r="E244" s="503" t="s">
        <v>225</v>
      </c>
      <c r="F244" s="165">
        <v>18292</v>
      </c>
      <c r="G244" s="165">
        <v>19106</v>
      </c>
      <c r="H244" s="5">
        <v>20000</v>
      </c>
      <c r="I244" s="5">
        <v>20000</v>
      </c>
      <c r="J244" s="165">
        <v>20000</v>
      </c>
      <c r="K244" s="164">
        <f>K245</f>
        <v>20000</v>
      </c>
      <c r="L244" s="4">
        <f>L245</f>
        <v>20000</v>
      </c>
      <c r="M244" s="984">
        <f>M245</f>
        <v>15484.18</v>
      </c>
      <c r="N244" s="999">
        <f aca="true" t="shared" si="32" ref="N244:N251">(100/L244)*M244</f>
        <v>77.4209</v>
      </c>
    </row>
    <row r="245" spans="1:14" ht="15">
      <c r="A245" s="173">
        <v>632001</v>
      </c>
      <c r="B245" s="11">
        <v>1</v>
      </c>
      <c r="C245" s="204">
        <v>41</v>
      </c>
      <c r="D245" s="509" t="s">
        <v>224</v>
      </c>
      <c r="E245" s="505" t="s">
        <v>87</v>
      </c>
      <c r="F245" s="174">
        <v>18292</v>
      </c>
      <c r="G245" s="174">
        <v>19106</v>
      </c>
      <c r="H245" s="80">
        <v>20000</v>
      </c>
      <c r="I245" s="80">
        <v>20000</v>
      </c>
      <c r="J245" s="174">
        <v>20000</v>
      </c>
      <c r="K245" s="173">
        <v>20000</v>
      </c>
      <c r="L245" s="10">
        <v>20000</v>
      </c>
      <c r="M245" s="986">
        <v>15484.18</v>
      </c>
      <c r="N245" s="972">
        <f t="shared" si="32"/>
        <v>77.4209</v>
      </c>
    </row>
    <row r="246" spans="1:14" ht="15">
      <c r="A246" s="200">
        <v>633</v>
      </c>
      <c r="B246" s="72"/>
      <c r="C246" s="639"/>
      <c r="D246" s="509"/>
      <c r="E246" s="502" t="s">
        <v>92</v>
      </c>
      <c r="F246" s="218">
        <v>520</v>
      </c>
      <c r="G246" s="218">
        <v>50951</v>
      </c>
      <c r="H246" s="73">
        <v>20000</v>
      </c>
      <c r="I246" s="73">
        <v>20000</v>
      </c>
      <c r="J246" s="218">
        <v>1500</v>
      </c>
      <c r="K246" s="200">
        <f>K247</f>
        <v>5000</v>
      </c>
      <c r="L246" s="4">
        <f>L247</f>
        <v>5000</v>
      </c>
      <c r="M246" s="983">
        <f>M247</f>
        <v>27</v>
      </c>
      <c r="N246" s="996">
        <f t="shared" si="32"/>
        <v>0.54</v>
      </c>
    </row>
    <row r="247" spans="1:14" ht="15">
      <c r="A247" s="173">
        <v>633006</v>
      </c>
      <c r="B247" s="11">
        <v>7</v>
      </c>
      <c r="C247" s="204">
        <v>41</v>
      </c>
      <c r="D247" s="509" t="s">
        <v>224</v>
      </c>
      <c r="E247" s="505" t="s">
        <v>472</v>
      </c>
      <c r="F247" s="174">
        <v>520</v>
      </c>
      <c r="G247" s="174">
        <v>50951</v>
      </c>
      <c r="H247" s="80">
        <v>20000</v>
      </c>
      <c r="I247" s="80">
        <v>20000</v>
      </c>
      <c r="J247" s="174">
        <v>1500</v>
      </c>
      <c r="K247" s="1052">
        <v>5000</v>
      </c>
      <c r="L247" s="1053">
        <v>5000</v>
      </c>
      <c r="M247" s="1024">
        <v>27</v>
      </c>
      <c r="N247" s="972">
        <f t="shared" si="32"/>
        <v>0.54</v>
      </c>
    </row>
    <row r="248" spans="1:19" ht="15">
      <c r="A248" s="193">
        <v>635</v>
      </c>
      <c r="B248" s="3"/>
      <c r="C248" s="135"/>
      <c r="D248" s="514"/>
      <c r="E248" s="503" t="s">
        <v>124</v>
      </c>
      <c r="F248" s="165"/>
      <c r="G248" s="165">
        <v>55375</v>
      </c>
      <c r="H248" s="73">
        <v>100000</v>
      </c>
      <c r="I248" s="73">
        <v>60000</v>
      </c>
      <c r="J248" s="218">
        <v>54000</v>
      </c>
      <c r="K248" s="164">
        <f>K249</f>
        <v>5000</v>
      </c>
      <c r="L248" s="71">
        <f>L249</f>
        <v>5000</v>
      </c>
      <c r="M248" s="983">
        <f>M249</f>
        <v>0</v>
      </c>
      <c r="N248" s="996">
        <f t="shared" si="32"/>
        <v>0</v>
      </c>
      <c r="S248" s="188"/>
    </row>
    <row r="249" spans="1:14" ht="15">
      <c r="A249" s="173">
        <v>635006</v>
      </c>
      <c r="B249" s="11"/>
      <c r="C249" s="204">
        <v>41</v>
      </c>
      <c r="D249" s="509" t="s">
        <v>224</v>
      </c>
      <c r="E249" s="505" t="s">
        <v>471</v>
      </c>
      <c r="F249" s="174"/>
      <c r="G249" s="174">
        <v>55375</v>
      </c>
      <c r="H249" s="80">
        <v>100000</v>
      </c>
      <c r="I249" s="80">
        <v>60000</v>
      </c>
      <c r="J249" s="174">
        <v>54000</v>
      </c>
      <c r="K249" s="173">
        <v>5000</v>
      </c>
      <c r="L249" s="10">
        <v>5000</v>
      </c>
      <c r="M249" s="986">
        <v>0</v>
      </c>
      <c r="N249" s="972">
        <f t="shared" si="32"/>
        <v>0</v>
      </c>
    </row>
    <row r="250" spans="1:14" ht="15">
      <c r="A250" s="194">
        <v>637</v>
      </c>
      <c r="B250" s="72"/>
      <c r="C250" s="639"/>
      <c r="D250" s="509"/>
      <c r="E250" s="502" t="s">
        <v>134</v>
      </c>
      <c r="F250" s="218">
        <v>1692</v>
      </c>
      <c r="G250" s="218">
        <v>1680</v>
      </c>
      <c r="H250" s="73">
        <f aca="true" t="shared" si="33" ref="H250:M250">H251</f>
        <v>1681</v>
      </c>
      <c r="I250" s="71">
        <f t="shared" si="33"/>
        <v>1681</v>
      </c>
      <c r="J250" s="218">
        <f t="shared" si="33"/>
        <v>1650</v>
      </c>
      <c r="K250" s="200">
        <f t="shared" si="33"/>
        <v>1681</v>
      </c>
      <c r="L250" s="71">
        <f t="shared" si="33"/>
        <v>1681</v>
      </c>
      <c r="M250" s="984">
        <f t="shared" si="33"/>
        <v>420</v>
      </c>
      <c r="N250" s="996">
        <f t="shared" si="32"/>
        <v>24.98512790005949</v>
      </c>
    </row>
    <row r="251" spans="1:21" ht="15">
      <c r="A251" s="173">
        <v>637027</v>
      </c>
      <c r="B251" s="11"/>
      <c r="C251" s="204">
        <v>41</v>
      </c>
      <c r="D251" s="509" t="s">
        <v>224</v>
      </c>
      <c r="E251" s="505" t="s">
        <v>156</v>
      </c>
      <c r="F251" s="174">
        <v>1692</v>
      </c>
      <c r="G251" s="174">
        <v>1680</v>
      </c>
      <c r="H251" s="80">
        <v>1681</v>
      </c>
      <c r="I251" s="80">
        <v>1681</v>
      </c>
      <c r="J251" s="174">
        <v>1650</v>
      </c>
      <c r="K251" s="173">
        <v>1681</v>
      </c>
      <c r="L251" s="10">
        <v>1681</v>
      </c>
      <c r="M251" s="986">
        <v>420</v>
      </c>
      <c r="N251" s="972">
        <f t="shared" si="32"/>
        <v>24.98512790005949</v>
      </c>
      <c r="U251" s="188"/>
    </row>
    <row r="252" spans="1:14" ht="15.75" thickBot="1">
      <c r="A252" s="258"/>
      <c r="B252" s="104"/>
      <c r="C252" s="647"/>
      <c r="D252" s="542"/>
      <c r="E252" s="579"/>
      <c r="F252" s="320"/>
      <c r="G252" s="320"/>
      <c r="H252" s="473"/>
      <c r="I252" s="121"/>
      <c r="J252" s="178"/>
      <c r="K252" s="177"/>
      <c r="L252" s="133"/>
      <c r="M252" s="229"/>
      <c r="N252" s="844"/>
    </row>
    <row r="253" spans="1:14" ht="15.75" thickBot="1">
      <c r="A253" s="69" t="s">
        <v>226</v>
      </c>
      <c r="B253" s="94"/>
      <c r="C253" s="55"/>
      <c r="D253" s="508"/>
      <c r="E253" s="501" t="s">
        <v>227</v>
      </c>
      <c r="F253" s="18">
        <f>F262+F266+F271+F273+F254</f>
        <v>16212</v>
      </c>
      <c r="G253" s="18">
        <f>G262+G266+G271+G273+G254</f>
        <v>15962</v>
      </c>
      <c r="H253" s="70">
        <f aca="true" t="shared" si="34" ref="H253:M253">H254+H262+H266+H271+H273</f>
        <v>22315</v>
      </c>
      <c r="I253" s="70">
        <f t="shared" si="34"/>
        <v>22315</v>
      </c>
      <c r="J253" s="18">
        <f t="shared" si="34"/>
        <v>18005</v>
      </c>
      <c r="K253" s="69">
        <f t="shared" si="34"/>
        <v>22595</v>
      </c>
      <c r="L253" s="68">
        <f t="shared" si="34"/>
        <v>22595</v>
      </c>
      <c r="M253" s="1008">
        <f t="shared" si="34"/>
        <v>2232.01</v>
      </c>
      <c r="N253" s="995">
        <f>(100/L253)*M253</f>
        <v>9.878335915025449</v>
      </c>
    </row>
    <row r="254" spans="1:14" ht="15">
      <c r="A254" s="918">
        <v>62</v>
      </c>
      <c r="B254" s="919"/>
      <c r="C254" s="656"/>
      <c r="D254" s="578"/>
      <c r="E254" s="563" t="s">
        <v>75</v>
      </c>
      <c r="F254" s="215">
        <f>SUM(F255:F261)</f>
        <v>400</v>
      </c>
      <c r="G254" s="215">
        <f aca="true" t="shared" si="35" ref="G254:M254">SUM(G255:G261)</f>
        <v>19</v>
      </c>
      <c r="H254" s="122">
        <f t="shared" si="35"/>
        <v>15</v>
      </c>
      <c r="I254" s="122">
        <f t="shared" si="35"/>
        <v>15</v>
      </c>
      <c r="J254" s="580">
        <f t="shared" si="35"/>
        <v>15</v>
      </c>
      <c r="K254" s="1054">
        <f t="shared" si="35"/>
        <v>15</v>
      </c>
      <c r="L254" s="1056">
        <f t="shared" si="35"/>
        <v>15</v>
      </c>
      <c r="M254" s="1025">
        <f t="shared" si="35"/>
        <v>2.16</v>
      </c>
      <c r="N254" s="1001">
        <f>(100/L254)*M254</f>
        <v>14.400000000000002</v>
      </c>
    </row>
    <row r="255" spans="1:14" ht="15">
      <c r="A255" s="169">
        <v>621000</v>
      </c>
      <c r="B255" s="7"/>
      <c r="C255" s="641">
        <v>41</v>
      </c>
      <c r="D255" s="522" t="s">
        <v>228</v>
      </c>
      <c r="E255" s="504" t="s">
        <v>76</v>
      </c>
      <c r="F255" s="170">
        <v>63</v>
      </c>
      <c r="G255" s="170"/>
      <c r="H255" s="52"/>
      <c r="I255" s="21"/>
      <c r="J255" s="181"/>
      <c r="K255" s="180"/>
      <c r="L255" s="21"/>
      <c r="M255" s="970"/>
      <c r="N255" s="729"/>
    </row>
    <row r="256" spans="1:14" ht="15">
      <c r="A256" s="171">
        <v>625001</v>
      </c>
      <c r="B256" s="9"/>
      <c r="C256" s="641">
        <v>41</v>
      </c>
      <c r="D256" s="522" t="s">
        <v>228</v>
      </c>
      <c r="E256" s="470" t="s">
        <v>78</v>
      </c>
      <c r="F256" s="172">
        <v>9</v>
      </c>
      <c r="G256" s="172"/>
      <c r="H256" s="48"/>
      <c r="I256" s="8"/>
      <c r="J256" s="172"/>
      <c r="K256" s="171"/>
      <c r="L256" s="8"/>
      <c r="M256" s="985"/>
      <c r="N256" s="811"/>
    </row>
    <row r="257" spans="1:14" ht="15">
      <c r="A257" s="171">
        <v>625002</v>
      </c>
      <c r="B257" s="9"/>
      <c r="C257" s="641">
        <v>41</v>
      </c>
      <c r="D257" s="522" t="s">
        <v>228</v>
      </c>
      <c r="E257" s="470" t="s">
        <v>79</v>
      </c>
      <c r="F257" s="172">
        <v>214</v>
      </c>
      <c r="G257" s="172">
        <v>7</v>
      </c>
      <c r="H257" s="48"/>
      <c r="I257" s="8"/>
      <c r="J257" s="172"/>
      <c r="K257" s="171"/>
      <c r="L257" s="8"/>
      <c r="M257" s="985"/>
      <c r="N257" s="824"/>
    </row>
    <row r="258" spans="1:14" ht="15">
      <c r="A258" s="169">
        <v>625003</v>
      </c>
      <c r="B258" s="51"/>
      <c r="C258" s="84">
        <v>41</v>
      </c>
      <c r="D258" s="522" t="s">
        <v>228</v>
      </c>
      <c r="E258" s="504" t="s">
        <v>80</v>
      </c>
      <c r="F258" s="170">
        <v>17</v>
      </c>
      <c r="G258" s="170">
        <v>12</v>
      </c>
      <c r="H258" s="48">
        <v>15</v>
      </c>
      <c r="I258" s="8">
        <v>15</v>
      </c>
      <c r="J258" s="172">
        <v>15</v>
      </c>
      <c r="K258" s="171">
        <v>15</v>
      </c>
      <c r="L258" s="8">
        <v>15</v>
      </c>
      <c r="M258" s="985">
        <v>2.16</v>
      </c>
      <c r="N258" s="967">
        <f>(100/L258)*M258</f>
        <v>14.400000000000002</v>
      </c>
    </row>
    <row r="259" spans="1:23" ht="15">
      <c r="A259" s="171">
        <v>625004</v>
      </c>
      <c r="B259" s="33"/>
      <c r="C259" s="84">
        <v>41</v>
      </c>
      <c r="D259" s="522" t="s">
        <v>228</v>
      </c>
      <c r="E259" s="470" t="s">
        <v>81</v>
      </c>
      <c r="F259" s="172">
        <v>19</v>
      </c>
      <c r="G259" s="172"/>
      <c r="H259" s="48"/>
      <c r="I259" s="8"/>
      <c r="J259" s="172"/>
      <c r="K259" s="171"/>
      <c r="L259" s="8"/>
      <c r="M259" s="985"/>
      <c r="N259" s="731"/>
      <c r="V259" s="188"/>
      <c r="W259" s="188"/>
    </row>
    <row r="260" spans="1:14" ht="15">
      <c r="A260" s="182">
        <v>625005</v>
      </c>
      <c r="B260" s="35"/>
      <c r="C260" s="39">
        <v>41</v>
      </c>
      <c r="D260" s="522" t="s">
        <v>228</v>
      </c>
      <c r="E260" s="41" t="s">
        <v>82</v>
      </c>
      <c r="F260" s="183">
        <v>7</v>
      </c>
      <c r="G260" s="183"/>
      <c r="H260" s="48"/>
      <c r="I260" s="8"/>
      <c r="J260" s="172"/>
      <c r="K260" s="171"/>
      <c r="L260" s="8"/>
      <c r="M260" s="985"/>
      <c r="N260" s="811"/>
    </row>
    <row r="261" spans="1:14" ht="15">
      <c r="A261" s="201">
        <v>625007</v>
      </c>
      <c r="B261" s="81"/>
      <c r="C261" s="657">
        <v>41</v>
      </c>
      <c r="D261" s="513" t="s">
        <v>228</v>
      </c>
      <c r="E261" s="515" t="s">
        <v>83</v>
      </c>
      <c r="F261" s="210">
        <v>71</v>
      </c>
      <c r="G261" s="210"/>
      <c r="H261" s="48"/>
      <c r="I261" s="8"/>
      <c r="J261" s="210"/>
      <c r="K261" s="171"/>
      <c r="L261" s="8"/>
      <c r="M261" s="985"/>
      <c r="N261" s="823"/>
    </row>
    <row r="262" spans="1:14" ht="15">
      <c r="A262" s="164">
        <v>632</v>
      </c>
      <c r="B262" s="3"/>
      <c r="C262" s="135"/>
      <c r="D262" s="514"/>
      <c r="E262" s="532" t="s">
        <v>225</v>
      </c>
      <c r="F262" s="165">
        <f>SUM(F263:F265)</f>
        <v>7274</v>
      </c>
      <c r="G262" s="165">
        <f>SUM(G263:G265)</f>
        <v>6228</v>
      </c>
      <c r="H262" s="5">
        <f aca="true" t="shared" si="36" ref="H262:M262">H263+H264+H265</f>
        <v>7850</v>
      </c>
      <c r="I262" s="4">
        <f t="shared" si="36"/>
        <v>7370</v>
      </c>
      <c r="J262" s="165">
        <f t="shared" si="36"/>
        <v>7370</v>
      </c>
      <c r="K262" s="164">
        <f t="shared" si="36"/>
        <v>7850</v>
      </c>
      <c r="L262" s="4">
        <f t="shared" si="36"/>
        <v>7850</v>
      </c>
      <c r="M262" s="984">
        <f t="shared" si="36"/>
        <v>1593.62</v>
      </c>
      <c r="N262" s="999">
        <f>(100/L262)*M262</f>
        <v>20.300891719745223</v>
      </c>
    </row>
    <row r="263" spans="1:14" ht="15">
      <c r="A263" s="180">
        <v>632001</v>
      </c>
      <c r="B263" s="22">
        <v>1</v>
      </c>
      <c r="C263" s="641">
        <v>41</v>
      </c>
      <c r="D263" s="522" t="s">
        <v>228</v>
      </c>
      <c r="E263" s="533" t="s">
        <v>229</v>
      </c>
      <c r="F263" s="183">
        <v>715</v>
      </c>
      <c r="G263" s="183">
        <v>656</v>
      </c>
      <c r="H263" s="52">
        <v>850</v>
      </c>
      <c r="I263" s="21">
        <v>850</v>
      </c>
      <c r="J263" s="181">
        <v>850</v>
      </c>
      <c r="K263" s="180">
        <v>850</v>
      </c>
      <c r="L263" s="21">
        <v>850</v>
      </c>
      <c r="M263" s="970">
        <v>120.48</v>
      </c>
      <c r="N263" s="971">
        <f>(100/L263)*M263</f>
        <v>14.174117647058823</v>
      </c>
    </row>
    <row r="264" spans="1:14" ht="15">
      <c r="A264" s="169">
        <v>632001</v>
      </c>
      <c r="B264" s="7">
        <v>2</v>
      </c>
      <c r="C264" s="641">
        <v>41</v>
      </c>
      <c r="D264" s="522" t="s">
        <v>228</v>
      </c>
      <c r="E264" s="557" t="s">
        <v>230</v>
      </c>
      <c r="F264" s="172">
        <v>4491</v>
      </c>
      <c r="G264" s="172">
        <v>3178</v>
      </c>
      <c r="H264" s="53">
        <v>5000</v>
      </c>
      <c r="I264" s="24">
        <v>4520</v>
      </c>
      <c r="J264" s="211">
        <v>4520</v>
      </c>
      <c r="K264" s="201">
        <v>5000</v>
      </c>
      <c r="L264" s="24">
        <v>5000</v>
      </c>
      <c r="M264" s="993">
        <v>982.3</v>
      </c>
      <c r="N264" s="964">
        <f>(100/L264)*M264</f>
        <v>19.646</v>
      </c>
    </row>
    <row r="265" spans="1:14" ht="15">
      <c r="A265" s="182">
        <v>632002</v>
      </c>
      <c r="B265" s="35"/>
      <c r="C265" s="39">
        <v>41</v>
      </c>
      <c r="D265" s="522" t="s">
        <v>228</v>
      </c>
      <c r="E265" s="544" t="s">
        <v>29</v>
      </c>
      <c r="F265" s="211">
        <v>2068</v>
      </c>
      <c r="G265" s="211">
        <v>2394</v>
      </c>
      <c r="H265" s="516">
        <v>2000</v>
      </c>
      <c r="I265" s="23">
        <v>2000</v>
      </c>
      <c r="J265" s="210">
        <v>2000</v>
      </c>
      <c r="K265" s="179">
        <v>2000</v>
      </c>
      <c r="L265" s="23">
        <v>2000</v>
      </c>
      <c r="M265" s="990">
        <v>490.84</v>
      </c>
      <c r="N265" s="966">
        <f>(100/L265)*M265</f>
        <v>24.542</v>
      </c>
    </row>
    <row r="266" spans="1:14" ht="15">
      <c r="A266" s="193">
        <v>633</v>
      </c>
      <c r="B266" s="75"/>
      <c r="C266" s="112"/>
      <c r="D266" s="514"/>
      <c r="E266" s="532" t="s">
        <v>92</v>
      </c>
      <c r="F266" s="165">
        <f>SUM(F267:F270)</f>
        <v>16</v>
      </c>
      <c r="G266" s="165">
        <f>SUM(G267:G270)</f>
        <v>406</v>
      </c>
      <c r="H266" s="583">
        <v>500</v>
      </c>
      <c r="I266" s="123">
        <v>500</v>
      </c>
      <c r="J266" s="231">
        <v>250</v>
      </c>
      <c r="K266" s="1055">
        <f>K267+K270+K268+K269</f>
        <v>500</v>
      </c>
      <c r="L266" s="123">
        <v>500</v>
      </c>
      <c r="M266" s="1026">
        <f>M267+M270+M268+M269</f>
        <v>0</v>
      </c>
      <c r="N266" s="999">
        <f>(100/L266)*M266</f>
        <v>0</v>
      </c>
    </row>
    <row r="267" spans="1:14" ht="15">
      <c r="A267" s="180">
        <v>633004</v>
      </c>
      <c r="B267" s="22">
        <v>2</v>
      </c>
      <c r="C267" s="641">
        <v>41</v>
      </c>
      <c r="D267" s="522" t="s">
        <v>228</v>
      </c>
      <c r="E267" s="533" t="s">
        <v>562</v>
      </c>
      <c r="F267" s="181"/>
      <c r="G267" s="181"/>
      <c r="H267" s="52"/>
      <c r="I267" s="21">
        <v>250</v>
      </c>
      <c r="J267" s="181">
        <v>250</v>
      </c>
      <c r="K267" s="180"/>
      <c r="L267" s="21"/>
      <c r="M267" s="970"/>
      <c r="N267" s="729"/>
    </row>
    <row r="268" spans="1:14" ht="15" hidden="1">
      <c r="A268" s="713">
        <v>633006</v>
      </c>
      <c r="B268" s="714"/>
      <c r="C268" s="714">
        <v>41</v>
      </c>
      <c r="D268" s="581" t="s">
        <v>228</v>
      </c>
      <c r="E268" s="715" t="s">
        <v>445</v>
      </c>
      <c r="F268" s="271"/>
      <c r="G268" s="271"/>
      <c r="H268" s="713"/>
      <c r="I268" s="279"/>
      <c r="J268" s="584"/>
      <c r="K268" s="733"/>
      <c r="L268" s="276"/>
      <c r="M268" s="1012"/>
      <c r="N268" s="853"/>
    </row>
    <row r="269" spans="1:21" ht="15">
      <c r="A269" s="269">
        <v>633004</v>
      </c>
      <c r="B269" s="270"/>
      <c r="C269" s="658">
        <v>41</v>
      </c>
      <c r="D269" s="581" t="s">
        <v>228</v>
      </c>
      <c r="E269" s="582" t="s">
        <v>378</v>
      </c>
      <c r="F269" s="716"/>
      <c r="G269" s="716">
        <v>217</v>
      </c>
      <c r="H269" s="717"/>
      <c r="I269" s="279"/>
      <c r="J269" s="584"/>
      <c r="K269" s="713"/>
      <c r="L269" s="279"/>
      <c r="M269" s="1027"/>
      <c r="N269" s="856"/>
      <c r="U269" s="188"/>
    </row>
    <row r="270" spans="1:21" ht="15">
      <c r="A270" s="179">
        <v>633006</v>
      </c>
      <c r="B270" s="11">
        <v>7</v>
      </c>
      <c r="C270" s="206">
        <v>41</v>
      </c>
      <c r="D270" s="522" t="s">
        <v>228</v>
      </c>
      <c r="E270" s="529" t="s">
        <v>92</v>
      </c>
      <c r="F270" s="210">
        <v>16</v>
      </c>
      <c r="G270" s="210">
        <v>189</v>
      </c>
      <c r="H270" s="713">
        <v>500</v>
      </c>
      <c r="I270" s="279">
        <v>250</v>
      </c>
      <c r="J270" s="210"/>
      <c r="K270" s="179">
        <v>500</v>
      </c>
      <c r="L270" s="23">
        <v>500</v>
      </c>
      <c r="M270" s="990">
        <v>0</v>
      </c>
      <c r="N270" s="966">
        <f>(100/L270)*M270</f>
        <v>0</v>
      </c>
      <c r="U270" s="188"/>
    </row>
    <row r="271" spans="1:14" ht="15">
      <c r="A271" s="164">
        <v>635</v>
      </c>
      <c r="B271" s="75"/>
      <c r="C271" s="112"/>
      <c r="D271" s="514"/>
      <c r="E271" s="532" t="s">
        <v>231</v>
      </c>
      <c r="F271" s="218">
        <f>SUM(F272:F272)</f>
        <v>88</v>
      </c>
      <c r="G271" s="218">
        <f>SUM(G272:G272)</f>
        <v>481</v>
      </c>
      <c r="H271" s="5">
        <f aca="true" t="shared" si="37" ref="H271:M271">H272</f>
        <v>5000</v>
      </c>
      <c r="I271" s="4">
        <f t="shared" si="37"/>
        <v>5000</v>
      </c>
      <c r="J271" s="165">
        <f t="shared" si="37"/>
        <v>700</v>
      </c>
      <c r="K271" s="164">
        <f t="shared" si="37"/>
        <v>5000</v>
      </c>
      <c r="L271" s="4">
        <f t="shared" si="37"/>
        <v>5000</v>
      </c>
      <c r="M271" s="984">
        <f t="shared" si="37"/>
        <v>0</v>
      </c>
      <c r="N271" s="996">
        <f>(100/L271)*M271</f>
        <v>0</v>
      </c>
    </row>
    <row r="272" spans="1:14" ht="15">
      <c r="A272" s="263">
        <v>635006</v>
      </c>
      <c r="B272" s="22">
        <v>1</v>
      </c>
      <c r="C272" s="641">
        <v>41</v>
      </c>
      <c r="D272" s="522" t="s">
        <v>228</v>
      </c>
      <c r="E272" s="533" t="s">
        <v>232</v>
      </c>
      <c r="F272" s="170">
        <v>88</v>
      </c>
      <c r="G272" s="170">
        <v>481</v>
      </c>
      <c r="H272" s="52">
        <v>5000</v>
      </c>
      <c r="I272" s="21">
        <v>5000</v>
      </c>
      <c r="J272" s="181">
        <v>700</v>
      </c>
      <c r="K272" s="180">
        <v>5000</v>
      </c>
      <c r="L272" s="21">
        <v>5000</v>
      </c>
      <c r="M272" s="970">
        <v>0</v>
      </c>
      <c r="N272" s="972">
        <f>(100/L272)*M272</f>
        <v>0</v>
      </c>
    </row>
    <row r="273" spans="1:14" ht="15">
      <c r="A273" s="164">
        <v>637</v>
      </c>
      <c r="B273" s="3"/>
      <c r="C273" s="135"/>
      <c r="D273" s="514"/>
      <c r="E273" s="503" t="s">
        <v>134</v>
      </c>
      <c r="F273" s="165">
        <f>SUM(F274:F279)</f>
        <v>8434</v>
      </c>
      <c r="G273" s="165">
        <f>SUM(G274:G279)</f>
        <v>8828</v>
      </c>
      <c r="H273" s="5">
        <f>H275+H277+H279+H276+H274+H278</f>
        <v>8950</v>
      </c>
      <c r="I273" s="4">
        <f>I274+I277+I279+I276+I275+I278</f>
        <v>9430</v>
      </c>
      <c r="J273" s="165">
        <f>SUM(J274:J279)</f>
        <v>9670</v>
      </c>
      <c r="K273" s="164">
        <f>SUM(K274:K279)</f>
        <v>9230</v>
      </c>
      <c r="L273" s="4">
        <f>SUM(L274:L279)</f>
        <v>9230</v>
      </c>
      <c r="M273" s="984">
        <f>SUM(M274:M279)</f>
        <v>636.23</v>
      </c>
      <c r="N273" s="996">
        <f>(100/L273)*M273</f>
        <v>6.893066088840737</v>
      </c>
    </row>
    <row r="274" spans="1:14" ht="15">
      <c r="A274" s="180">
        <v>637004</v>
      </c>
      <c r="B274" s="22"/>
      <c r="C274" s="641">
        <v>41</v>
      </c>
      <c r="D274" s="522" t="s">
        <v>228</v>
      </c>
      <c r="E274" s="517" t="s">
        <v>233</v>
      </c>
      <c r="F274" s="170">
        <v>460</v>
      </c>
      <c r="G274" s="170">
        <v>1014</v>
      </c>
      <c r="H274" s="52">
        <v>1200</v>
      </c>
      <c r="I274" s="21">
        <v>1200</v>
      </c>
      <c r="J274" s="216">
        <v>1440</v>
      </c>
      <c r="K274" s="180">
        <v>1200</v>
      </c>
      <c r="L274" s="21">
        <v>1200</v>
      </c>
      <c r="M274" s="1005">
        <v>356.23</v>
      </c>
      <c r="N274" s="998">
        <f aca="true" t="shared" si="38" ref="N274:N279">(100/L274)*M274</f>
        <v>29.685833333333335</v>
      </c>
    </row>
    <row r="275" spans="1:14" ht="15">
      <c r="A275" s="169">
        <v>637004</v>
      </c>
      <c r="B275" s="15">
        <v>5</v>
      </c>
      <c r="C275" s="206">
        <v>41</v>
      </c>
      <c r="D275" s="510" t="s">
        <v>228</v>
      </c>
      <c r="E275" s="471" t="s">
        <v>190</v>
      </c>
      <c r="F275" s="183">
        <v>484</v>
      </c>
      <c r="G275" s="183">
        <v>125</v>
      </c>
      <c r="H275" s="48">
        <v>350</v>
      </c>
      <c r="I275" s="8">
        <v>830</v>
      </c>
      <c r="J275" s="172">
        <v>830</v>
      </c>
      <c r="K275" s="171">
        <v>630</v>
      </c>
      <c r="L275" s="8">
        <v>630</v>
      </c>
      <c r="M275" s="985">
        <v>0</v>
      </c>
      <c r="N275" s="967">
        <f t="shared" si="38"/>
        <v>0</v>
      </c>
    </row>
    <row r="276" spans="1:14" ht="15">
      <c r="A276" s="169">
        <v>637015</v>
      </c>
      <c r="B276" s="9"/>
      <c r="C276" s="13">
        <v>41</v>
      </c>
      <c r="D276" s="512" t="s">
        <v>228</v>
      </c>
      <c r="E276" s="470" t="s">
        <v>234</v>
      </c>
      <c r="F276" s="172"/>
      <c r="G276" s="172">
        <v>163</v>
      </c>
      <c r="H276" s="36">
        <v>200</v>
      </c>
      <c r="I276" s="36">
        <v>200</v>
      </c>
      <c r="J276" s="172">
        <v>200</v>
      </c>
      <c r="K276" s="182">
        <v>200</v>
      </c>
      <c r="L276" s="12">
        <v>200</v>
      </c>
      <c r="M276" s="985">
        <v>0</v>
      </c>
      <c r="N276" s="967">
        <f t="shared" si="38"/>
        <v>0</v>
      </c>
    </row>
    <row r="277" spans="1:14" ht="15">
      <c r="A277" s="171">
        <v>637012</v>
      </c>
      <c r="B277" s="9">
        <v>50</v>
      </c>
      <c r="C277" s="641">
        <v>41</v>
      </c>
      <c r="D277" s="522" t="s">
        <v>228</v>
      </c>
      <c r="E277" s="471" t="s">
        <v>235</v>
      </c>
      <c r="F277" s="172">
        <v>5292</v>
      </c>
      <c r="G277" s="172">
        <v>5559</v>
      </c>
      <c r="H277" s="48">
        <v>6000</v>
      </c>
      <c r="I277" s="8">
        <v>6000</v>
      </c>
      <c r="J277" s="172">
        <v>6000</v>
      </c>
      <c r="K277" s="171">
        <v>6000</v>
      </c>
      <c r="L277" s="8">
        <v>6000</v>
      </c>
      <c r="M277" s="985">
        <v>0</v>
      </c>
      <c r="N277" s="967">
        <f t="shared" si="38"/>
        <v>0</v>
      </c>
    </row>
    <row r="278" spans="1:14" ht="15">
      <c r="A278" s="169">
        <v>637012</v>
      </c>
      <c r="B278" s="7">
        <v>1</v>
      </c>
      <c r="C278" s="641">
        <v>46</v>
      </c>
      <c r="D278" s="522" t="s">
        <v>228</v>
      </c>
      <c r="E278" s="471" t="s">
        <v>236</v>
      </c>
      <c r="F278" s="172">
        <v>38</v>
      </c>
      <c r="G278" s="172">
        <v>335</v>
      </c>
      <c r="H278" s="89">
        <v>100</v>
      </c>
      <c r="I278" s="89">
        <v>100</v>
      </c>
      <c r="J278" s="228">
        <v>100</v>
      </c>
      <c r="K278" s="169">
        <v>100</v>
      </c>
      <c r="L278" s="6">
        <v>100</v>
      </c>
      <c r="M278" s="988">
        <v>10</v>
      </c>
      <c r="N278" s="967">
        <f t="shared" si="38"/>
        <v>10</v>
      </c>
    </row>
    <row r="279" spans="1:14" ht="15">
      <c r="A279" s="179">
        <v>637027</v>
      </c>
      <c r="B279" s="32"/>
      <c r="C279" s="130">
        <v>41</v>
      </c>
      <c r="D279" s="513" t="s">
        <v>228</v>
      </c>
      <c r="E279" s="515" t="s">
        <v>156</v>
      </c>
      <c r="F279" s="210">
        <v>2160</v>
      </c>
      <c r="G279" s="210">
        <v>1632</v>
      </c>
      <c r="H279" s="516">
        <v>1100</v>
      </c>
      <c r="I279" s="516">
        <v>1100</v>
      </c>
      <c r="J279" s="634">
        <v>1100</v>
      </c>
      <c r="K279" s="179">
        <v>1100</v>
      </c>
      <c r="L279" s="23">
        <v>1100</v>
      </c>
      <c r="M279" s="990">
        <v>270</v>
      </c>
      <c r="N279" s="966">
        <f t="shared" si="38"/>
        <v>24.545454545454547</v>
      </c>
    </row>
    <row r="280" spans="1:14" ht="15.75" thickBot="1">
      <c r="A280" s="262"/>
      <c r="B280" s="15"/>
      <c r="C280" s="15"/>
      <c r="D280" s="667"/>
      <c r="E280" s="41"/>
      <c r="F280" s="321"/>
      <c r="G280" s="321"/>
      <c r="H280" s="28"/>
      <c r="I280" s="36"/>
      <c r="J280" s="185"/>
      <c r="K280" s="182"/>
      <c r="L280" s="12"/>
      <c r="M280" s="989"/>
      <c r="N280" s="811"/>
    </row>
    <row r="281" spans="1:22" ht="15.75" thickBot="1">
      <c r="A281" s="16" t="s">
        <v>237</v>
      </c>
      <c r="B281" s="94"/>
      <c r="C281" s="17"/>
      <c r="D281" s="315"/>
      <c r="E281" s="501" t="s">
        <v>238</v>
      </c>
      <c r="F281" s="18">
        <f>F282+F284+F286</f>
        <v>10000</v>
      </c>
      <c r="G281" s="18">
        <f>G282+G284+G286</f>
        <v>65358</v>
      </c>
      <c r="H281" s="725">
        <f>H282+H286</f>
        <v>60000</v>
      </c>
      <c r="I281" s="726">
        <f>I282+I286+I284</f>
        <v>60000</v>
      </c>
      <c r="J281" s="18">
        <f>J282+J286+J284</f>
        <v>50515</v>
      </c>
      <c r="K281" s="69">
        <f>K282+K286+K284+K289</f>
        <v>40100</v>
      </c>
      <c r="L281" s="68">
        <f>L282+L286+L284+L289</f>
        <v>40100</v>
      </c>
      <c r="M281" s="1008">
        <f>M282+M286</f>
        <v>0</v>
      </c>
      <c r="N281" s="995">
        <f>(100/L281)*M281</f>
        <v>0</v>
      </c>
      <c r="V281" s="188"/>
    </row>
    <row r="282" spans="1:14" ht="15">
      <c r="A282" s="194">
        <v>642</v>
      </c>
      <c r="B282" s="102"/>
      <c r="C282" s="72"/>
      <c r="D282" s="585"/>
      <c r="E282" s="539" t="s">
        <v>171</v>
      </c>
      <c r="F282" s="218">
        <f>F283</f>
        <v>10000</v>
      </c>
      <c r="G282" s="218">
        <f>G283</f>
        <v>10000</v>
      </c>
      <c r="H282" s="73">
        <f aca="true" t="shared" si="39" ref="H282:M282">SUM(H283:H283)</f>
        <v>10000</v>
      </c>
      <c r="I282" s="98">
        <f t="shared" si="39"/>
        <v>10000</v>
      </c>
      <c r="J282" s="208">
        <f t="shared" si="39"/>
        <v>10000</v>
      </c>
      <c r="K282" s="261">
        <f t="shared" si="39"/>
        <v>10000</v>
      </c>
      <c r="L282" s="71">
        <f t="shared" si="39"/>
        <v>10000</v>
      </c>
      <c r="M282" s="983">
        <f t="shared" si="39"/>
        <v>0</v>
      </c>
      <c r="N282" s="996">
        <f>(100/L282)*M282</f>
        <v>0</v>
      </c>
    </row>
    <row r="283" spans="1:14" ht="15">
      <c r="A283" s="166">
        <v>642002</v>
      </c>
      <c r="B283" s="76">
        <v>1</v>
      </c>
      <c r="C283" s="75">
        <v>41</v>
      </c>
      <c r="D283" s="588" t="s">
        <v>239</v>
      </c>
      <c r="E283" s="541" t="s">
        <v>240</v>
      </c>
      <c r="F283" s="167">
        <v>10000</v>
      </c>
      <c r="G283" s="167">
        <v>10000</v>
      </c>
      <c r="H283" s="77">
        <v>10000</v>
      </c>
      <c r="I283" s="78">
        <v>10000</v>
      </c>
      <c r="J283" s="225">
        <v>10000</v>
      </c>
      <c r="K283" s="166">
        <v>10000</v>
      </c>
      <c r="L283" s="78">
        <v>10000</v>
      </c>
      <c r="M283" s="987">
        <v>0</v>
      </c>
      <c r="N283" s="972">
        <f>(100/L283)*M283</f>
        <v>0</v>
      </c>
    </row>
    <row r="284" spans="1:14" ht="15">
      <c r="A284" s="200">
        <v>633</v>
      </c>
      <c r="B284" s="72"/>
      <c r="C284" s="102"/>
      <c r="D284" s="585"/>
      <c r="E284" s="554" t="s">
        <v>92</v>
      </c>
      <c r="F284" s="218"/>
      <c r="G284" s="218">
        <v>5579</v>
      </c>
      <c r="H284" s="73"/>
      <c r="I284" s="71">
        <v>1000</v>
      </c>
      <c r="J284" s="218">
        <v>515</v>
      </c>
      <c r="K284" s="200">
        <v>5000</v>
      </c>
      <c r="L284" s="71">
        <v>5000</v>
      </c>
      <c r="M284" s="983">
        <v>0</v>
      </c>
      <c r="N284" s="972">
        <f>(100/L284)*M284</f>
        <v>0</v>
      </c>
    </row>
    <row r="285" spans="1:14" ht="15">
      <c r="A285" s="274">
        <v>633006</v>
      </c>
      <c r="B285" s="330"/>
      <c r="C285" s="330"/>
      <c r="D285" s="587" t="s">
        <v>241</v>
      </c>
      <c r="E285" s="592" t="s">
        <v>408</v>
      </c>
      <c r="F285" s="273">
        <v>301</v>
      </c>
      <c r="G285" s="273">
        <v>5579</v>
      </c>
      <c r="H285" s="590">
        <v>2000</v>
      </c>
      <c r="I285" s="275">
        <v>1000</v>
      </c>
      <c r="J285" s="594">
        <v>515</v>
      </c>
      <c r="K285" s="1057">
        <v>55000</v>
      </c>
      <c r="L285" s="1059"/>
      <c r="M285" s="1028"/>
      <c r="N285" s="1061"/>
    </row>
    <row r="286" spans="1:14" ht="15">
      <c r="A286" s="200">
        <v>635</v>
      </c>
      <c r="B286" s="102"/>
      <c r="C286" s="102"/>
      <c r="D286" s="585"/>
      <c r="E286" s="554" t="s">
        <v>242</v>
      </c>
      <c r="F286" s="218"/>
      <c r="G286" s="218">
        <v>49779</v>
      </c>
      <c r="H286" s="73">
        <f aca="true" t="shared" si="40" ref="H286:M286">H287</f>
        <v>50000</v>
      </c>
      <c r="I286" s="71">
        <f t="shared" si="40"/>
        <v>49000</v>
      </c>
      <c r="J286" s="218">
        <f t="shared" si="40"/>
        <v>40000</v>
      </c>
      <c r="K286" s="200">
        <f t="shared" si="40"/>
        <v>25000</v>
      </c>
      <c r="L286" s="71">
        <f t="shared" si="40"/>
        <v>25000</v>
      </c>
      <c r="M286" s="983">
        <f t="shared" si="40"/>
        <v>0</v>
      </c>
      <c r="N286" s="997">
        <f>(100/L286)*M286</f>
        <v>0</v>
      </c>
    </row>
    <row r="287" spans="1:14" ht="15">
      <c r="A287" s="166">
        <v>635006</v>
      </c>
      <c r="B287" s="76">
        <v>1</v>
      </c>
      <c r="C287" s="76">
        <v>41</v>
      </c>
      <c r="D287" s="588" t="s">
        <v>241</v>
      </c>
      <c r="E287" s="541" t="s">
        <v>475</v>
      </c>
      <c r="F287" s="167"/>
      <c r="G287" s="167">
        <v>49779</v>
      </c>
      <c r="H287" s="77">
        <v>50000</v>
      </c>
      <c r="I287" s="78">
        <v>49000</v>
      </c>
      <c r="J287" s="167">
        <v>40000</v>
      </c>
      <c r="K287" s="166">
        <v>25000</v>
      </c>
      <c r="L287" s="78">
        <v>25000</v>
      </c>
      <c r="M287" s="987">
        <v>0</v>
      </c>
      <c r="N287" s="972">
        <f>(100/L287)*M287</f>
        <v>0</v>
      </c>
    </row>
    <row r="288" spans="1:14" ht="15">
      <c r="A288" s="164">
        <v>637</v>
      </c>
      <c r="B288" s="3"/>
      <c r="C288" s="135"/>
      <c r="D288" s="514"/>
      <c r="E288" s="503" t="s">
        <v>134</v>
      </c>
      <c r="F288" s="165"/>
      <c r="G288" s="165"/>
      <c r="H288" s="5"/>
      <c r="I288" s="4"/>
      <c r="J288" s="165"/>
      <c r="K288" s="164">
        <v>100</v>
      </c>
      <c r="L288" s="4">
        <v>100</v>
      </c>
      <c r="M288" s="984">
        <v>0</v>
      </c>
      <c r="N288" s="996">
        <f>(100/L288)*M288</f>
        <v>0</v>
      </c>
    </row>
    <row r="289" spans="1:14" ht="15">
      <c r="A289" s="202">
        <v>637004</v>
      </c>
      <c r="B289" s="1021">
        <v>5</v>
      </c>
      <c r="C289" s="1021">
        <v>41</v>
      </c>
      <c r="D289" s="1186" t="s">
        <v>239</v>
      </c>
      <c r="E289" s="543" t="s">
        <v>190</v>
      </c>
      <c r="F289" s="216"/>
      <c r="G289" s="216"/>
      <c r="H289" s="110"/>
      <c r="I289" s="90"/>
      <c r="J289" s="216"/>
      <c r="K289" s="202">
        <v>100</v>
      </c>
      <c r="L289" s="90">
        <v>100</v>
      </c>
      <c r="M289" s="1005">
        <v>0</v>
      </c>
      <c r="N289" s="972">
        <f>(100/L289)*M289</f>
        <v>0</v>
      </c>
    </row>
    <row r="290" spans="1:14" ht="15.75" thickBot="1">
      <c r="A290" s="258"/>
      <c r="B290" s="104"/>
      <c r="C290" s="104"/>
      <c r="D290" s="589"/>
      <c r="E290" s="555"/>
      <c r="F290" s="320"/>
      <c r="G290" s="320"/>
      <c r="H290" s="473"/>
      <c r="I290" s="133"/>
      <c r="J290" s="233"/>
      <c r="K290" s="265"/>
      <c r="L290" s="133"/>
      <c r="M290" s="1029"/>
      <c r="N290" s="857"/>
    </row>
    <row r="291" spans="1:14" ht="15.75" thickBot="1">
      <c r="A291" s="69" t="s">
        <v>243</v>
      </c>
      <c r="B291" s="94"/>
      <c r="C291" s="94"/>
      <c r="D291" s="315"/>
      <c r="E291" s="57" t="s">
        <v>244</v>
      </c>
      <c r="F291" s="18">
        <f>SUM(F292+F301+F305+F313+F315)</f>
        <v>69293</v>
      </c>
      <c r="G291" s="18">
        <f>SUM(G292+G301+G305+G313+G315)</f>
        <v>46473</v>
      </c>
      <c r="H291" s="70">
        <f>H292+H301+H305+H313+H315</f>
        <v>65631</v>
      </c>
      <c r="I291" s="68">
        <f>I292+I301+I305+I313+I315</f>
        <v>66131</v>
      </c>
      <c r="J291" s="18">
        <f>L292+L301+L305+L313+L315</f>
        <v>65331</v>
      </c>
      <c r="K291" s="69">
        <f>K292+K301+K305+K313+K315</f>
        <v>65331</v>
      </c>
      <c r="L291" s="68">
        <f>L292+L301+L305+L313+L315</f>
        <v>65331</v>
      </c>
      <c r="M291" s="1008">
        <f>M292+M301+M305+M313+M315</f>
        <v>6262.23</v>
      </c>
      <c r="N291" s="995">
        <f>(100/L291)*M291</f>
        <v>9.58538825366212</v>
      </c>
    </row>
    <row r="292" spans="1:14" ht="15">
      <c r="A292" s="193">
        <v>62</v>
      </c>
      <c r="B292" s="3"/>
      <c r="C292" s="639"/>
      <c r="D292" s="509"/>
      <c r="E292" s="554" t="s">
        <v>75</v>
      </c>
      <c r="F292" s="241">
        <f>SUM(F293:F300)</f>
        <v>1937</v>
      </c>
      <c r="G292" s="241">
        <f aca="true" t="shared" si="41" ref="G292:M292">SUM(G293:G300)</f>
        <v>825</v>
      </c>
      <c r="H292" s="596">
        <f t="shared" si="41"/>
        <v>1281</v>
      </c>
      <c r="I292" s="126">
        <f t="shared" si="41"/>
        <v>1281</v>
      </c>
      <c r="J292" s="235">
        <f t="shared" si="41"/>
        <v>1281</v>
      </c>
      <c r="K292" s="1058">
        <f t="shared" si="41"/>
        <v>1281</v>
      </c>
      <c r="L292" s="1060">
        <f t="shared" si="41"/>
        <v>1281</v>
      </c>
      <c r="M292" s="1030">
        <f t="shared" si="41"/>
        <v>496.51</v>
      </c>
      <c r="N292" s="996">
        <f>(100/L292)*M292</f>
        <v>38.759562841530055</v>
      </c>
    </row>
    <row r="293" spans="1:14" ht="15">
      <c r="A293" s="169">
        <v>621000</v>
      </c>
      <c r="B293" s="7"/>
      <c r="C293" s="22">
        <v>41</v>
      </c>
      <c r="D293" s="586" t="s">
        <v>245</v>
      </c>
      <c r="E293" s="534" t="s">
        <v>246</v>
      </c>
      <c r="F293" s="220">
        <v>312</v>
      </c>
      <c r="G293" s="220"/>
      <c r="H293" s="180"/>
      <c r="I293" s="21"/>
      <c r="J293" s="181"/>
      <c r="K293" s="180"/>
      <c r="L293" s="21"/>
      <c r="M293" s="970"/>
      <c r="N293" s="729"/>
    </row>
    <row r="294" spans="1:14" ht="15">
      <c r="A294" s="169">
        <v>623000</v>
      </c>
      <c r="B294" s="7"/>
      <c r="C294" s="7">
        <v>41</v>
      </c>
      <c r="D294" s="156" t="s">
        <v>245</v>
      </c>
      <c r="E294" s="534" t="s">
        <v>77</v>
      </c>
      <c r="F294" s="474">
        <v>278</v>
      </c>
      <c r="G294" s="474">
        <v>251</v>
      </c>
      <c r="H294" s="36">
        <v>360</v>
      </c>
      <c r="I294" s="12">
        <v>360</v>
      </c>
      <c r="J294" s="183">
        <v>360</v>
      </c>
      <c r="K294" s="182">
        <v>360</v>
      </c>
      <c r="L294" s="12">
        <v>360</v>
      </c>
      <c r="M294" s="989">
        <v>147.79</v>
      </c>
      <c r="N294" s="967">
        <f aca="true" t="shared" si="42" ref="N294:N300">(100/L294)*M294</f>
        <v>41.05277777777778</v>
      </c>
    </row>
    <row r="295" spans="1:14" ht="15">
      <c r="A295" s="171">
        <v>625001</v>
      </c>
      <c r="B295" s="9"/>
      <c r="C295" s="322">
        <v>41</v>
      </c>
      <c r="D295" s="511" t="s">
        <v>245</v>
      </c>
      <c r="E295" s="328" t="s">
        <v>78</v>
      </c>
      <c r="F295" s="176">
        <v>6</v>
      </c>
      <c r="G295" s="176">
        <v>23</v>
      </c>
      <c r="H295" s="53">
        <v>51</v>
      </c>
      <c r="I295" s="24">
        <v>51</v>
      </c>
      <c r="J295" s="211">
        <v>51</v>
      </c>
      <c r="K295" s="201">
        <v>51</v>
      </c>
      <c r="L295" s="24">
        <v>51</v>
      </c>
      <c r="M295" s="993">
        <v>9.03</v>
      </c>
      <c r="N295" s="967">
        <f t="shared" si="42"/>
        <v>17.705882352941174</v>
      </c>
    </row>
    <row r="296" spans="1:14" ht="15">
      <c r="A296" s="171">
        <v>625002</v>
      </c>
      <c r="B296" s="9"/>
      <c r="C296" s="13">
        <v>41</v>
      </c>
      <c r="D296" s="512" t="s">
        <v>245</v>
      </c>
      <c r="E296" s="328" t="s">
        <v>79</v>
      </c>
      <c r="F296" s="176">
        <v>830</v>
      </c>
      <c r="G296" s="176">
        <v>352</v>
      </c>
      <c r="H296" s="48">
        <v>510</v>
      </c>
      <c r="I296" s="8">
        <v>510</v>
      </c>
      <c r="J296" s="172">
        <v>510</v>
      </c>
      <c r="K296" s="171">
        <v>510</v>
      </c>
      <c r="L296" s="8">
        <v>510</v>
      </c>
      <c r="M296" s="985">
        <v>206.9</v>
      </c>
      <c r="N296" s="967">
        <f t="shared" si="42"/>
        <v>40.568627450980394</v>
      </c>
    </row>
    <row r="297" spans="1:14" ht="15">
      <c r="A297" s="171">
        <v>625003</v>
      </c>
      <c r="B297" s="9"/>
      <c r="C297" s="85">
        <v>41</v>
      </c>
      <c r="D297" s="512" t="s">
        <v>245</v>
      </c>
      <c r="E297" s="328" t="s">
        <v>80</v>
      </c>
      <c r="F297" s="474">
        <v>47</v>
      </c>
      <c r="G297" s="474">
        <v>20</v>
      </c>
      <c r="H297" s="48">
        <v>30</v>
      </c>
      <c r="I297" s="8">
        <v>30</v>
      </c>
      <c r="J297" s="172">
        <v>30</v>
      </c>
      <c r="K297" s="171">
        <v>30</v>
      </c>
      <c r="L297" s="8">
        <v>30</v>
      </c>
      <c r="M297" s="985">
        <v>11.82</v>
      </c>
      <c r="N297" s="967">
        <f t="shared" si="42"/>
        <v>39.400000000000006</v>
      </c>
    </row>
    <row r="298" spans="1:14" ht="15">
      <c r="A298" s="171">
        <v>625004</v>
      </c>
      <c r="B298" s="9"/>
      <c r="C298" s="85">
        <v>41</v>
      </c>
      <c r="D298" s="512" t="s">
        <v>245</v>
      </c>
      <c r="E298" s="328" t="s">
        <v>81</v>
      </c>
      <c r="F298" s="172">
        <v>178</v>
      </c>
      <c r="G298" s="172">
        <v>75</v>
      </c>
      <c r="H298" s="48">
        <v>110</v>
      </c>
      <c r="I298" s="8">
        <v>110</v>
      </c>
      <c r="J298" s="172">
        <v>110</v>
      </c>
      <c r="K298" s="171">
        <v>110</v>
      </c>
      <c r="L298" s="8">
        <v>110</v>
      </c>
      <c r="M298" s="985">
        <v>44.33</v>
      </c>
      <c r="N298" s="965">
        <f t="shared" si="42"/>
        <v>40.3</v>
      </c>
    </row>
    <row r="299" spans="1:14" ht="15">
      <c r="A299" s="182">
        <v>625005</v>
      </c>
      <c r="B299" s="9"/>
      <c r="C299" s="13">
        <v>41</v>
      </c>
      <c r="D299" s="512" t="s">
        <v>245</v>
      </c>
      <c r="E299" s="557" t="s">
        <v>82</v>
      </c>
      <c r="F299" s="183">
        <v>4</v>
      </c>
      <c r="G299" s="183">
        <v>15</v>
      </c>
      <c r="H299" s="48">
        <v>40</v>
      </c>
      <c r="I299" s="8">
        <v>40</v>
      </c>
      <c r="J299" s="172">
        <v>40</v>
      </c>
      <c r="K299" s="171">
        <v>40</v>
      </c>
      <c r="L299" s="8">
        <v>40</v>
      </c>
      <c r="M299" s="985">
        <v>6.45</v>
      </c>
      <c r="N299" s="964">
        <f t="shared" si="42"/>
        <v>16.125</v>
      </c>
    </row>
    <row r="300" spans="1:14" ht="15">
      <c r="A300" s="179">
        <v>625007</v>
      </c>
      <c r="B300" s="11"/>
      <c r="C300" s="204">
        <v>41</v>
      </c>
      <c r="D300" s="509" t="s">
        <v>245</v>
      </c>
      <c r="E300" s="544" t="s">
        <v>83</v>
      </c>
      <c r="F300" s="559">
        <v>282</v>
      </c>
      <c r="G300" s="559">
        <v>89</v>
      </c>
      <c r="H300" s="36">
        <v>180</v>
      </c>
      <c r="I300" s="12">
        <v>180</v>
      </c>
      <c r="J300" s="183">
        <v>180</v>
      </c>
      <c r="K300" s="182">
        <v>180</v>
      </c>
      <c r="L300" s="12">
        <v>180</v>
      </c>
      <c r="M300" s="989">
        <v>70.19</v>
      </c>
      <c r="N300" s="966">
        <f t="shared" si="42"/>
        <v>38.99444444444445</v>
      </c>
    </row>
    <row r="301" spans="1:14" ht="15">
      <c r="A301" s="193">
        <v>632</v>
      </c>
      <c r="B301" s="3"/>
      <c r="C301" s="135"/>
      <c r="D301" s="514"/>
      <c r="E301" s="532" t="s">
        <v>85</v>
      </c>
      <c r="F301" s="165">
        <f>SUM(F302:F304)</f>
        <v>25363</v>
      </c>
      <c r="G301" s="165">
        <f aca="true" t="shared" si="43" ref="G301:M301">SUM(G302:G304)</f>
        <v>20908</v>
      </c>
      <c r="H301" s="5">
        <f t="shared" si="43"/>
        <v>32000</v>
      </c>
      <c r="I301" s="4">
        <f t="shared" si="43"/>
        <v>31000</v>
      </c>
      <c r="J301" s="165">
        <f t="shared" si="43"/>
        <v>30000</v>
      </c>
      <c r="K301" s="164">
        <f t="shared" si="43"/>
        <v>32000</v>
      </c>
      <c r="L301" s="4">
        <f t="shared" si="43"/>
        <v>32000</v>
      </c>
      <c r="M301" s="984">
        <f t="shared" si="43"/>
        <v>4335.84</v>
      </c>
      <c r="N301" s="996">
        <f>(100/L301)*M301</f>
        <v>13.549500000000002</v>
      </c>
    </row>
    <row r="302" spans="1:14" ht="15">
      <c r="A302" s="169">
        <v>632001</v>
      </c>
      <c r="B302" s="7">
        <v>1</v>
      </c>
      <c r="C302" s="641">
        <v>41</v>
      </c>
      <c r="D302" s="522" t="s">
        <v>245</v>
      </c>
      <c r="E302" s="534" t="s">
        <v>87</v>
      </c>
      <c r="F302" s="170">
        <v>6732</v>
      </c>
      <c r="G302" s="170">
        <v>8697</v>
      </c>
      <c r="H302" s="89">
        <v>10000</v>
      </c>
      <c r="I302" s="6">
        <v>10000</v>
      </c>
      <c r="J302" s="170">
        <v>10000</v>
      </c>
      <c r="K302" s="180">
        <v>10000</v>
      </c>
      <c r="L302" s="21">
        <v>10000</v>
      </c>
      <c r="M302" s="988">
        <v>2283.3</v>
      </c>
      <c r="N302" s="998">
        <f>(100/L302)*M302</f>
        <v>22.833000000000002</v>
      </c>
    </row>
    <row r="303" spans="1:14" ht="15">
      <c r="A303" s="171">
        <v>632001</v>
      </c>
      <c r="B303" s="7">
        <v>2</v>
      </c>
      <c r="C303" s="206">
        <v>41</v>
      </c>
      <c r="D303" s="511" t="s">
        <v>245</v>
      </c>
      <c r="E303" s="328" t="s">
        <v>88</v>
      </c>
      <c r="F303" s="170">
        <v>15781</v>
      </c>
      <c r="G303" s="170">
        <v>10964</v>
      </c>
      <c r="H303" s="48">
        <v>20000</v>
      </c>
      <c r="I303" s="8">
        <v>19000</v>
      </c>
      <c r="J303" s="172">
        <v>19000</v>
      </c>
      <c r="K303" s="171">
        <v>20000</v>
      </c>
      <c r="L303" s="8">
        <v>20000</v>
      </c>
      <c r="M303" s="985">
        <v>2052.54</v>
      </c>
      <c r="N303" s="965">
        <f>(100/L303)*M303</f>
        <v>10.2627</v>
      </c>
    </row>
    <row r="304" spans="1:14" ht="15">
      <c r="A304" s="171">
        <v>632002</v>
      </c>
      <c r="B304" s="9"/>
      <c r="C304" s="13">
        <v>41</v>
      </c>
      <c r="D304" s="512" t="s">
        <v>245</v>
      </c>
      <c r="E304" s="328" t="s">
        <v>29</v>
      </c>
      <c r="F304" s="172">
        <v>2850</v>
      </c>
      <c r="G304" s="172">
        <v>1247</v>
      </c>
      <c r="H304" s="48">
        <v>2000</v>
      </c>
      <c r="I304" s="8">
        <v>2000</v>
      </c>
      <c r="J304" s="172">
        <v>1000</v>
      </c>
      <c r="K304" s="171">
        <v>2000</v>
      </c>
      <c r="L304" s="8">
        <v>2000</v>
      </c>
      <c r="M304" s="985">
        <v>0</v>
      </c>
      <c r="N304" s="1000">
        <f>(100/L304)*M304</f>
        <v>0</v>
      </c>
    </row>
    <row r="305" spans="1:14" ht="15">
      <c r="A305" s="193">
        <v>633</v>
      </c>
      <c r="B305" s="3"/>
      <c r="C305" s="135"/>
      <c r="D305" s="514"/>
      <c r="E305" s="532" t="s">
        <v>92</v>
      </c>
      <c r="F305" s="165">
        <f>SUM(F306:F312)</f>
        <v>22975</v>
      </c>
      <c r="G305" s="165">
        <f>SUM(G306:G312)</f>
        <v>13889</v>
      </c>
      <c r="H305" s="5">
        <f aca="true" t="shared" si="44" ref="H305:M305">SUM(H307:H312)</f>
        <v>9700</v>
      </c>
      <c r="I305" s="4">
        <f t="shared" si="44"/>
        <v>11490</v>
      </c>
      <c r="J305" s="165">
        <f t="shared" si="44"/>
        <v>8990</v>
      </c>
      <c r="K305" s="164">
        <f t="shared" si="44"/>
        <v>9700</v>
      </c>
      <c r="L305" s="4">
        <f t="shared" si="44"/>
        <v>9700</v>
      </c>
      <c r="M305" s="984">
        <f t="shared" si="44"/>
        <v>16.82</v>
      </c>
      <c r="N305" s="996">
        <f>(100/L305)*M305</f>
        <v>0.17340206185567011</v>
      </c>
    </row>
    <row r="306" spans="1:14" ht="15">
      <c r="A306" s="180">
        <v>633001</v>
      </c>
      <c r="B306" s="22"/>
      <c r="C306" s="631">
        <v>41</v>
      </c>
      <c r="D306" s="521" t="s">
        <v>245</v>
      </c>
      <c r="E306" s="533" t="s">
        <v>276</v>
      </c>
      <c r="F306" s="181">
        <v>2411</v>
      </c>
      <c r="G306" s="181"/>
      <c r="H306" s="52"/>
      <c r="I306" s="21"/>
      <c r="J306" s="181"/>
      <c r="K306" s="180"/>
      <c r="L306" s="21"/>
      <c r="M306" s="970"/>
      <c r="N306" s="729"/>
    </row>
    <row r="307" spans="1:14" ht="15.75" customHeight="1">
      <c r="A307" s="169">
        <v>633006</v>
      </c>
      <c r="B307" s="7"/>
      <c r="C307" s="641">
        <v>41</v>
      </c>
      <c r="D307" s="522" t="s">
        <v>245</v>
      </c>
      <c r="E307" s="534" t="s">
        <v>208</v>
      </c>
      <c r="F307" s="170">
        <v>11130</v>
      </c>
      <c r="G307" s="170">
        <v>6692</v>
      </c>
      <c r="H307" s="89">
        <v>1500</v>
      </c>
      <c r="I307" s="6">
        <v>3000</v>
      </c>
      <c r="J307" s="170">
        <v>3000</v>
      </c>
      <c r="K307" s="169">
        <v>1500</v>
      </c>
      <c r="L307" s="6">
        <v>1500</v>
      </c>
      <c r="M307" s="988">
        <v>0</v>
      </c>
      <c r="N307" s="967">
        <f>(100/L307)*M307</f>
        <v>0</v>
      </c>
    </row>
    <row r="308" spans="1:14" ht="13.5" customHeight="1">
      <c r="A308" s="169">
        <v>633006</v>
      </c>
      <c r="B308" s="7">
        <v>3</v>
      </c>
      <c r="C308" s="641">
        <v>41</v>
      </c>
      <c r="D308" s="512" t="s">
        <v>245</v>
      </c>
      <c r="E308" s="470" t="s">
        <v>99</v>
      </c>
      <c r="F308" s="172">
        <v>221</v>
      </c>
      <c r="G308" s="172">
        <v>109</v>
      </c>
      <c r="H308" s="48">
        <v>200</v>
      </c>
      <c r="I308" s="8">
        <v>200</v>
      </c>
      <c r="J308" s="172">
        <v>200</v>
      </c>
      <c r="K308" s="171">
        <v>200</v>
      </c>
      <c r="L308" s="8">
        <v>200</v>
      </c>
      <c r="M308" s="985">
        <v>16.82</v>
      </c>
      <c r="N308" s="964">
        <f>(100/L308)*M308</f>
        <v>8.41</v>
      </c>
    </row>
    <row r="309" spans="1:14" ht="15">
      <c r="A309" s="169">
        <v>633006</v>
      </c>
      <c r="B309" s="7">
        <v>12</v>
      </c>
      <c r="C309" s="206">
        <v>41</v>
      </c>
      <c r="D309" s="510" t="s">
        <v>245</v>
      </c>
      <c r="E309" s="470" t="s">
        <v>247</v>
      </c>
      <c r="F309" s="170">
        <v>2017</v>
      </c>
      <c r="G309" s="170">
        <v>2228</v>
      </c>
      <c r="H309" s="89">
        <v>3000</v>
      </c>
      <c r="I309" s="6">
        <v>3000</v>
      </c>
      <c r="J309" s="170">
        <v>500</v>
      </c>
      <c r="K309" s="169">
        <v>3000</v>
      </c>
      <c r="L309" s="6">
        <v>3000</v>
      </c>
      <c r="M309" s="988">
        <v>0</v>
      </c>
      <c r="N309" s="967">
        <f>(100/L309)*M309</f>
        <v>0</v>
      </c>
    </row>
    <row r="310" spans="1:14" ht="15">
      <c r="A310" s="182">
        <v>633006</v>
      </c>
      <c r="B310" s="15">
        <v>30</v>
      </c>
      <c r="C310" s="206">
        <v>41</v>
      </c>
      <c r="D310" s="510" t="s">
        <v>245</v>
      </c>
      <c r="E310" s="328" t="s">
        <v>479</v>
      </c>
      <c r="F310" s="172">
        <v>1150</v>
      </c>
      <c r="G310" s="172">
        <v>475</v>
      </c>
      <c r="H310" s="48"/>
      <c r="I310" s="48"/>
      <c r="J310" s="172"/>
      <c r="K310" s="171"/>
      <c r="L310" s="8"/>
      <c r="M310" s="985"/>
      <c r="N310" s="824"/>
    </row>
    <row r="311" spans="1:14" ht="15">
      <c r="A311" s="182">
        <v>633015</v>
      </c>
      <c r="B311" s="15"/>
      <c r="C311" s="206">
        <v>41</v>
      </c>
      <c r="D311" s="510" t="s">
        <v>245</v>
      </c>
      <c r="E311" s="328" t="s">
        <v>387</v>
      </c>
      <c r="F311" s="172"/>
      <c r="G311" s="172"/>
      <c r="H311" s="48"/>
      <c r="I311" s="48">
        <v>290</v>
      </c>
      <c r="J311" s="172">
        <v>290</v>
      </c>
      <c r="K311" s="171"/>
      <c r="L311" s="8"/>
      <c r="M311" s="985"/>
      <c r="N311" s="824"/>
    </row>
    <row r="312" spans="1:14" ht="15">
      <c r="A312" s="179">
        <v>633016</v>
      </c>
      <c r="B312" s="32"/>
      <c r="C312" s="130">
        <v>41</v>
      </c>
      <c r="D312" s="513" t="s">
        <v>248</v>
      </c>
      <c r="E312" s="505" t="s">
        <v>249</v>
      </c>
      <c r="F312" s="174">
        <v>6046</v>
      </c>
      <c r="G312" s="174">
        <v>4385</v>
      </c>
      <c r="H312" s="80">
        <v>5000</v>
      </c>
      <c r="I312" s="80">
        <v>5000</v>
      </c>
      <c r="J312" s="174">
        <v>5000</v>
      </c>
      <c r="K312" s="173">
        <v>5000</v>
      </c>
      <c r="L312" s="10">
        <v>5000</v>
      </c>
      <c r="M312" s="986">
        <v>0</v>
      </c>
      <c r="N312" s="966">
        <f>(100/L312)*M312</f>
        <v>0</v>
      </c>
    </row>
    <row r="313" spans="1:14" ht="15">
      <c r="A313" s="193">
        <v>635</v>
      </c>
      <c r="B313" s="3"/>
      <c r="C313" s="135"/>
      <c r="D313" s="514"/>
      <c r="E313" s="503" t="s">
        <v>124</v>
      </c>
      <c r="F313" s="165">
        <f>SUM(F314:F314)</f>
        <v>1200</v>
      </c>
      <c r="G313" s="165">
        <f>SUM(G314:G314)</f>
        <v>1663</v>
      </c>
      <c r="H313" s="5">
        <f aca="true" t="shared" si="45" ref="H313:M313">H314</f>
        <v>10000</v>
      </c>
      <c r="I313" s="4">
        <f t="shared" si="45"/>
        <v>5710</v>
      </c>
      <c r="J313" s="165">
        <f t="shared" si="45"/>
        <v>500</v>
      </c>
      <c r="K313" s="164">
        <f t="shared" si="45"/>
        <v>10000</v>
      </c>
      <c r="L313" s="4">
        <f t="shared" si="45"/>
        <v>10000</v>
      </c>
      <c r="M313" s="984">
        <f t="shared" si="45"/>
        <v>0</v>
      </c>
      <c r="N313" s="996">
        <f>(100/L313)*M313</f>
        <v>0</v>
      </c>
    </row>
    <row r="314" spans="1:14" ht="15">
      <c r="A314" s="169">
        <v>635006</v>
      </c>
      <c r="B314" s="75">
        <v>1</v>
      </c>
      <c r="C314" s="112">
        <v>41</v>
      </c>
      <c r="D314" s="514" t="s">
        <v>245</v>
      </c>
      <c r="E314" s="506" t="s">
        <v>476</v>
      </c>
      <c r="F314" s="170">
        <v>1200</v>
      </c>
      <c r="G314" s="170">
        <v>1663</v>
      </c>
      <c r="H314" s="89">
        <v>10000</v>
      </c>
      <c r="I314" s="89">
        <v>5710</v>
      </c>
      <c r="J314" s="170">
        <v>500</v>
      </c>
      <c r="K314" s="169">
        <v>10000</v>
      </c>
      <c r="L314" s="6">
        <v>10000</v>
      </c>
      <c r="M314" s="988">
        <v>0</v>
      </c>
      <c r="N314" s="972">
        <f>(100/L314)*M314</f>
        <v>0</v>
      </c>
    </row>
    <row r="315" spans="1:14" ht="15">
      <c r="A315" s="193">
        <v>637</v>
      </c>
      <c r="B315" s="72"/>
      <c r="C315" s="639"/>
      <c r="D315" s="509"/>
      <c r="E315" s="502" t="s">
        <v>134</v>
      </c>
      <c r="F315" s="165">
        <f>SUM(F316:F323)</f>
        <v>17818</v>
      </c>
      <c r="G315" s="165">
        <f>SUM(G316:G323)</f>
        <v>9188</v>
      </c>
      <c r="H315" s="5">
        <f aca="true" t="shared" si="46" ref="H315:M315">SUM(H317:H323)</f>
        <v>12650</v>
      </c>
      <c r="I315" s="4">
        <f t="shared" si="46"/>
        <v>16650</v>
      </c>
      <c r="J315" s="165">
        <f t="shared" si="46"/>
        <v>11050</v>
      </c>
      <c r="K315" s="164">
        <f t="shared" si="46"/>
        <v>12350</v>
      </c>
      <c r="L315" s="4">
        <f t="shared" si="46"/>
        <v>12350</v>
      </c>
      <c r="M315" s="984">
        <f t="shared" si="46"/>
        <v>1413.06</v>
      </c>
      <c r="N315" s="996">
        <f>(100/L315)*M315</f>
        <v>11.441781376518218</v>
      </c>
    </row>
    <row r="316" spans="1:14" ht="15">
      <c r="A316" s="180">
        <v>637005</v>
      </c>
      <c r="B316" s="22">
        <v>30</v>
      </c>
      <c r="C316" s="631">
        <v>41</v>
      </c>
      <c r="D316" s="521" t="s">
        <v>245</v>
      </c>
      <c r="E316" s="517" t="s">
        <v>251</v>
      </c>
      <c r="F316" s="181">
        <v>3817</v>
      </c>
      <c r="G316" s="181"/>
      <c r="H316" s="52"/>
      <c r="I316" s="21"/>
      <c r="J316" s="181"/>
      <c r="K316" s="180"/>
      <c r="L316" s="52"/>
      <c r="M316" s="970"/>
      <c r="N316" s="729"/>
    </row>
    <row r="317" spans="1:14" ht="15">
      <c r="A317" s="169">
        <v>637002</v>
      </c>
      <c r="B317" s="7">
        <v>1</v>
      </c>
      <c r="C317" s="641">
        <v>41</v>
      </c>
      <c r="D317" s="522" t="s">
        <v>245</v>
      </c>
      <c r="E317" s="504" t="s">
        <v>252</v>
      </c>
      <c r="F317" s="170">
        <v>1244</v>
      </c>
      <c r="G317" s="170">
        <v>1000</v>
      </c>
      <c r="H317" s="89">
        <v>1000</v>
      </c>
      <c r="I317" s="6">
        <v>1000</v>
      </c>
      <c r="J317" s="170">
        <v>1000</v>
      </c>
      <c r="K317" s="169">
        <v>1000</v>
      </c>
      <c r="L317" s="8">
        <v>1000</v>
      </c>
      <c r="M317" s="988">
        <v>0</v>
      </c>
      <c r="N317" s="967">
        <f aca="true" t="shared" si="47" ref="N317:N323">(100/L317)*M317</f>
        <v>0</v>
      </c>
    </row>
    <row r="318" spans="1:14" ht="15">
      <c r="A318" s="169">
        <v>637002</v>
      </c>
      <c r="B318" s="7">
        <v>2</v>
      </c>
      <c r="C318" s="641">
        <v>41</v>
      </c>
      <c r="D318" s="522" t="s">
        <v>245</v>
      </c>
      <c r="E318" s="504" t="s">
        <v>398</v>
      </c>
      <c r="F318" s="170">
        <v>5123</v>
      </c>
      <c r="G318" s="170">
        <v>3936</v>
      </c>
      <c r="H318" s="89">
        <v>6000</v>
      </c>
      <c r="I318" s="6">
        <v>6000</v>
      </c>
      <c r="J318" s="170">
        <v>2000</v>
      </c>
      <c r="K318" s="169">
        <v>6000</v>
      </c>
      <c r="L318" s="6">
        <v>6000</v>
      </c>
      <c r="M318" s="988">
        <v>0</v>
      </c>
      <c r="N318" s="967">
        <f t="shared" si="47"/>
        <v>0</v>
      </c>
    </row>
    <row r="319" spans="1:14" ht="15">
      <c r="A319" s="169">
        <v>637004</v>
      </c>
      <c r="B319" s="7"/>
      <c r="C319" s="641">
        <v>41</v>
      </c>
      <c r="D319" s="522" t="s">
        <v>245</v>
      </c>
      <c r="E319" s="504" t="s">
        <v>253</v>
      </c>
      <c r="F319" s="170">
        <v>115</v>
      </c>
      <c r="G319" s="170">
        <v>247</v>
      </c>
      <c r="H319" s="48">
        <v>200</v>
      </c>
      <c r="I319" s="8">
        <v>200</v>
      </c>
      <c r="J319" s="172">
        <v>200</v>
      </c>
      <c r="K319" s="171">
        <v>200</v>
      </c>
      <c r="L319" s="8">
        <v>200</v>
      </c>
      <c r="M319" s="985">
        <v>0</v>
      </c>
      <c r="N319" s="967">
        <f t="shared" si="47"/>
        <v>0</v>
      </c>
    </row>
    <row r="320" spans="1:14" ht="15">
      <c r="A320" s="171">
        <v>637004</v>
      </c>
      <c r="B320" s="9">
        <v>5</v>
      </c>
      <c r="C320" s="13">
        <v>41</v>
      </c>
      <c r="D320" s="512" t="s">
        <v>245</v>
      </c>
      <c r="E320" s="470" t="s">
        <v>138</v>
      </c>
      <c r="F320" s="170">
        <v>730</v>
      </c>
      <c r="G320" s="170">
        <v>1357</v>
      </c>
      <c r="H320" s="48">
        <v>1000</v>
      </c>
      <c r="I320" s="8">
        <v>4700</v>
      </c>
      <c r="J320" s="172">
        <v>4700</v>
      </c>
      <c r="K320" s="171">
        <v>700</v>
      </c>
      <c r="L320" s="8">
        <v>700</v>
      </c>
      <c r="M320" s="985">
        <v>534.36</v>
      </c>
      <c r="N320" s="967">
        <f t="shared" si="47"/>
        <v>76.33714285714285</v>
      </c>
    </row>
    <row r="321" spans="1:14" ht="15">
      <c r="A321" s="169">
        <v>637013</v>
      </c>
      <c r="B321" s="7"/>
      <c r="C321" s="641">
        <v>41</v>
      </c>
      <c r="D321" s="512" t="s">
        <v>248</v>
      </c>
      <c r="E321" s="470" t="s">
        <v>254</v>
      </c>
      <c r="F321" s="172">
        <v>470</v>
      </c>
      <c r="G321" s="172">
        <v>320</v>
      </c>
      <c r="H321" s="89">
        <v>350</v>
      </c>
      <c r="I321" s="6">
        <v>350</v>
      </c>
      <c r="J321" s="170">
        <v>350</v>
      </c>
      <c r="K321" s="171">
        <v>350</v>
      </c>
      <c r="L321" s="8">
        <v>350</v>
      </c>
      <c r="M321" s="988">
        <v>0</v>
      </c>
      <c r="N321" s="965">
        <f t="shared" si="47"/>
        <v>0</v>
      </c>
    </row>
    <row r="322" spans="1:14" ht="15">
      <c r="A322" s="171">
        <v>637015</v>
      </c>
      <c r="B322" s="9"/>
      <c r="C322" s="13">
        <v>41</v>
      </c>
      <c r="D322" s="512" t="s">
        <v>73</v>
      </c>
      <c r="E322" s="470" t="s">
        <v>151</v>
      </c>
      <c r="F322" s="172">
        <v>212</v>
      </c>
      <c r="G322" s="172">
        <v>286</v>
      </c>
      <c r="H322" s="89">
        <v>500</v>
      </c>
      <c r="I322" s="6">
        <v>800</v>
      </c>
      <c r="J322" s="170">
        <v>800</v>
      </c>
      <c r="K322" s="169">
        <v>500</v>
      </c>
      <c r="L322" s="6">
        <v>500</v>
      </c>
      <c r="M322" s="988">
        <v>0</v>
      </c>
      <c r="N322" s="964">
        <f t="shared" si="47"/>
        <v>0</v>
      </c>
    </row>
    <row r="323" spans="1:14" ht="15">
      <c r="A323" s="179">
        <v>637027</v>
      </c>
      <c r="B323" s="32"/>
      <c r="C323" s="130">
        <v>41</v>
      </c>
      <c r="D323" s="513" t="s">
        <v>245</v>
      </c>
      <c r="E323" s="515" t="s">
        <v>156</v>
      </c>
      <c r="F323" s="174">
        <v>6107</v>
      </c>
      <c r="G323" s="174">
        <v>2042</v>
      </c>
      <c r="H323" s="80">
        <v>3600</v>
      </c>
      <c r="I323" s="10">
        <v>3600</v>
      </c>
      <c r="J323" s="174">
        <v>2000</v>
      </c>
      <c r="K323" s="173">
        <v>3600</v>
      </c>
      <c r="L323" s="10">
        <v>3600</v>
      </c>
      <c r="M323" s="986">
        <v>878.7</v>
      </c>
      <c r="N323" s="966">
        <f t="shared" si="47"/>
        <v>24.408333333333335</v>
      </c>
    </row>
    <row r="324" spans="1:14" ht="15.75" thickBot="1">
      <c r="A324" s="199"/>
      <c r="B324" s="27"/>
      <c r="C324" s="643"/>
      <c r="D324" s="537"/>
      <c r="E324" s="562"/>
      <c r="F324" s="320"/>
      <c r="G324" s="320"/>
      <c r="H324" s="101"/>
      <c r="I324" s="93"/>
      <c r="J324" s="226"/>
      <c r="K324" s="198"/>
      <c r="L324" s="93"/>
      <c r="M324" s="1031"/>
      <c r="N324" s="811"/>
    </row>
    <row r="325" spans="1:14" ht="15.75" thickBot="1">
      <c r="A325" s="186" t="s">
        <v>342</v>
      </c>
      <c r="B325" s="17"/>
      <c r="C325" s="638"/>
      <c r="D325" s="508"/>
      <c r="E325" s="501" t="s">
        <v>255</v>
      </c>
      <c r="F325" s="18">
        <f>SUM(F326+F334+F338)</f>
        <v>1458</v>
      </c>
      <c r="G325" s="18">
        <f>SUM(G326+G334+G338)</f>
        <v>1535</v>
      </c>
      <c r="H325" s="70">
        <f aca="true" t="shared" si="48" ref="H325:M325">H326+H334+H338</f>
        <v>1665</v>
      </c>
      <c r="I325" s="68">
        <f t="shared" si="48"/>
        <v>1685</v>
      </c>
      <c r="J325" s="18">
        <f t="shared" si="48"/>
        <v>1515</v>
      </c>
      <c r="K325" s="69">
        <f t="shared" si="48"/>
        <v>1685</v>
      </c>
      <c r="L325" s="68">
        <f t="shared" si="48"/>
        <v>1685</v>
      </c>
      <c r="M325" s="1008">
        <f t="shared" si="48"/>
        <v>363.09000000000003</v>
      </c>
      <c r="N325" s="995">
        <f>(100/L325)*M325</f>
        <v>21.54836795252226</v>
      </c>
    </row>
    <row r="326" spans="1:14" ht="15">
      <c r="A326" s="164">
        <v>62</v>
      </c>
      <c r="B326" s="3"/>
      <c r="C326" s="141"/>
      <c r="D326" s="540"/>
      <c r="E326" s="532" t="s">
        <v>75</v>
      </c>
      <c r="F326" s="236">
        <f>SUM(F327:F333)</f>
        <v>379</v>
      </c>
      <c r="G326" s="236">
        <f aca="true" t="shared" si="49" ref="G326:M326">SUM(G327:G333)</f>
        <v>379</v>
      </c>
      <c r="H326" s="597">
        <f t="shared" si="49"/>
        <v>395</v>
      </c>
      <c r="I326" s="129">
        <f t="shared" si="49"/>
        <v>395</v>
      </c>
      <c r="J326" s="236">
        <f t="shared" si="49"/>
        <v>395</v>
      </c>
      <c r="K326" s="1064">
        <f t="shared" si="49"/>
        <v>395</v>
      </c>
      <c r="L326" s="129">
        <f t="shared" si="49"/>
        <v>395</v>
      </c>
      <c r="M326" s="1065">
        <f t="shared" si="49"/>
        <v>94.35</v>
      </c>
      <c r="N326" s="996">
        <f>(100/L326)*M326</f>
        <v>23.88607594936709</v>
      </c>
    </row>
    <row r="327" spans="1:14" ht="15">
      <c r="A327" s="180">
        <v>621000</v>
      </c>
      <c r="B327" s="22">
        <v>1</v>
      </c>
      <c r="C327" s="631">
        <v>41</v>
      </c>
      <c r="D327" s="521" t="s">
        <v>245</v>
      </c>
      <c r="E327" s="533" t="s">
        <v>256</v>
      </c>
      <c r="F327" s="220">
        <v>108</v>
      </c>
      <c r="G327" s="220">
        <v>108</v>
      </c>
      <c r="H327" s="552">
        <v>110</v>
      </c>
      <c r="I327" s="107">
        <v>110</v>
      </c>
      <c r="J327" s="220">
        <v>110</v>
      </c>
      <c r="K327" s="552">
        <v>110</v>
      </c>
      <c r="L327" s="107">
        <v>110</v>
      </c>
      <c r="M327" s="1033">
        <v>27</v>
      </c>
      <c r="N327" s="998">
        <f aca="true" t="shared" si="50" ref="N327:N333">(100/L327)*M327</f>
        <v>24.545454545454543</v>
      </c>
    </row>
    <row r="328" spans="1:14" ht="15">
      <c r="A328" s="171">
        <v>625001</v>
      </c>
      <c r="B328" s="9">
        <v>1</v>
      </c>
      <c r="C328" s="206">
        <v>41</v>
      </c>
      <c r="D328" s="510" t="s">
        <v>245</v>
      </c>
      <c r="E328" s="599" t="s">
        <v>78</v>
      </c>
      <c r="F328" s="176">
        <v>15</v>
      </c>
      <c r="G328" s="176">
        <v>15</v>
      </c>
      <c r="H328" s="524">
        <v>16</v>
      </c>
      <c r="I328" s="54">
        <v>16</v>
      </c>
      <c r="J328" s="176">
        <v>16</v>
      </c>
      <c r="K328" s="524">
        <v>16</v>
      </c>
      <c r="L328" s="54">
        <v>16</v>
      </c>
      <c r="M328" s="1034">
        <v>3.78</v>
      </c>
      <c r="N328" s="965">
        <f t="shared" si="50"/>
        <v>23.625</v>
      </c>
    </row>
    <row r="329" spans="1:14" ht="15">
      <c r="A329" s="169">
        <v>625002</v>
      </c>
      <c r="B329" s="7">
        <v>1</v>
      </c>
      <c r="C329" s="13">
        <v>41</v>
      </c>
      <c r="D329" s="512" t="s">
        <v>245</v>
      </c>
      <c r="E329" s="328" t="s">
        <v>79</v>
      </c>
      <c r="F329" s="176">
        <v>151</v>
      </c>
      <c r="G329" s="176">
        <v>151</v>
      </c>
      <c r="H329" s="524">
        <v>160</v>
      </c>
      <c r="I329" s="54">
        <v>160</v>
      </c>
      <c r="J329" s="176">
        <v>160</v>
      </c>
      <c r="K329" s="524">
        <v>160</v>
      </c>
      <c r="L329" s="54">
        <v>160</v>
      </c>
      <c r="M329" s="1034">
        <v>37.8</v>
      </c>
      <c r="N329" s="964">
        <f t="shared" si="50"/>
        <v>23.625</v>
      </c>
    </row>
    <row r="330" spans="1:14" ht="15">
      <c r="A330" s="171">
        <v>625003</v>
      </c>
      <c r="B330" s="9">
        <v>1</v>
      </c>
      <c r="C330" s="13">
        <v>41</v>
      </c>
      <c r="D330" s="512" t="s">
        <v>245</v>
      </c>
      <c r="E330" s="328" t="s">
        <v>80</v>
      </c>
      <c r="F330" s="176">
        <v>9</v>
      </c>
      <c r="G330" s="176">
        <v>9</v>
      </c>
      <c r="H330" s="524">
        <v>10</v>
      </c>
      <c r="I330" s="54">
        <v>10</v>
      </c>
      <c r="J330" s="176">
        <v>10</v>
      </c>
      <c r="K330" s="524">
        <v>10</v>
      </c>
      <c r="L330" s="54">
        <v>10</v>
      </c>
      <c r="M330" s="1034">
        <v>2.16</v>
      </c>
      <c r="N330" s="967">
        <f t="shared" si="50"/>
        <v>21.6</v>
      </c>
    </row>
    <row r="331" spans="1:14" ht="15">
      <c r="A331" s="171">
        <v>625004</v>
      </c>
      <c r="B331" s="33">
        <v>1</v>
      </c>
      <c r="C331" s="85">
        <v>41</v>
      </c>
      <c r="D331" s="512" t="s">
        <v>245</v>
      </c>
      <c r="E331" s="328" t="s">
        <v>81</v>
      </c>
      <c r="F331" s="172">
        <v>33</v>
      </c>
      <c r="G331" s="172">
        <v>33</v>
      </c>
      <c r="H331" s="48">
        <v>35</v>
      </c>
      <c r="I331" s="8">
        <v>35</v>
      </c>
      <c r="J331" s="172">
        <v>35</v>
      </c>
      <c r="K331" s="48">
        <v>35</v>
      </c>
      <c r="L331" s="8">
        <v>35</v>
      </c>
      <c r="M331" s="1035">
        <v>8.1</v>
      </c>
      <c r="N331" s="965">
        <f t="shared" si="50"/>
        <v>23.142857142857142</v>
      </c>
    </row>
    <row r="332" spans="1:14" ht="15">
      <c r="A332" s="171">
        <v>625005</v>
      </c>
      <c r="B332" s="33">
        <v>1</v>
      </c>
      <c r="C332" s="85">
        <v>41</v>
      </c>
      <c r="D332" s="512" t="s">
        <v>245</v>
      </c>
      <c r="E332" s="328" t="s">
        <v>82</v>
      </c>
      <c r="F332" s="172">
        <v>10</v>
      </c>
      <c r="G332" s="172">
        <v>10</v>
      </c>
      <c r="H332" s="48">
        <v>11</v>
      </c>
      <c r="I332" s="8">
        <v>11</v>
      </c>
      <c r="J332" s="172">
        <v>11</v>
      </c>
      <c r="K332" s="48">
        <v>11</v>
      </c>
      <c r="L332" s="8">
        <v>11</v>
      </c>
      <c r="M332" s="1035">
        <v>2.7</v>
      </c>
      <c r="N332" s="964">
        <f t="shared" si="50"/>
        <v>24.54545454545455</v>
      </c>
    </row>
    <row r="333" spans="1:14" ht="15">
      <c r="A333" s="173">
        <v>625007</v>
      </c>
      <c r="B333" s="11">
        <v>1</v>
      </c>
      <c r="C333" s="204">
        <v>41</v>
      </c>
      <c r="D333" s="513" t="s">
        <v>245</v>
      </c>
      <c r="E333" s="529" t="s">
        <v>257</v>
      </c>
      <c r="F333" s="221">
        <v>53</v>
      </c>
      <c r="G333" s="221">
        <v>53</v>
      </c>
      <c r="H333" s="531">
        <v>53</v>
      </c>
      <c r="I333" s="86">
        <v>53</v>
      </c>
      <c r="J333" s="221">
        <v>53</v>
      </c>
      <c r="K333" s="531">
        <v>53</v>
      </c>
      <c r="L333" s="86">
        <v>53</v>
      </c>
      <c r="M333" s="1015">
        <v>12.81</v>
      </c>
      <c r="N333" s="966">
        <f t="shared" si="50"/>
        <v>24.169811320754718</v>
      </c>
    </row>
    <row r="334" spans="1:14" ht="15">
      <c r="A334" s="164">
        <v>633</v>
      </c>
      <c r="B334" s="74"/>
      <c r="C334" s="83"/>
      <c r="D334" s="514"/>
      <c r="E334" s="532" t="s">
        <v>92</v>
      </c>
      <c r="F334" s="165"/>
      <c r="G334" s="165">
        <f>SUM(G335:G337)</f>
        <v>76</v>
      </c>
      <c r="H334" s="5">
        <v>170</v>
      </c>
      <c r="I334" s="4">
        <f>SUM(I335:I337)</f>
        <v>190</v>
      </c>
      <c r="J334" s="165">
        <f>SUM(J335:J337)</f>
        <v>20</v>
      </c>
      <c r="K334" s="5">
        <f>SUM(K335:K337)</f>
        <v>190</v>
      </c>
      <c r="L334" s="4">
        <f>SUM(L335:L337)</f>
        <v>190</v>
      </c>
      <c r="M334" s="1036">
        <f>SUM(M335:M337)</f>
        <v>0</v>
      </c>
      <c r="N334" s="996">
        <f aca="true" t="shared" si="51" ref="N334:N339">(100/L334)*M334</f>
        <v>0</v>
      </c>
    </row>
    <row r="335" spans="1:14" ht="15">
      <c r="A335" s="169">
        <v>633009</v>
      </c>
      <c r="B335" s="51">
        <v>1</v>
      </c>
      <c r="C335" s="84">
        <v>41</v>
      </c>
      <c r="D335" s="522" t="s">
        <v>245</v>
      </c>
      <c r="E335" s="534" t="s">
        <v>167</v>
      </c>
      <c r="F335" s="170"/>
      <c r="G335" s="170"/>
      <c r="H335" s="89">
        <v>150</v>
      </c>
      <c r="I335" s="6">
        <v>150</v>
      </c>
      <c r="J335" s="170"/>
      <c r="K335" s="89">
        <v>150</v>
      </c>
      <c r="L335" s="6">
        <v>150</v>
      </c>
      <c r="M335" s="1037">
        <v>0</v>
      </c>
      <c r="N335" s="998">
        <f t="shared" si="51"/>
        <v>0</v>
      </c>
    </row>
    <row r="336" spans="1:14" ht="15">
      <c r="A336" s="171">
        <v>633006</v>
      </c>
      <c r="B336" s="9">
        <v>1</v>
      </c>
      <c r="C336" s="13"/>
      <c r="D336" s="512" t="s">
        <v>245</v>
      </c>
      <c r="E336" s="328" t="s">
        <v>97</v>
      </c>
      <c r="F336" s="172"/>
      <c r="G336" s="172">
        <v>76</v>
      </c>
      <c r="H336" s="48">
        <v>20</v>
      </c>
      <c r="I336" s="8">
        <v>20</v>
      </c>
      <c r="J336" s="172"/>
      <c r="K336" s="48">
        <v>20</v>
      </c>
      <c r="L336" s="8">
        <v>20</v>
      </c>
      <c r="M336" s="1035">
        <v>0</v>
      </c>
      <c r="N336" s="967">
        <f t="shared" si="51"/>
        <v>0</v>
      </c>
    </row>
    <row r="337" spans="1:14" ht="15">
      <c r="A337" s="179">
        <v>633006</v>
      </c>
      <c r="B337" s="32">
        <v>4</v>
      </c>
      <c r="C337" s="204">
        <v>41</v>
      </c>
      <c r="D337" s="509" t="s">
        <v>245</v>
      </c>
      <c r="E337" s="544" t="s">
        <v>100</v>
      </c>
      <c r="F337" s="210"/>
      <c r="G337" s="210"/>
      <c r="H337" s="516">
        <v>20</v>
      </c>
      <c r="I337" s="23">
        <v>20</v>
      </c>
      <c r="J337" s="210">
        <v>20</v>
      </c>
      <c r="K337" s="516">
        <v>20</v>
      </c>
      <c r="L337" s="23">
        <v>20</v>
      </c>
      <c r="M337" s="1038">
        <v>0</v>
      </c>
      <c r="N337" s="966">
        <f t="shared" si="51"/>
        <v>0</v>
      </c>
    </row>
    <row r="338" spans="1:22" ht="15">
      <c r="A338" s="200">
        <v>637</v>
      </c>
      <c r="B338" s="72"/>
      <c r="C338" s="639"/>
      <c r="D338" s="514"/>
      <c r="E338" s="532" t="s">
        <v>134</v>
      </c>
      <c r="F338" s="165">
        <f>SUM(F339:F339)</f>
        <v>1079</v>
      </c>
      <c r="G338" s="165">
        <f>SUM(G339:G339)</f>
        <v>1080</v>
      </c>
      <c r="H338" s="73">
        <f aca="true" t="shared" si="52" ref="H338:M338">H339</f>
        <v>1100</v>
      </c>
      <c r="I338" s="71">
        <f t="shared" si="52"/>
        <v>1100</v>
      </c>
      <c r="J338" s="165">
        <f t="shared" si="52"/>
        <v>1100</v>
      </c>
      <c r="K338" s="73">
        <f t="shared" si="52"/>
        <v>1100</v>
      </c>
      <c r="L338" s="71">
        <f t="shared" si="52"/>
        <v>1100</v>
      </c>
      <c r="M338" s="1039">
        <f t="shared" si="52"/>
        <v>268.74</v>
      </c>
      <c r="N338" s="996">
        <f t="shared" si="51"/>
        <v>24.430909090909093</v>
      </c>
      <c r="V338" s="188"/>
    </row>
    <row r="339" spans="1:14" ht="15">
      <c r="A339" s="179">
        <v>637027</v>
      </c>
      <c r="B339" s="130">
        <v>1</v>
      </c>
      <c r="C339" s="130">
        <v>41</v>
      </c>
      <c r="D339" s="513" t="s">
        <v>245</v>
      </c>
      <c r="E339" s="544" t="s">
        <v>156</v>
      </c>
      <c r="F339" s="210">
        <v>1079</v>
      </c>
      <c r="G339" s="210">
        <v>1080</v>
      </c>
      <c r="H339" s="516">
        <v>1100</v>
      </c>
      <c r="I339" s="23">
        <v>1100</v>
      </c>
      <c r="J339" s="210">
        <v>1100</v>
      </c>
      <c r="K339" s="516">
        <v>1100</v>
      </c>
      <c r="L339" s="23">
        <v>1100</v>
      </c>
      <c r="M339" s="1038">
        <v>268.74</v>
      </c>
      <c r="N339" s="972">
        <f t="shared" si="51"/>
        <v>24.430909090909093</v>
      </c>
    </row>
    <row r="340" spans="1:14" ht="15.75" thickBot="1">
      <c r="A340" s="182"/>
      <c r="B340" s="206"/>
      <c r="C340" s="206"/>
      <c r="D340" s="510"/>
      <c r="E340" s="557"/>
      <c r="F340" s="183"/>
      <c r="G340" s="183"/>
      <c r="H340" s="36"/>
      <c r="I340" s="12"/>
      <c r="J340" s="183"/>
      <c r="K340" s="36"/>
      <c r="L340" s="12"/>
      <c r="M340" s="1040"/>
      <c r="N340" s="811"/>
    </row>
    <row r="341" spans="1:14" ht="15.75" thickBot="1">
      <c r="A341" s="69" t="s">
        <v>258</v>
      </c>
      <c r="B341" s="17"/>
      <c r="C341" s="638"/>
      <c r="D341" s="508"/>
      <c r="E341" s="57" t="s">
        <v>259</v>
      </c>
      <c r="F341" s="18">
        <f>SUM(F342+F346+F349+F354+F356+F361)</f>
        <v>8855</v>
      </c>
      <c r="G341" s="18">
        <f>SUM(G342+G346+G349+G354+G356+G361)</f>
        <v>6258</v>
      </c>
      <c r="H341" s="70">
        <f aca="true" t="shared" si="53" ref="H341:M341">H342+H346+H349+H354+H356+H361</f>
        <v>11635</v>
      </c>
      <c r="I341" s="68">
        <f t="shared" si="53"/>
        <v>11635</v>
      </c>
      <c r="J341" s="18">
        <f t="shared" si="53"/>
        <v>6370</v>
      </c>
      <c r="K341" s="70">
        <f t="shared" si="53"/>
        <v>27225</v>
      </c>
      <c r="L341" s="68">
        <f t="shared" si="53"/>
        <v>27225</v>
      </c>
      <c r="M341" s="1032">
        <f t="shared" si="53"/>
        <v>2045.47</v>
      </c>
      <c r="N341" s="995">
        <f>(100/L341)*M341</f>
        <v>7.513204775022957</v>
      </c>
    </row>
    <row r="342" spans="1:14" ht="15">
      <c r="A342" s="261">
        <v>62</v>
      </c>
      <c r="B342" s="95"/>
      <c r="C342" s="140"/>
      <c r="D342" s="538"/>
      <c r="E342" s="539" t="s">
        <v>75</v>
      </c>
      <c r="F342" s="215">
        <f>SUM(F343+F344+F345)</f>
        <v>500</v>
      </c>
      <c r="G342" s="215">
        <f>SUM(G343+G344+G345)</f>
        <v>30</v>
      </c>
      <c r="H342" s="106">
        <f aca="true" t="shared" si="54" ref="H342:M342">SUM(H343:H345)</f>
        <v>20</v>
      </c>
      <c r="I342" s="98">
        <f t="shared" si="54"/>
        <v>20</v>
      </c>
      <c r="J342" s="215">
        <f t="shared" si="54"/>
        <v>20</v>
      </c>
      <c r="K342" s="106">
        <f t="shared" si="54"/>
        <v>20</v>
      </c>
      <c r="L342" s="98">
        <f t="shared" si="54"/>
        <v>20</v>
      </c>
      <c r="M342" s="1041">
        <f t="shared" si="54"/>
        <v>7.56</v>
      </c>
      <c r="N342" s="996">
        <f>(100/L342)*M342</f>
        <v>37.8</v>
      </c>
    </row>
    <row r="343" spans="1:14" ht="15">
      <c r="A343" s="171">
        <v>625002</v>
      </c>
      <c r="B343" s="9"/>
      <c r="C343" s="9">
        <v>41</v>
      </c>
      <c r="D343" s="510" t="s">
        <v>260</v>
      </c>
      <c r="E343" s="328" t="s">
        <v>79</v>
      </c>
      <c r="F343" s="172">
        <v>357</v>
      </c>
      <c r="G343" s="172">
        <v>10</v>
      </c>
      <c r="H343" s="48"/>
      <c r="I343" s="8"/>
      <c r="J343" s="172"/>
      <c r="K343" s="48"/>
      <c r="L343" s="8"/>
      <c r="M343" s="1035"/>
      <c r="N343" s="729"/>
    </row>
    <row r="344" spans="1:14" ht="15">
      <c r="A344" s="169">
        <v>625003</v>
      </c>
      <c r="B344" s="7"/>
      <c r="C344" s="641">
        <v>41</v>
      </c>
      <c r="D344" s="512" t="s">
        <v>260</v>
      </c>
      <c r="E344" s="534" t="s">
        <v>80</v>
      </c>
      <c r="F344" s="170">
        <v>22</v>
      </c>
      <c r="G344" s="170">
        <v>16</v>
      </c>
      <c r="H344" s="48">
        <v>20</v>
      </c>
      <c r="I344" s="8">
        <v>20</v>
      </c>
      <c r="J344" s="172">
        <v>20</v>
      </c>
      <c r="K344" s="48">
        <v>20</v>
      </c>
      <c r="L344" s="8">
        <v>20</v>
      </c>
      <c r="M344" s="1035">
        <v>7.56</v>
      </c>
      <c r="N344" s="967">
        <f>(100/L344)*M344</f>
        <v>37.8</v>
      </c>
    </row>
    <row r="345" spans="1:14" ht="15">
      <c r="A345" s="171">
        <v>625007</v>
      </c>
      <c r="B345" s="32"/>
      <c r="C345" s="206">
        <v>41</v>
      </c>
      <c r="D345" s="510" t="s">
        <v>260</v>
      </c>
      <c r="E345" s="328" t="s">
        <v>83</v>
      </c>
      <c r="F345" s="172">
        <v>121</v>
      </c>
      <c r="G345" s="172">
        <v>4</v>
      </c>
      <c r="H345" s="48"/>
      <c r="I345" s="8"/>
      <c r="J345" s="172"/>
      <c r="K345" s="48"/>
      <c r="L345" s="8"/>
      <c r="M345" s="1035"/>
      <c r="N345" s="824"/>
    </row>
    <row r="346" spans="1:14" ht="15">
      <c r="A346" s="164">
        <v>632</v>
      </c>
      <c r="B346" s="3"/>
      <c r="C346" s="135"/>
      <c r="D346" s="514"/>
      <c r="E346" s="532" t="s">
        <v>85</v>
      </c>
      <c r="F346" s="165">
        <f>SUM(F347:F348)</f>
        <v>1440</v>
      </c>
      <c r="G346" s="165">
        <f>SUM(G347:G348)</f>
        <v>1373</v>
      </c>
      <c r="H346" s="5">
        <f aca="true" t="shared" si="55" ref="H346:M346">H347+H348</f>
        <v>1900</v>
      </c>
      <c r="I346" s="4">
        <f t="shared" si="55"/>
        <v>2700</v>
      </c>
      <c r="J346" s="165">
        <f t="shared" si="55"/>
        <v>2200</v>
      </c>
      <c r="K346" s="5">
        <f t="shared" si="55"/>
        <v>3000</v>
      </c>
      <c r="L346" s="4">
        <f t="shared" si="55"/>
        <v>3000</v>
      </c>
      <c r="M346" s="1036">
        <f t="shared" si="55"/>
        <v>228</v>
      </c>
      <c r="N346" s="999">
        <f>(100/L346)*M346</f>
        <v>7.6</v>
      </c>
    </row>
    <row r="347" spans="1:14" ht="15">
      <c r="A347" s="169">
        <v>632001</v>
      </c>
      <c r="B347" s="7">
        <v>1</v>
      </c>
      <c r="C347" s="641">
        <v>41</v>
      </c>
      <c r="D347" s="521" t="s">
        <v>260</v>
      </c>
      <c r="E347" s="533" t="s">
        <v>261</v>
      </c>
      <c r="F347" s="181">
        <v>288</v>
      </c>
      <c r="G347" s="181">
        <v>353</v>
      </c>
      <c r="H347" s="89">
        <v>400</v>
      </c>
      <c r="I347" s="6">
        <v>1200</v>
      </c>
      <c r="J347" s="181">
        <v>1200</v>
      </c>
      <c r="K347" s="89">
        <v>1500</v>
      </c>
      <c r="L347" s="6">
        <v>1500</v>
      </c>
      <c r="M347" s="1037">
        <v>0</v>
      </c>
      <c r="N347" s="971">
        <f>(100/L347)*M347</f>
        <v>0</v>
      </c>
    </row>
    <row r="348" spans="1:14" ht="15">
      <c r="A348" s="173">
        <v>632001</v>
      </c>
      <c r="B348" s="11">
        <v>2</v>
      </c>
      <c r="C348" s="206">
        <v>41</v>
      </c>
      <c r="D348" s="522" t="s">
        <v>260</v>
      </c>
      <c r="E348" s="529" t="s">
        <v>88</v>
      </c>
      <c r="F348" s="170">
        <v>1152</v>
      </c>
      <c r="G348" s="170">
        <v>1020</v>
      </c>
      <c r="H348" s="89">
        <v>1500</v>
      </c>
      <c r="I348" s="6">
        <v>1500</v>
      </c>
      <c r="J348" s="170">
        <v>1000</v>
      </c>
      <c r="K348" s="89">
        <v>1500</v>
      </c>
      <c r="L348" s="6">
        <v>1500</v>
      </c>
      <c r="M348" s="1037">
        <v>228</v>
      </c>
      <c r="N348" s="1000">
        <f>(100/L348)*M348</f>
        <v>15.2</v>
      </c>
    </row>
    <row r="349" spans="1:14" ht="15">
      <c r="A349" s="193">
        <v>633</v>
      </c>
      <c r="B349" s="3"/>
      <c r="C349" s="135"/>
      <c r="D349" s="514"/>
      <c r="E349" s="532" t="s">
        <v>92</v>
      </c>
      <c r="F349" s="165">
        <f>SUM(F350:F353)</f>
        <v>1285</v>
      </c>
      <c r="G349" s="165">
        <f aca="true" t="shared" si="56" ref="G349:M349">SUM(G350:G353)</f>
        <v>186</v>
      </c>
      <c r="H349" s="5">
        <f t="shared" si="56"/>
        <v>5535</v>
      </c>
      <c r="I349" s="5">
        <f t="shared" si="56"/>
        <v>4585</v>
      </c>
      <c r="J349" s="165">
        <f t="shared" si="56"/>
        <v>1090</v>
      </c>
      <c r="K349" s="5">
        <f t="shared" si="56"/>
        <v>20035</v>
      </c>
      <c r="L349" s="5">
        <f t="shared" si="56"/>
        <v>20035</v>
      </c>
      <c r="M349" s="984">
        <f t="shared" si="56"/>
        <v>10.15</v>
      </c>
      <c r="N349" s="999">
        <f>(100/L349)*M349</f>
        <v>0.05066134265036187</v>
      </c>
    </row>
    <row r="350" spans="1:14" ht="15">
      <c r="A350" s="264">
        <v>633003</v>
      </c>
      <c r="B350" s="7">
        <v>12</v>
      </c>
      <c r="C350" s="641">
        <v>41</v>
      </c>
      <c r="D350" s="522" t="s">
        <v>260</v>
      </c>
      <c r="E350" s="599" t="s">
        <v>539</v>
      </c>
      <c r="F350" s="211"/>
      <c r="G350" s="211"/>
      <c r="H350" s="48"/>
      <c r="I350" s="24">
        <v>60</v>
      </c>
      <c r="J350" s="211">
        <v>60</v>
      </c>
      <c r="K350" s="48"/>
      <c r="L350" s="8"/>
      <c r="M350" s="1035"/>
      <c r="N350" s="811"/>
    </row>
    <row r="351" spans="1:14" ht="0.75" customHeight="1">
      <c r="A351" s="264">
        <v>633006</v>
      </c>
      <c r="B351" s="7"/>
      <c r="C351" s="641">
        <v>41</v>
      </c>
      <c r="D351" s="522" t="s">
        <v>260</v>
      </c>
      <c r="E351" s="599" t="s">
        <v>385</v>
      </c>
      <c r="F351" s="211"/>
      <c r="G351" s="211"/>
      <c r="H351" s="283"/>
      <c r="I351" s="323"/>
      <c r="J351" s="211"/>
      <c r="K351" s="283"/>
      <c r="L351" s="88"/>
      <c r="M351" s="1040"/>
      <c r="N351" s="824"/>
    </row>
    <row r="352" spans="1:14" ht="15">
      <c r="A352" s="171">
        <v>633006</v>
      </c>
      <c r="B352" s="9">
        <v>7</v>
      </c>
      <c r="C352" s="641">
        <v>41</v>
      </c>
      <c r="D352" s="522" t="s">
        <v>260</v>
      </c>
      <c r="E352" s="328" t="s">
        <v>450</v>
      </c>
      <c r="F352" s="172">
        <v>1285</v>
      </c>
      <c r="G352" s="172">
        <v>180</v>
      </c>
      <c r="H352" s="598">
        <v>5500</v>
      </c>
      <c r="I352" s="131">
        <v>4490</v>
      </c>
      <c r="J352" s="172">
        <v>1000</v>
      </c>
      <c r="K352" s="598">
        <v>20000</v>
      </c>
      <c r="L352" s="131">
        <v>20000</v>
      </c>
      <c r="M352" s="1035">
        <v>0</v>
      </c>
      <c r="N352" s="967">
        <f aca="true" t="shared" si="57" ref="N352:N357">(100/L352)*M352</f>
        <v>0</v>
      </c>
    </row>
    <row r="353" spans="1:14" ht="15">
      <c r="A353" s="169">
        <v>633006</v>
      </c>
      <c r="B353" s="7">
        <v>3</v>
      </c>
      <c r="C353" s="641">
        <v>41</v>
      </c>
      <c r="D353" s="522" t="s">
        <v>260</v>
      </c>
      <c r="E353" s="534" t="s">
        <v>99</v>
      </c>
      <c r="F353" s="170"/>
      <c r="G353" s="170">
        <v>6</v>
      </c>
      <c r="H353" s="89">
        <v>35</v>
      </c>
      <c r="I353" s="6">
        <v>35</v>
      </c>
      <c r="J353" s="170">
        <v>30</v>
      </c>
      <c r="K353" s="89">
        <v>35</v>
      </c>
      <c r="L353" s="6">
        <v>35</v>
      </c>
      <c r="M353" s="1037">
        <v>10.15</v>
      </c>
      <c r="N353" s="966">
        <f t="shared" si="57"/>
        <v>29</v>
      </c>
    </row>
    <row r="354" spans="1:14" ht="15">
      <c r="A354" s="193">
        <v>635</v>
      </c>
      <c r="B354" s="3"/>
      <c r="C354" s="135"/>
      <c r="D354" s="514"/>
      <c r="E354" s="532" t="s">
        <v>262</v>
      </c>
      <c r="F354" s="165">
        <v>300</v>
      </c>
      <c r="G354" s="165">
        <v>50</v>
      </c>
      <c r="H354" s="5">
        <v>200</v>
      </c>
      <c r="I354" s="4">
        <v>300</v>
      </c>
      <c r="J354" s="165">
        <v>50</v>
      </c>
      <c r="K354" s="5">
        <f>K355</f>
        <v>200</v>
      </c>
      <c r="L354" s="4">
        <f>L355</f>
        <v>200</v>
      </c>
      <c r="M354" s="1036">
        <f>M355</f>
        <v>0</v>
      </c>
      <c r="N354" s="996">
        <f t="shared" si="57"/>
        <v>0</v>
      </c>
    </row>
    <row r="355" spans="1:14" ht="15">
      <c r="A355" s="166">
        <v>635006</v>
      </c>
      <c r="B355" s="75">
        <v>4</v>
      </c>
      <c r="C355" s="112">
        <v>41</v>
      </c>
      <c r="D355" s="514" t="s">
        <v>260</v>
      </c>
      <c r="E355" s="541" t="s">
        <v>263</v>
      </c>
      <c r="F355" s="167">
        <v>300</v>
      </c>
      <c r="G355" s="167">
        <v>50</v>
      </c>
      <c r="H355" s="77">
        <v>200</v>
      </c>
      <c r="I355" s="78">
        <v>300</v>
      </c>
      <c r="J355" s="167">
        <v>50</v>
      </c>
      <c r="K355" s="77">
        <v>200</v>
      </c>
      <c r="L355" s="78">
        <v>200</v>
      </c>
      <c r="M355" s="1042">
        <v>0</v>
      </c>
      <c r="N355" s="972">
        <f t="shared" si="57"/>
        <v>0</v>
      </c>
    </row>
    <row r="356" spans="1:22" ht="15">
      <c r="A356" s="164">
        <v>637</v>
      </c>
      <c r="B356" s="3"/>
      <c r="C356" s="135"/>
      <c r="D356" s="514"/>
      <c r="E356" s="532" t="s">
        <v>156</v>
      </c>
      <c r="F356" s="165">
        <f>SUM(F357:F360)</f>
        <v>2503</v>
      </c>
      <c r="G356" s="165">
        <f>SUM(G357:G360)</f>
        <v>2421</v>
      </c>
      <c r="H356" s="5">
        <v>2070</v>
      </c>
      <c r="I356" s="4">
        <v>2120</v>
      </c>
      <c r="J356" s="165">
        <f>SUM(J357:J358)</f>
        <v>1900</v>
      </c>
      <c r="K356" s="5">
        <f>SUM(K357:K360)</f>
        <v>2120</v>
      </c>
      <c r="L356" s="4">
        <f>SUM(L357:L360)</f>
        <v>2060</v>
      </c>
      <c r="M356" s="1036">
        <f>M357+M358</f>
        <v>945</v>
      </c>
      <c r="N356" s="996">
        <f t="shared" si="57"/>
        <v>45.87378640776699</v>
      </c>
      <c r="V356" s="319"/>
    </row>
    <row r="357" spans="1:14" ht="15">
      <c r="A357" s="179">
        <v>637027</v>
      </c>
      <c r="B357" s="130"/>
      <c r="C357" s="130">
        <v>41</v>
      </c>
      <c r="D357" s="513" t="s">
        <v>260</v>
      </c>
      <c r="E357" s="544" t="s">
        <v>156</v>
      </c>
      <c r="F357" s="210">
        <v>2328</v>
      </c>
      <c r="G357" s="210">
        <v>1941</v>
      </c>
      <c r="H357" s="516">
        <v>1900</v>
      </c>
      <c r="I357" s="23">
        <v>1900</v>
      </c>
      <c r="J357" s="210">
        <v>1900</v>
      </c>
      <c r="K357" s="516">
        <v>1900</v>
      </c>
      <c r="L357" s="78">
        <v>1900</v>
      </c>
      <c r="M357" s="990">
        <v>945</v>
      </c>
      <c r="N357" s="972">
        <f t="shared" si="57"/>
        <v>49.73684210526316</v>
      </c>
    </row>
    <row r="358" spans="1:14" ht="15" hidden="1">
      <c r="A358" s="180">
        <v>637004</v>
      </c>
      <c r="B358" s="22"/>
      <c r="C358" s="631">
        <v>41</v>
      </c>
      <c r="D358" s="521" t="s">
        <v>260</v>
      </c>
      <c r="E358" s="533" t="s">
        <v>264</v>
      </c>
      <c r="F358" s="181"/>
      <c r="G358" s="181"/>
      <c r="H358" s="52"/>
      <c r="I358" s="21"/>
      <c r="J358" s="181"/>
      <c r="K358" s="180"/>
      <c r="L358" s="21"/>
      <c r="M358" s="970"/>
      <c r="N358" s="729"/>
    </row>
    <row r="359" spans="1:14" ht="15">
      <c r="A359" s="171">
        <v>637004</v>
      </c>
      <c r="B359" s="9">
        <v>5</v>
      </c>
      <c r="C359" s="13">
        <v>41</v>
      </c>
      <c r="D359" s="512" t="s">
        <v>260</v>
      </c>
      <c r="E359" s="328" t="s">
        <v>190</v>
      </c>
      <c r="F359" s="172">
        <v>56</v>
      </c>
      <c r="G359" s="172">
        <v>351</v>
      </c>
      <c r="H359" s="48">
        <v>50</v>
      </c>
      <c r="I359" s="48">
        <v>90</v>
      </c>
      <c r="J359" s="172">
        <v>90</v>
      </c>
      <c r="K359" s="171">
        <v>100</v>
      </c>
      <c r="L359" s="8">
        <v>100</v>
      </c>
      <c r="M359" s="985">
        <v>0</v>
      </c>
      <c r="N359" s="965">
        <f aca="true" t="shared" si="58" ref="N359:N364">(100/L359)*M359</f>
        <v>0</v>
      </c>
    </row>
    <row r="360" spans="1:14" ht="15">
      <c r="A360" s="173">
        <v>637015</v>
      </c>
      <c r="B360" s="11"/>
      <c r="C360" s="204"/>
      <c r="D360" s="509" t="s">
        <v>73</v>
      </c>
      <c r="E360" s="529" t="s">
        <v>151</v>
      </c>
      <c r="F360" s="174">
        <v>119</v>
      </c>
      <c r="G360" s="174">
        <v>129</v>
      </c>
      <c r="H360" s="80">
        <v>120</v>
      </c>
      <c r="I360" s="10">
        <v>130</v>
      </c>
      <c r="J360" s="174">
        <v>130</v>
      </c>
      <c r="K360" s="173">
        <v>120</v>
      </c>
      <c r="L360" s="10">
        <v>60</v>
      </c>
      <c r="M360" s="986">
        <v>0</v>
      </c>
      <c r="N360" s="1000">
        <f t="shared" si="58"/>
        <v>0</v>
      </c>
    </row>
    <row r="361" spans="1:14" ht="15">
      <c r="A361" s="164">
        <v>642</v>
      </c>
      <c r="B361" s="3"/>
      <c r="C361" s="135"/>
      <c r="D361" s="514"/>
      <c r="E361" s="532" t="s">
        <v>265</v>
      </c>
      <c r="F361" s="165">
        <f>SUM(F362:F365)</f>
        <v>2827</v>
      </c>
      <c r="G361" s="165">
        <f aca="true" t="shared" si="59" ref="G361:M361">SUM(G362:G365)</f>
        <v>2198</v>
      </c>
      <c r="H361" s="5">
        <f t="shared" si="59"/>
        <v>1910</v>
      </c>
      <c r="I361" s="4">
        <f t="shared" si="59"/>
        <v>1910</v>
      </c>
      <c r="J361" s="165">
        <f t="shared" si="59"/>
        <v>1110</v>
      </c>
      <c r="K361" s="164">
        <f t="shared" si="59"/>
        <v>1850</v>
      </c>
      <c r="L361" s="4">
        <f t="shared" si="59"/>
        <v>1910</v>
      </c>
      <c r="M361" s="984">
        <f t="shared" si="59"/>
        <v>854.76</v>
      </c>
      <c r="N361" s="996">
        <f t="shared" si="58"/>
        <v>44.751832460732984</v>
      </c>
    </row>
    <row r="362" spans="1:14" ht="15">
      <c r="A362" s="180">
        <v>642002</v>
      </c>
      <c r="B362" s="22">
        <v>3</v>
      </c>
      <c r="C362" s="631">
        <v>41</v>
      </c>
      <c r="D362" s="521" t="s">
        <v>170</v>
      </c>
      <c r="E362" s="517" t="s">
        <v>266</v>
      </c>
      <c r="F362" s="183">
        <v>777</v>
      </c>
      <c r="G362" s="183">
        <v>783</v>
      </c>
      <c r="H362" s="36">
        <v>800</v>
      </c>
      <c r="I362" s="36">
        <v>830</v>
      </c>
      <c r="J362" s="183">
        <v>830</v>
      </c>
      <c r="K362" s="182">
        <v>800</v>
      </c>
      <c r="L362" s="12">
        <v>860</v>
      </c>
      <c r="M362" s="989">
        <v>854.76</v>
      </c>
      <c r="N362" s="998">
        <f t="shared" si="58"/>
        <v>99.3906976744186</v>
      </c>
    </row>
    <row r="363" spans="1:14" ht="15">
      <c r="A363" s="171">
        <v>642006</v>
      </c>
      <c r="B363" s="9"/>
      <c r="C363" s="641">
        <v>41</v>
      </c>
      <c r="D363" s="522" t="s">
        <v>170</v>
      </c>
      <c r="E363" s="328" t="s">
        <v>267</v>
      </c>
      <c r="F363" s="172">
        <v>700</v>
      </c>
      <c r="G363" s="172">
        <v>600</v>
      </c>
      <c r="H363" s="48">
        <v>650</v>
      </c>
      <c r="I363" s="8">
        <v>650</v>
      </c>
      <c r="J363" s="172"/>
      <c r="K363" s="171">
        <v>650</v>
      </c>
      <c r="L363" s="8">
        <v>650</v>
      </c>
      <c r="M363" s="985">
        <v>0</v>
      </c>
      <c r="N363" s="965">
        <f t="shared" si="58"/>
        <v>0</v>
      </c>
    </row>
    <row r="364" spans="1:14" ht="15">
      <c r="A364" s="171">
        <v>642011</v>
      </c>
      <c r="B364" s="9"/>
      <c r="C364" s="641">
        <v>41</v>
      </c>
      <c r="D364" s="522" t="s">
        <v>170</v>
      </c>
      <c r="E364" s="328" t="s">
        <v>268</v>
      </c>
      <c r="F364" s="172">
        <v>350</v>
      </c>
      <c r="G364" s="172">
        <v>315</v>
      </c>
      <c r="H364" s="48">
        <v>460</v>
      </c>
      <c r="I364" s="8">
        <v>430</v>
      </c>
      <c r="J364" s="172">
        <v>280</v>
      </c>
      <c r="K364" s="171">
        <v>400</v>
      </c>
      <c r="L364" s="8">
        <v>400</v>
      </c>
      <c r="M364" s="985">
        <v>0</v>
      </c>
      <c r="N364" s="964">
        <f t="shared" si="58"/>
        <v>0</v>
      </c>
    </row>
    <row r="365" spans="1:14" ht="15">
      <c r="A365" s="182">
        <v>642007</v>
      </c>
      <c r="B365" s="15"/>
      <c r="C365" s="206">
        <v>41</v>
      </c>
      <c r="D365" s="522" t="s">
        <v>170</v>
      </c>
      <c r="E365" s="529" t="s">
        <v>563</v>
      </c>
      <c r="F365" s="210">
        <v>1000</v>
      </c>
      <c r="G365" s="210">
        <v>500</v>
      </c>
      <c r="H365" s="36"/>
      <c r="I365" s="36"/>
      <c r="J365" s="183"/>
      <c r="K365" s="1043"/>
      <c r="L365" s="12"/>
      <c r="M365" s="989"/>
      <c r="N365" s="823"/>
    </row>
    <row r="366" spans="1:14" ht="15.75" thickBot="1">
      <c r="A366" s="258"/>
      <c r="B366" s="103"/>
      <c r="C366" s="659"/>
      <c r="D366" s="542"/>
      <c r="E366" s="555"/>
      <c r="F366" s="320"/>
      <c r="G366" s="320"/>
      <c r="H366" s="473"/>
      <c r="I366" s="132"/>
      <c r="J366" s="233"/>
      <c r="K366" s="1044"/>
      <c r="L366" s="109"/>
      <c r="M366" s="1014"/>
      <c r="N366" s="844"/>
    </row>
    <row r="367" spans="1:14" ht="15.75" thickBot="1">
      <c r="A367" s="69" t="s">
        <v>270</v>
      </c>
      <c r="B367" s="17"/>
      <c r="C367" s="638"/>
      <c r="D367" s="508"/>
      <c r="E367" s="57" t="s">
        <v>271</v>
      </c>
      <c r="F367" s="18">
        <f>SUM(F368+F370+F371+F373)</f>
        <v>7698</v>
      </c>
      <c r="G367" s="18">
        <f>SUM(G368+G370+G371+G373)</f>
        <v>682</v>
      </c>
      <c r="H367" s="70">
        <f>H368+H370+H371</f>
        <v>725</v>
      </c>
      <c r="I367" s="68">
        <f>I368+I370+I371</f>
        <v>725</v>
      </c>
      <c r="J367" s="18">
        <f>J368+J370+J371</f>
        <v>721.8</v>
      </c>
      <c r="K367" s="69">
        <f aca="true" t="shared" si="60" ref="K367:M368">K368+K371</f>
        <v>800</v>
      </c>
      <c r="L367" s="68">
        <f t="shared" si="60"/>
        <v>800</v>
      </c>
      <c r="M367" s="1008">
        <f t="shared" si="60"/>
        <v>0</v>
      </c>
      <c r="N367" s="995">
        <f>(100/L367)*M367</f>
        <v>0</v>
      </c>
    </row>
    <row r="368" spans="1:14" ht="15">
      <c r="A368" s="261">
        <v>632</v>
      </c>
      <c r="B368" s="95"/>
      <c r="C368" s="140"/>
      <c r="D368" s="538"/>
      <c r="E368" s="539" t="s">
        <v>225</v>
      </c>
      <c r="F368" s="215">
        <v>248</v>
      </c>
      <c r="G368" s="215">
        <v>632</v>
      </c>
      <c r="H368" s="106">
        <v>650</v>
      </c>
      <c r="I368" s="98">
        <v>650</v>
      </c>
      <c r="J368" s="215">
        <v>650</v>
      </c>
      <c r="K368" s="261">
        <v>725</v>
      </c>
      <c r="L368" s="106">
        <v>725</v>
      </c>
      <c r="M368" s="1009">
        <f t="shared" si="60"/>
        <v>0</v>
      </c>
      <c r="N368" s="1019">
        <f>(100/L368)*M368</f>
        <v>0</v>
      </c>
    </row>
    <row r="369" spans="1:14" ht="15">
      <c r="A369" s="173">
        <v>632001</v>
      </c>
      <c r="B369" s="11">
        <v>1</v>
      </c>
      <c r="C369" s="204">
        <v>41</v>
      </c>
      <c r="D369" s="514" t="s">
        <v>260</v>
      </c>
      <c r="E369" s="529" t="s">
        <v>87</v>
      </c>
      <c r="F369" s="174">
        <v>248</v>
      </c>
      <c r="G369" s="174">
        <v>632</v>
      </c>
      <c r="H369" s="80">
        <v>650</v>
      </c>
      <c r="I369" s="10">
        <v>650</v>
      </c>
      <c r="J369" s="174">
        <v>650</v>
      </c>
      <c r="K369" s="173">
        <v>725</v>
      </c>
      <c r="L369" s="80">
        <v>725</v>
      </c>
      <c r="M369" s="986">
        <v>0</v>
      </c>
      <c r="N369" s="972">
        <f>(100/L369)*M369</f>
        <v>0</v>
      </c>
    </row>
    <row r="370" spans="1:14" ht="15" hidden="1">
      <c r="A370" s="164">
        <v>635</v>
      </c>
      <c r="B370" s="3"/>
      <c r="C370" s="135"/>
      <c r="D370" s="514"/>
      <c r="E370" s="532" t="s">
        <v>272</v>
      </c>
      <c r="F370" s="165">
        <v>0</v>
      </c>
      <c r="G370" s="165">
        <v>0</v>
      </c>
      <c r="H370" s="5">
        <v>0</v>
      </c>
      <c r="I370" s="4">
        <v>0</v>
      </c>
      <c r="J370" s="165">
        <v>0</v>
      </c>
      <c r="K370" s="164"/>
      <c r="L370" s="5"/>
      <c r="M370" s="984"/>
      <c r="N370" s="844"/>
    </row>
    <row r="371" spans="1:14" ht="15">
      <c r="A371" s="193">
        <v>633</v>
      </c>
      <c r="B371" s="3"/>
      <c r="C371" s="135"/>
      <c r="D371" s="514"/>
      <c r="E371" s="532" t="s">
        <v>92</v>
      </c>
      <c r="F371" s="165">
        <v>50</v>
      </c>
      <c r="G371" s="165">
        <v>50</v>
      </c>
      <c r="H371" s="5">
        <v>75</v>
      </c>
      <c r="I371" s="5">
        <v>75</v>
      </c>
      <c r="J371" s="165">
        <v>71.8</v>
      </c>
      <c r="K371" s="164">
        <f>K372</f>
        <v>75</v>
      </c>
      <c r="L371" s="5">
        <f>L372</f>
        <v>75</v>
      </c>
      <c r="M371" s="984">
        <f>M372</f>
        <v>0</v>
      </c>
      <c r="N371" s="999">
        <f>(100/L371)*M371</f>
        <v>0</v>
      </c>
    </row>
    <row r="372" spans="1:14" ht="15">
      <c r="A372" s="166">
        <v>633006</v>
      </c>
      <c r="B372" s="76">
        <v>7</v>
      </c>
      <c r="C372" s="75">
        <v>41</v>
      </c>
      <c r="D372" s="514" t="s">
        <v>260</v>
      </c>
      <c r="E372" s="541" t="s">
        <v>208</v>
      </c>
      <c r="F372" s="167">
        <v>50</v>
      </c>
      <c r="G372" s="167">
        <v>50</v>
      </c>
      <c r="H372" s="166">
        <v>75</v>
      </c>
      <c r="I372" s="77">
        <v>75</v>
      </c>
      <c r="J372" s="167">
        <v>72</v>
      </c>
      <c r="K372" s="166">
        <v>75</v>
      </c>
      <c r="L372" s="77">
        <v>75</v>
      </c>
      <c r="M372" s="987">
        <v>0</v>
      </c>
      <c r="N372" s="972">
        <f>(100/L372)*M372</f>
        <v>0</v>
      </c>
    </row>
    <row r="373" spans="1:14" ht="15">
      <c r="A373" s="200">
        <v>637</v>
      </c>
      <c r="B373" s="72"/>
      <c r="C373" s="639"/>
      <c r="D373" s="514"/>
      <c r="E373" s="532" t="s">
        <v>134</v>
      </c>
      <c r="F373" s="165">
        <v>7400</v>
      </c>
      <c r="G373" s="165"/>
      <c r="H373" s="73"/>
      <c r="I373" s="71"/>
      <c r="J373" s="165"/>
      <c r="K373" s="200"/>
      <c r="L373" s="73"/>
      <c r="M373" s="983"/>
      <c r="N373" s="844"/>
    </row>
    <row r="374" spans="1:14" ht="15">
      <c r="A374" s="180">
        <v>637005</v>
      </c>
      <c r="B374" s="47"/>
      <c r="C374" s="631">
        <v>41</v>
      </c>
      <c r="D374" s="521" t="s">
        <v>260</v>
      </c>
      <c r="E374" s="533" t="s">
        <v>480</v>
      </c>
      <c r="F374" s="181">
        <v>2600</v>
      </c>
      <c r="G374" s="181"/>
      <c r="H374" s="52"/>
      <c r="I374" s="52"/>
      <c r="J374" s="181"/>
      <c r="K374" s="180"/>
      <c r="L374" s="52"/>
      <c r="M374" s="970"/>
      <c r="N374" s="846"/>
    </row>
    <row r="375" spans="1:14" ht="15">
      <c r="A375" s="182">
        <v>637011</v>
      </c>
      <c r="B375" s="35"/>
      <c r="C375" s="206">
        <v>41</v>
      </c>
      <c r="D375" s="510" t="s">
        <v>260</v>
      </c>
      <c r="E375" s="557" t="s">
        <v>324</v>
      </c>
      <c r="F375" s="183">
        <v>4800</v>
      </c>
      <c r="G375" s="183"/>
      <c r="H375" s="36"/>
      <c r="I375" s="36"/>
      <c r="J375" s="183"/>
      <c r="K375" s="182"/>
      <c r="L375" s="53"/>
      <c r="M375" s="993"/>
      <c r="N375" s="811"/>
    </row>
    <row r="376" spans="1:14" ht="15.75" thickBot="1">
      <c r="A376" s="265"/>
      <c r="B376" s="103"/>
      <c r="C376" s="659"/>
      <c r="D376" s="542"/>
      <c r="E376" s="555"/>
      <c r="F376" s="320"/>
      <c r="G376" s="320"/>
      <c r="H376" s="473"/>
      <c r="I376" s="133"/>
      <c r="J376" s="233"/>
      <c r="K376" s="265"/>
      <c r="L376" s="473"/>
      <c r="M376" s="1029"/>
      <c r="N376" s="857"/>
    </row>
    <row r="377" spans="1:14" ht="15.75" thickBot="1">
      <c r="A377" s="186" t="s">
        <v>382</v>
      </c>
      <c r="B377" s="94"/>
      <c r="C377" s="648"/>
      <c r="D377" s="537"/>
      <c r="E377" s="556" t="s">
        <v>329</v>
      </c>
      <c r="F377" s="227">
        <f>F378+F379+F390+F396+F419+F421+F434+F417+F388</f>
        <v>217625</v>
      </c>
      <c r="G377" s="227">
        <f>G378+G379+G390+G396+G419+G421+G434+G417+G388</f>
        <v>240557</v>
      </c>
      <c r="H377" s="861">
        <f>H378+H379+H390+H396+H417+H419+H421+H434+H388</f>
        <v>273720</v>
      </c>
      <c r="I377" s="862">
        <f>I378+I379+I390+I396+I417+I419+I421+I434+I388</f>
        <v>273720</v>
      </c>
      <c r="J377" s="227">
        <f>J378+J379+J390+J396+J417+J419+J421+J434</f>
        <v>262450</v>
      </c>
      <c r="K377" s="69">
        <f>K378+K379+K390+K388+K396+K417+K419+K421+K434</f>
        <v>273020</v>
      </c>
      <c r="L377" s="861">
        <f>L378+L379+L390+L396+L417+L419+L421+L434+L388</f>
        <v>273020</v>
      </c>
      <c r="M377" s="982">
        <f>M378+M379+M390+M396+M417+M419+M421+M434+M388</f>
        <v>59602.67</v>
      </c>
      <c r="N377" s="995">
        <f>(100/L377)*M377</f>
        <v>21.830880521573512</v>
      </c>
    </row>
    <row r="378" spans="1:14" ht="15">
      <c r="A378" s="261">
        <v>611000</v>
      </c>
      <c r="B378" s="140"/>
      <c r="C378" s="140">
        <v>41</v>
      </c>
      <c r="D378" s="538" t="s">
        <v>273</v>
      </c>
      <c r="E378" s="539" t="s">
        <v>74</v>
      </c>
      <c r="F378" s="215">
        <v>125932</v>
      </c>
      <c r="G378" s="215">
        <v>136292</v>
      </c>
      <c r="H378" s="106">
        <v>163000</v>
      </c>
      <c r="I378" s="98">
        <v>163000</v>
      </c>
      <c r="J378" s="215">
        <v>163000</v>
      </c>
      <c r="K378" s="261">
        <v>163000</v>
      </c>
      <c r="L378" s="98">
        <v>163000</v>
      </c>
      <c r="M378" s="1009">
        <v>38881.39</v>
      </c>
      <c r="N378" s="1001">
        <f>(100/L378)*M378</f>
        <v>23.853613496932518</v>
      </c>
    </row>
    <row r="379" spans="1:14" ht="15">
      <c r="A379" s="200">
        <v>62</v>
      </c>
      <c r="B379" s="102"/>
      <c r="C379" s="144"/>
      <c r="D379" s="510"/>
      <c r="E379" s="554" t="s">
        <v>75</v>
      </c>
      <c r="F379" s="218">
        <f>SUM(F380:F387)</f>
        <v>43744</v>
      </c>
      <c r="G379" s="218">
        <f aca="true" t="shared" si="61" ref="G379:M379">SUM(G380:G387)</f>
        <v>50332</v>
      </c>
      <c r="H379" s="73">
        <f t="shared" si="61"/>
        <v>56990</v>
      </c>
      <c r="I379" s="73">
        <f t="shared" si="61"/>
        <v>56990</v>
      </c>
      <c r="J379" s="218">
        <f t="shared" si="61"/>
        <v>56990</v>
      </c>
      <c r="K379" s="200">
        <f t="shared" si="61"/>
        <v>56990</v>
      </c>
      <c r="L379" s="71">
        <f t="shared" si="61"/>
        <v>56990</v>
      </c>
      <c r="M379" s="983">
        <f t="shared" si="61"/>
        <v>13511.640000000001</v>
      </c>
      <c r="N379" s="996">
        <f>(100/L379)*M379</f>
        <v>23.708791015967716</v>
      </c>
    </row>
    <row r="380" spans="1:14" ht="15">
      <c r="A380" s="180">
        <v>621000</v>
      </c>
      <c r="B380" s="22"/>
      <c r="C380" s="631">
        <v>41</v>
      </c>
      <c r="D380" s="521" t="s">
        <v>273</v>
      </c>
      <c r="E380" s="533" t="s">
        <v>76</v>
      </c>
      <c r="F380" s="181">
        <v>3216</v>
      </c>
      <c r="G380" s="181">
        <v>2980</v>
      </c>
      <c r="H380" s="52">
        <v>6000</v>
      </c>
      <c r="I380" s="21">
        <v>6000</v>
      </c>
      <c r="J380" s="181">
        <v>6000</v>
      </c>
      <c r="K380" s="180">
        <v>6000</v>
      </c>
      <c r="L380" s="21">
        <v>6000</v>
      </c>
      <c r="M380" s="970">
        <v>976.91</v>
      </c>
      <c r="N380" s="998">
        <f aca="true" t="shared" si="62" ref="N380:N387">(100/L380)*M380</f>
        <v>16.28183333333333</v>
      </c>
    </row>
    <row r="381" spans="1:14" ht="15">
      <c r="A381" s="169">
        <v>623000</v>
      </c>
      <c r="B381" s="51"/>
      <c r="C381" s="84">
        <v>41</v>
      </c>
      <c r="D381" s="522" t="s">
        <v>273</v>
      </c>
      <c r="E381" s="534" t="s">
        <v>77</v>
      </c>
      <c r="F381" s="172">
        <v>9253</v>
      </c>
      <c r="G381" s="172">
        <v>11188</v>
      </c>
      <c r="H381" s="48">
        <v>10300</v>
      </c>
      <c r="I381" s="8">
        <v>10300</v>
      </c>
      <c r="J381" s="172">
        <v>10300</v>
      </c>
      <c r="K381" s="171">
        <v>10300</v>
      </c>
      <c r="L381" s="8">
        <v>10300</v>
      </c>
      <c r="M381" s="985">
        <v>2855.45</v>
      </c>
      <c r="N381" s="965">
        <f t="shared" si="62"/>
        <v>27.72281553398058</v>
      </c>
    </row>
    <row r="382" spans="1:14" ht="15">
      <c r="A382" s="171">
        <v>625001</v>
      </c>
      <c r="B382" s="9"/>
      <c r="C382" s="13">
        <v>41</v>
      </c>
      <c r="D382" s="512" t="s">
        <v>273</v>
      </c>
      <c r="E382" s="328" t="s">
        <v>78</v>
      </c>
      <c r="F382" s="172">
        <v>1765</v>
      </c>
      <c r="G382" s="172">
        <v>2029</v>
      </c>
      <c r="H382" s="36">
        <v>2290</v>
      </c>
      <c r="I382" s="12">
        <v>2290</v>
      </c>
      <c r="J382" s="183">
        <v>2290</v>
      </c>
      <c r="K382" s="182">
        <v>2290</v>
      </c>
      <c r="L382" s="12">
        <v>2290</v>
      </c>
      <c r="M382" s="989">
        <v>546.3</v>
      </c>
      <c r="N382" s="964">
        <f t="shared" si="62"/>
        <v>23.855895196506548</v>
      </c>
    </row>
    <row r="383" spans="1:14" ht="15">
      <c r="A383" s="171">
        <v>625002</v>
      </c>
      <c r="B383" s="9"/>
      <c r="C383" s="13">
        <v>41</v>
      </c>
      <c r="D383" s="512" t="s">
        <v>273</v>
      </c>
      <c r="E383" s="328" t="s">
        <v>79</v>
      </c>
      <c r="F383" s="183">
        <v>17654</v>
      </c>
      <c r="G383" s="183">
        <v>20294</v>
      </c>
      <c r="H383" s="53">
        <v>22820</v>
      </c>
      <c r="I383" s="24">
        <v>22820</v>
      </c>
      <c r="J383" s="211">
        <v>22820</v>
      </c>
      <c r="K383" s="201">
        <v>22820</v>
      </c>
      <c r="L383" s="24">
        <v>22820</v>
      </c>
      <c r="M383" s="993">
        <v>5464.65</v>
      </c>
      <c r="N383" s="965">
        <f t="shared" si="62"/>
        <v>23.94675723049956</v>
      </c>
    </row>
    <row r="384" spans="1:14" ht="15">
      <c r="A384" s="171">
        <v>625003</v>
      </c>
      <c r="B384" s="9"/>
      <c r="C384" s="13">
        <v>41</v>
      </c>
      <c r="D384" s="512" t="s">
        <v>273</v>
      </c>
      <c r="E384" s="328" t="s">
        <v>80</v>
      </c>
      <c r="F384" s="172">
        <v>1009</v>
      </c>
      <c r="G384" s="172">
        <v>1159</v>
      </c>
      <c r="H384" s="53">
        <v>1310</v>
      </c>
      <c r="I384" s="24">
        <v>1310</v>
      </c>
      <c r="J384" s="211">
        <v>1310</v>
      </c>
      <c r="K384" s="201">
        <v>1310</v>
      </c>
      <c r="L384" s="24">
        <v>1310</v>
      </c>
      <c r="M384" s="993">
        <v>312.11</v>
      </c>
      <c r="N384" s="964">
        <f t="shared" si="62"/>
        <v>23.82519083969466</v>
      </c>
    </row>
    <row r="385" spans="1:14" ht="15">
      <c r="A385" s="171">
        <v>625004</v>
      </c>
      <c r="B385" s="9"/>
      <c r="C385" s="13">
        <v>41</v>
      </c>
      <c r="D385" s="512" t="s">
        <v>273</v>
      </c>
      <c r="E385" s="328" t="s">
        <v>81</v>
      </c>
      <c r="F385" s="172">
        <v>3644</v>
      </c>
      <c r="G385" s="172">
        <v>4348</v>
      </c>
      <c r="H385" s="53">
        <v>4890</v>
      </c>
      <c r="I385" s="24">
        <v>4890</v>
      </c>
      <c r="J385" s="211">
        <v>4890</v>
      </c>
      <c r="K385" s="201">
        <v>4890</v>
      </c>
      <c r="L385" s="24">
        <v>4890</v>
      </c>
      <c r="M385" s="993">
        <v>1126.78</v>
      </c>
      <c r="N385" s="965">
        <f t="shared" si="62"/>
        <v>23.042535787321064</v>
      </c>
    </row>
    <row r="386" spans="1:14" ht="15">
      <c r="A386" s="171">
        <v>625005</v>
      </c>
      <c r="B386" s="9"/>
      <c r="C386" s="13">
        <v>41</v>
      </c>
      <c r="D386" s="512" t="s">
        <v>273</v>
      </c>
      <c r="E386" s="328" t="s">
        <v>82</v>
      </c>
      <c r="F386" s="172">
        <v>1214</v>
      </c>
      <c r="G386" s="172">
        <v>1449</v>
      </c>
      <c r="H386" s="48">
        <v>1630</v>
      </c>
      <c r="I386" s="8">
        <v>1630</v>
      </c>
      <c r="J386" s="172">
        <v>1630</v>
      </c>
      <c r="K386" s="171">
        <v>1630</v>
      </c>
      <c r="L386" s="8">
        <v>1630</v>
      </c>
      <c r="M386" s="985">
        <v>375.5</v>
      </c>
      <c r="N386" s="964">
        <f t="shared" si="62"/>
        <v>23.03680981595092</v>
      </c>
    </row>
    <row r="387" spans="1:14" ht="15">
      <c r="A387" s="179">
        <v>625007</v>
      </c>
      <c r="B387" s="11"/>
      <c r="C387" s="204">
        <v>41</v>
      </c>
      <c r="D387" s="513" t="s">
        <v>273</v>
      </c>
      <c r="E387" s="529" t="s">
        <v>83</v>
      </c>
      <c r="F387" s="183">
        <v>5989</v>
      </c>
      <c r="G387" s="183">
        <v>6885</v>
      </c>
      <c r="H387" s="36">
        <v>7750</v>
      </c>
      <c r="I387" s="12">
        <v>7750</v>
      </c>
      <c r="J387" s="183">
        <v>7750</v>
      </c>
      <c r="K387" s="182">
        <v>7750</v>
      </c>
      <c r="L387" s="12">
        <v>7750</v>
      </c>
      <c r="M387" s="989">
        <v>1853.94</v>
      </c>
      <c r="N387" s="966">
        <f t="shared" si="62"/>
        <v>23.921806451612905</v>
      </c>
    </row>
    <row r="388" spans="1:14" ht="15">
      <c r="A388" s="193">
        <v>631</v>
      </c>
      <c r="B388" s="74"/>
      <c r="C388" s="640"/>
      <c r="D388" s="509"/>
      <c r="E388" s="532" t="s">
        <v>337</v>
      </c>
      <c r="F388" s="165">
        <v>23</v>
      </c>
      <c r="G388" s="165">
        <v>11</v>
      </c>
      <c r="H388" s="5">
        <v>50</v>
      </c>
      <c r="I388" s="4">
        <v>50</v>
      </c>
      <c r="J388" s="165">
        <v>50</v>
      </c>
      <c r="K388" s="164">
        <f>K389</f>
        <v>50</v>
      </c>
      <c r="L388" s="4">
        <f>L389</f>
        <v>50</v>
      </c>
      <c r="M388" s="984">
        <f>M389</f>
        <v>0</v>
      </c>
      <c r="N388" s="996">
        <f>(100/L388)*M388</f>
        <v>0</v>
      </c>
    </row>
    <row r="389" spans="1:24" ht="15">
      <c r="A389" s="166">
        <v>631001</v>
      </c>
      <c r="B389" s="76"/>
      <c r="C389" s="114">
        <v>41</v>
      </c>
      <c r="D389" s="509" t="s">
        <v>273</v>
      </c>
      <c r="E389" s="541" t="s">
        <v>338</v>
      </c>
      <c r="F389" s="167">
        <v>23</v>
      </c>
      <c r="G389" s="167">
        <v>11</v>
      </c>
      <c r="H389" s="77">
        <v>50</v>
      </c>
      <c r="I389" s="78">
        <v>50</v>
      </c>
      <c r="J389" s="167">
        <v>50</v>
      </c>
      <c r="K389" s="166">
        <v>50</v>
      </c>
      <c r="L389" s="78">
        <v>50</v>
      </c>
      <c r="M389" s="987">
        <v>0</v>
      </c>
      <c r="N389" s="972">
        <f>(100/L389)*M389</f>
        <v>0</v>
      </c>
      <c r="X389" s="188"/>
    </row>
    <row r="390" spans="1:24" ht="15">
      <c r="A390" s="193">
        <v>632</v>
      </c>
      <c r="B390" s="74"/>
      <c r="C390" s="83"/>
      <c r="D390" s="514"/>
      <c r="E390" s="532" t="s">
        <v>85</v>
      </c>
      <c r="F390" s="165">
        <f>SUM(F391:F395)</f>
        <v>19844</v>
      </c>
      <c r="G390" s="165">
        <f aca="true" t="shared" si="63" ref="G390:M390">SUM(G391:G395)</f>
        <v>28008</v>
      </c>
      <c r="H390" s="5">
        <f t="shared" si="63"/>
        <v>30020</v>
      </c>
      <c r="I390" s="4">
        <f t="shared" si="63"/>
        <v>29490</v>
      </c>
      <c r="J390" s="165">
        <f t="shared" si="63"/>
        <v>28020</v>
      </c>
      <c r="K390" s="164">
        <f t="shared" si="63"/>
        <v>30020</v>
      </c>
      <c r="L390" s="4">
        <f t="shared" si="63"/>
        <v>30020</v>
      </c>
      <c r="M390" s="984">
        <f t="shared" si="63"/>
        <v>5872.66</v>
      </c>
      <c r="N390" s="996">
        <f>(100/L390)*M390</f>
        <v>19.56249167221852</v>
      </c>
      <c r="X390" s="188"/>
    </row>
    <row r="391" spans="1:14" ht="15">
      <c r="A391" s="180">
        <v>632001</v>
      </c>
      <c r="B391" s="22">
        <v>1</v>
      </c>
      <c r="C391" s="631">
        <v>41</v>
      </c>
      <c r="D391" s="522" t="s">
        <v>273</v>
      </c>
      <c r="E391" s="533" t="s">
        <v>87</v>
      </c>
      <c r="F391" s="181">
        <v>3723</v>
      </c>
      <c r="G391" s="181">
        <v>7115</v>
      </c>
      <c r="H391" s="110">
        <v>7500</v>
      </c>
      <c r="I391" s="90">
        <v>7500</v>
      </c>
      <c r="J391" s="216">
        <v>7500</v>
      </c>
      <c r="K391" s="202">
        <v>7500</v>
      </c>
      <c r="L391" s="21">
        <v>7500</v>
      </c>
      <c r="M391" s="1005">
        <v>0</v>
      </c>
      <c r="N391" s="998">
        <f aca="true" t="shared" si="64" ref="N391:N396">(100/L391)*M391</f>
        <v>0</v>
      </c>
    </row>
    <row r="392" spans="1:14" ht="15">
      <c r="A392" s="171">
        <v>632001</v>
      </c>
      <c r="B392" s="9">
        <v>3</v>
      </c>
      <c r="C392" s="84">
        <v>41</v>
      </c>
      <c r="D392" s="512" t="s">
        <v>273</v>
      </c>
      <c r="E392" s="328" t="s">
        <v>188</v>
      </c>
      <c r="F392" s="172">
        <v>14352</v>
      </c>
      <c r="G392" s="172">
        <v>17899</v>
      </c>
      <c r="H392" s="53">
        <v>20000</v>
      </c>
      <c r="I392" s="24">
        <v>19470</v>
      </c>
      <c r="J392" s="211">
        <v>18000</v>
      </c>
      <c r="K392" s="171">
        <v>20000</v>
      </c>
      <c r="L392" s="8">
        <v>20000</v>
      </c>
      <c r="M392" s="993">
        <v>5429.98</v>
      </c>
      <c r="N392" s="965">
        <f t="shared" si="64"/>
        <v>27.1499</v>
      </c>
    </row>
    <row r="393" spans="1:14" ht="15">
      <c r="A393" s="171">
        <v>632002</v>
      </c>
      <c r="B393" s="9"/>
      <c r="C393" s="13">
        <v>41</v>
      </c>
      <c r="D393" s="512" t="s">
        <v>273</v>
      </c>
      <c r="E393" s="328" t="s">
        <v>274</v>
      </c>
      <c r="F393" s="170">
        <v>1567</v>
      </c>
      <c r="G393" s="170">
        <v>2379</v>
      </c>
      <c r="H393" s="48">
        <v>2000</v>
      </c>
      <c r="I393" s="8">
        <v>2000</v>
      </c>
      <c r="J393" s="172">
        <v>2000</v>
      </c>
      <c r="K393" s="171">
        <v>2000</v>
      </c>
      <c r="L393" s="48">
        <v>2000</v>
      </c>
      <c r="M393" s="1035">
        <v>397.71</v>
      </c>
      <c r="N393" s="965">
        <f t="shared" si="64"/>
        <v>19.8855</v>
      </c>
    </row>
    <row r="394" spans="1:14" ht="15">
      <c r="A394" s="171">
        <v>632003</v>
      </c>
      <c r="B394" s="9">
        <v>2</v>
      </c>
      <c r="C394" s="13">
        <v>41</v>
      </c>
      <c r="D394" s="510" t="s">
        <v>273</v>
      </c>
      <c r="E394" s="328" t="s">
        <v>275</v>
      </c>
      <c r="F394" s="172">
        <v>15</v>
      </c>
      <c r="G394" s="172">
        <v>21</v>
      </c>
      <c r="H394" s="48">
        <v>20</v>
      </c>
      <c r="I394" s="8">
        <v>20</v>
      </c>
      <c r="J394" s="172">
        <v>20</v>
      </c>
      <c r="K394" s="171">
        <v>20</v>
      </c>
      <c r="L394" s="48">
        <v>20</v>
      </c>
      <c r="M394" s="1035">
        <v>0</v>
      </c>
      <c r="N394" s="965">
        <f t="shared" si="64"/>
        <v>0</v>
      </c>
    </row>
    <row r="395" spans="1:14" ht="15">
      <c r="A395" s="173">
        <v>632003</v>
      </c>
      <c r="B395" s="49">
        <v>1</v>
      </c>
      <c r="C395" s="130">
        <v>41</v>
      </c>
      <c r="D395" s="513" t="s">
        <v>273</v>
      </c>
      <c r="E395" s="544" t="s">
        <v>89</v>
      </c>
      <c r="F395" s="221">
        <v>187</v>
      </c>
      <c r="G395" s="221">
        <v>594</v>
      </c>
      <c r="H395" s="80">
        <v>500</v>
      </c>
      <c r="I395" s="80">
        <v>500</v>
      </c>
      <c r="J395" s="174">
        <v>500</v>
      </c>
      <c r="K395" s="173">
        <v>500</v>
      </c>
      <c r="L395" s="80">
        <v>500</v>
      </c>
      <c r="M395" s="986">
        <v>44.97</v>
      </c>
      <c r="N395" s="1000">
        <f t="shared" si="64"/>
        <v>8.994</v>
      </c>
    </row>
    <row r="396" spans="1:14" ht="15">
      <c r="A396" s="193">
        <v>633</v>
      </c>
      <c r="B396" s="74"/>
      <c r="C396" s="641"/>
      <c r="D396" s="510"/>
      <c r="E396" s="554" t="s">
        <v>92</v>
      </c>
      <c r="F396" s="222">
        <f>SUM(F397:F416)</f>
        <v>9955</v>
      </c>
      <c r="G396" s="222">
        <f aca="true" t="shared" si="65" ref="G396:M396">SUM(G397:G416)</f>
        <v>11228</v>
      </c>
      <c r="H396" s="5">
        <f t="shared" si="65"/>
        <v>5140</v>
      </c>
      <c r="I396" s="4">
        <f t="shared" si="65"/>
        <v>7410</v>
      </c>
      <c r="J396" s="165">
        <f t="shared" si="65"/>
        <v>7090</v>
      </c>
      <c r="K396" s="164">
        <f t="shared" si="65"/>
        <v>5140</v>
      </c>
      <c r="L396" s="5">
        <f t="shared" si="65"/>
        <v>5080</v>
      </c>
      <c r="M396" s="1036">
        <f t="shared" si="65"/>
        <v>438.39</v>
      </c>
      <c r="N396" s="996">
        <f t="shared" si="64"/>
        <v>8.62972440944882</v>
      </c>
    </row>
    <row r="397" spans="1:14" ht="15">
      <c r="A397" s="180">
        <v>633001</v>
      </c>
      <c r="B397" s="22">
        <v>16</v>
      </c>
      <c r="C397" s="631">
        <v>41</v>
      </c>
      <c r="D397" s="521" t="s">
        <v>273</v>
      </c>
      <c r="E397" s="533" t="s">
        <v>276</v>
      </c>
      <c r="F397" s="181">
        <v>2690</v>
      </c>
      <c r="G397" s="181">
        <v>6022</v>
      </c>
      <c r="H397" s="52"/>
      <c r="I397" s="21">
        <v>500</v>
      </c>
      <c r="J397" s="181">
        <v>400</v>
      </c>
      <c r="K397" s="180"/>
      <c r="L397" s="52">
        <v>140</v>
      </c>
      <c r="M397" s="1075">
        <v>140</v>
      </c>
      <c r="N397" s="967">
        <f aca="true" t="shared" si="66" ref="N397:N413">(100/L397)*M397</f>
        <v>100</v>
      </c>
    </row>
    <row r="398" spans="1:14" ht="15">
      <c r="A398" s="169">
        <v>633002</v>
      </c>
      <c r="B398" s="7"/>
      <c r="C398" s="206">
        <v>41</v>
      </c>
      <c r="D398" s="510" t="s">
        <v>273</v>
      </c>
      <c r="E398" s="557" t="s">
        <v>439</v>
      </c>
      <c r="F398" s="170">
        <v>692</v>
      </c>
      <c r="G398" s="170">
        <v>370</v>
      </c>
      <c r="H398" s="89"/>
      <c r="I398" s="6"/>
      <c r="J398" s="170"/>
      <c r="K398" s="169"/>
      <c r="L398" s="89"/>
      <c r="M398" s="1037"/>
      <c r="N398" s="811"/>
    </row>
    <row r="399" spans="1:14" ht="15">
      <c r="A399" s="169">
        <v>633004</v>
      </c>
      <c r="B399" s="7">
        <v>2</v>
      </c>
      <c r="C399" s="13" t="s">
        <v>493</v>
      </c>
      <c r="D399" s="512" t="s">
        <v>273</v>
      </c>
      <c r="E399" s="328" t="s">
        <v>277</v>
      </c>
      <c r="F399" s="172">
        <v>10</v>
      </c>
      <c r="G399" s="172">
        <v>220</v>
      </c>
      <c r="H399" s="48">
        <v>200</v>
      </c>
      <c r="I399" s="8">
        <v>500</v>
      </c>
      <c r="J399" s="172">
        <v>500</v>
      </c>
      <c r="K399" s="171">
        <v>200</v>
      </c>
      <c r="L399" s="48">
        <v>200</v>
      </c>
      <c r="M399" s="1035">
        <v>0</v>
      </c>
      <c r="N399" s="967">
        <f t="shared" si="66"/>
        <v>0</v>
      </c>
    </row>
    <row r="400" spans="1:14" ht="15">
      <c r="A400" s="169">
        <v>633004</v>
      </c>
      <c r="B400" s="7">
        <v>3</v>
      </c>
      <c r="C400" s="84">
        <v>41</v>
      </c>
      <c r="D400" s="512" t="s">
        <v>273</v>
      </c>
      <c r="E400" s="328" t="s">
        <v>278</v>
      </c>
      <c r="F400" s="172"/>
      <c r="G400" s="172">
        <v>405</v>
      </c>
      <c r="H400" s="48">
        <v>150</v>
      </c>
      <c r="I400" s="8">
        <v>150</v>
      </c>
      <c r="J400" s="172">
        <v>150</v>
      </c>
      <c r="K400" s="171">
        <v>150</v>
      </c>
      <c r="L400" s="48">
        <v>150</v>
      </c>
      <c r="M400" s="1035">
        <v>0</v>
      </c>
      <c r="N400" s="967">
        <f t="shared" si="66"/>
        <v>0</v>
      </c>
    </row>
    <row r="401" spans="1:14" ht="15">
      <c r="A401" s="171">
        <v>633006</v>
      </c>
      <c r="B401" s="9">
        <v>1</v>
      </c>
      <c r="C401" s="13">
        <v>41</v>
      </c>
      <c r="D401" s="512" t="s">
        <v>273</v>
      </c>
      <c r="E401" s="328" t="s">
        <v>279</v>
      </c>
      <c r="F401" s="172">
        <v>283</v>
      </c>
      <c r="G401" s="172">
        <v>294</v>
      </c>
      <c r="H401" s="48">
        <v>300</v>
      </c>
      <c r="I401" s="8">
        <v>500</v>
      </c>
      <c r="J401" s="172">
        <v>500</v>
      </c>
      <c r="K401" s="171">
        <v>300</v>
      </c>
      <c r="L401" s="48">
        <v>300</v>
      </c>
      <c r="M401" s="1035">
        <v>0</v>
      </c>
      <c r="N401" s="967">
        <f t="shared" si="66"/>
        <v>0</v>
      </c>
    </row>
    <row r="402" spans="1:14" ht="15">
      <c r="A402" s="171">
        <v>633006</v>
      </c>
      <c r="B402" s="9">
        <v>2</v>
      </c>
      <c r="C402" s="13">
        <v>41</v>
      </c>
      <c r="D402" s="512" t="s">
        <v>273</v>
      </c>
      <c r="E402" s="328" t="s">
        <v>98</v>
      </c>
      <c r="F402" s="172"/>
      <c r="G402" s="172"/>
      <c r="H402" s="48">
        <v>30</v>
      </c>
      <c r="I402" s="8">
        <v>30</v>
      </c>
      <c r="J402" s="172">
        <v>20</v>
      </c>
      <c r="K402" s="171">
        <v>30</v>
      </c>
      <c r="L402" s="48">
        <v>30</v>
      </c>
      <c r="M402" s="1035">
        <v>0</v>
      </c>
      <c r="N402" s="967">
        <f t="shared" si="66"/>
        <v>0</v>
      </c>
    </row>
    <row r="403" spans="1:14" ht="15">
      <c r="A403" s="171">
        <v>633006</v>
      </c>
      <c r="B403" s="9">
        <v>3</v>
      </c>
      <c r="C403" s="13">
        <v>41</v>
      </c>
      <c r="D403" s="512" t="s">
        <v>273</v>
      </c>
      <c r="E403" s="328" t="s">
        <v>358</v>
      </c>
      <c r="F403" s="172">
        <v>580</v>
      </c>
      <c r="G403" s="172">
        <v>567</v>
      </c>
      <c r="H403" s="48">
        <v>500</v>
      </c>
      <c r="I403" s="8">
        <v>600</v>
      </c>
      <c r="J403" s="172">
        <v>600</v>
      </c>
      <c r="K403" s="171">
        <v>500</v>
      </c>
      <c r="L403" s="48">
        <v>500</v>
      </c>
      <c r="M403" s="1035">
        <v>0</v>
      </c>
      <c r="N403" s="965">
        <f t="shared" si="66"/>
        <v>0</v>
      </c>
    </row>
    <row r="404" spans="1:14" ht="15">
      <c r="A404" s="171">
        <v>633006</v>
      </c>
      <c r="B404" s="9">
        <v>4</v>
      </c>
      <c r="C404" s="13">
        <v>41</v>
      </c>
      <c r="D404" s="512" t="s">
        <v>273</v>
      </c>
      <c r="E404" s="328" t="s">
        <v>100</v>
      </c>
      <c r="F404" s="172">
        <v>92</v>
      </c>
      <c r="G404" s="172">
        <v>10</v>
      </c>
      <c r="H404" s="48">
        <v>50</v>
      </c>
      <c r="I404" s="8">
        <v>100</v>
      </c>
      <c r="J404" s="172">
        <v>100</v>
      </c>
      <c r="K404" s="171">
        <v>50</v>
      </c>
      <c r="L404" s="48">
        <v>50</v>
      </c>
      <c r="M404" s="1035">
        <v>0</v>
      </c>
      <c r="N404" s="965">
        <f t="shared" si="66"/>
        <v>0</v>
      </c>
    </row>
    <row r="405" spans="1:14" ht="15">
      <c r="A405" s="171">
        <v>633006</v>
      </c>
      <c r="B405" s="9">
        <v>5</v>
      </c>
      <c r="C405" s="13">
        <v>41</v>
      </c>
      <c r="D405" s="512" t="s">
        <v>273</v>
      </c>
      <c r="E405" s="328" t="s">
        <v>101</v>
      </c>
      <c r="F405" s="176">
        <v>80</v>
      </c>
      <c r="G405" s="176"/>
      <c r="H405" s="524">
        <v>50</v>
      </c>
      <c r="I405" s="54">
        <v>50</v>
      </c>
      <c r="J405" s="601"/>
      <c r="K405" s="175">
        <v>50</v>
      </c>
      <c r="L405" s="524">
        <v>50</v>
      </c>
      <c r="M405" s="1082">
        <v>0</v>
      </c>
      <c r="N405" s="965">
        <f t="shared" si="66"/>
        <v>0</v>
      </c>
    </row>
    <row r="406" spans="1:14" ht="15">
      <c r="A406" s="171">
        <v>633006</v>
      </c>
      <c r="B406" s="9">
        <v>7</v>
      </c>
      <c r="C406" s="13">
        <v>41</v>
      </c>
      <c r="D406" s="512" t="s">
        <v>273</v>
      </c>
      <c r="E406" s="328" t="s">
        <v>281</v>
      </c>
      <c r="F406" s="172">
        <v>893</v>
      </c>
      <c r="G406" s="172">
        <v>783</v>
      </c>
      <c r="H406" s="524">
        <v>500</v>
      </c>
      <c r="I406" s="54">
        <v>650</v>
      </c>
      <c r="J406" s="176">
        <v>650</v>
      </c>
      <c r="K406" s="175">
        <v>500</v>
      </c>
      <c r="L406" s="524">
        <v>440</v>
      </c>
      <c r="M406" s="1034">
        <v>9.36</v>
      </c>
      <c r="N406" s="964">
        <f t="shared" si="66"/>
        <v>2.127272727272727</v>
      </c>
    </row>
    <row r="407" spans="1:14" ht="15">
      <c r="A407" s="171">
        <v>633006</v>
      </c>
      <c r="B407" s="9">
        <v>8</v>
      </c>
      <c r="C407" s="13">
        <v>41</v>
      </c>
      <c r="D407" s="512" t="s">
        <v>273</v>
      </c>
      <c r="E407" s="328" t="s">
        <v>350</v>
      </c>
      <c r="F407" s="172">
        <v>160</v>
      </c>
      <c r="G407" s="172"/>
      <c r="H407" s="524">
        <v>250</v>
      </c>
      <c r="I407" s="54">
        <v>500</v>
      </c>
      <c r="J407" s="176">
        <v>500</v>
      </c>
      <c r="K407" s="175">
        <v>250</v>
      </c>
      <c r="L407" s="524">
        <v>250</v>
      </c>
      <c r="M407" s="1034">
        <v>0</v>
      </c>
      <c r="N407" s="967">
        <f t="shared" si="66"/>
        <v>0</v>
      </c>
    </row>
    <row r="408" spans="1:24" ht="15">
      <c r="A408" s="171">
        <v>633006</v>
      </c>
      <c r="B408" s="9">
        <v>10</v>
      </c>
      <c r="C408" s="13">
        <v>41</v>
      </c>
      <c r="D408" s="512" t="s">
        <v>273</v>
      </c>
      <c r="E408" s="328" t="s">
        <v>359</v>
      </c>
      <c r="F408" s="172">
        <v>60</v>
      </c>
      <c r="G408" s="172">
        <v>101</v>
      </c>
      <c r="H408" s="524">
        <v>500</v>
      </c>
      <c r="I408" s="54">
        <v>500</v>
      </c>
      <c r="J408" s="176">
        <v>500</v>
      </c>
      <c r="K408" s="175">
        <v>500</v>
      </c>
      <c r="L408" s="524">
        <v>500</v>
      </c>
      <c r="M408" s="1034">
        <v>0</v>
      </c>
      <c r="N408" s="967">
        <f t="shared" si="66"/>
        <v>0</v>
      </c>
      <c r="X408" s="188"/>
    </row>
    <row r="409" spans="1:24" ht="15">
      <c r="A409" s="171">
        <v>633009</v>
      </c>
      <c r="B409" s="9">
        <v>1</v>
      </c>
      <c r="C409" s="13">
        <v>111</v>
      </c>
      <c r="D409" s="512" t="s">
        <v>273</v>
      </c>
      <c r="E409" s="328" t="s">
        <v>282</v>
      </c>
      <c r="F409" s="172">
        <v>280</v>
      </c>
      <c r="G409" s="172">
        <v>161</v>
      </c>
      <c r="H409" s="171">
        <v>180</v>
      </c>
      <c r="I409" s="8">
        <v>180</v>
      </c>
      <c r="J409" s="209">
        <v>180</v>
      </c>
      <c r="K409" s="171">
        <v>180</v>
      </c>
      <c r="L409" s="48">
        <v>180</v>
      </c>
      <c r="M409" s="1035">
        <v>0</v>
      </c>
      <c r="N409" s="967">
        <f t="shared" si="66"/>
        <v>0</v>
      </c>
      <c r="X409" s="188"/>
    </row>
    <row r="410" spans="1:18" ht="15">
      <c r="A410" s="171">
        <v>633009</v>
      </c>
      <c r="B410" s="9">
        <v>16</v>
      </c>
      <c r="C410" s="13">
        <v>111</v>
      </c>
      <c r="D410" s="512" t="s">
        <v>273</v>
      </c>
      <c r="E410" s="328" t="s">
        <v>283</v>
      </c>
      <c r="F410" s="172">
        <v>3984</v>
      </c>
      <c r="G410" s="172">
        <v>2163</v>
      </c>
      <c r="H410" s="171">
        <v>2000</v>
      </c>
      <c r="I410" s="8">
        <v>1800</v>
      </c>
      <c r="J410" s="209">
        <v>1800</v>
      </c>
      <c r="K410" s="171">
        <v>2000</v>
      </c>
      <c r="L410" s="48">
        <v>1860</v>
      </c>
      <c r="M410" s="1035">
        <v>0</v>
      </c>
      <c r="N410" s="1187">
        <f t="shared" si="66"/>
        <v>0</v>
      </c>
      <c r="O410" s="191"/>
      <c r="P410" s="188"/>
      <c r="Q410" s="188"/>
      <c r="R410" s="188"/>
    </row>
    <row r="411" spans="1:18" ht="15">
      <c r="A411" s="171">
        <v>633009</v>
      </c>
      <c r="B411" s="9">
        <v>16</v>
      </c>
      <c r="C411" s="13">
        <v>41</v>
      </c>
      <c r="D411" s="512" t="s">
        <v>273</v>
      </c>
      <c r="E411" s="328" t="s">
        <v>283</v>
      </c>
      <c r="F411" s="328"/>
      <c r="G411" s="657"/>
      <c r="H411" s="1188"/>
      <c r="I411" s="91">
        <v>700</v>
      </c>
      <c r="J411" s="209">
        <v>700</v>
      </c>
      <c r="K411" s="171"/>
      <c r="L411" s="53"/>
      <c r="M411" s="172"/>
      <c r="N411" s="213"/>
      <c r="O411" s="253"/>
      <c r="P411" s="44"/>
      <c r="Q411" s="1190"/>
      <c r="R411" s="1189"/>
    </row>
    <row r="412" spans="1:17" ht="15">
      <c r="A412" s="171">
        <v>633009</v>
      </c>
      <c r="B412" s="9">
        <v>16</v>
      </c>
      <c r="C412" s="13" t="s">
        <v>493</v>
      </c>
      <c r="D412" s="512" t="s">
        <v>273</v>
      </c>
      <c r="E412" s="328" t="s">
        <v>283</v>
      </c>
      <c r="F412" s="172"/>
      <c r="G412" s="172"/>
      <c r="H412" s="201"/>
      <c r="I412" s="8">
        <v>50</v>
      </c>
      <c r="J412" s="213">
        <v>50</v>
      </c>
      <c r="K412" s="201"/>
      <c r="L412" s="53"/>
      <c r="M412" s="1076"/>
      <c r="N412" s="967"/>
      <c r="Q412" s="188"/>
    </row>
    <row r="413" spans="1:14" ht="15">
      <c r="A413" s="201">
        <v>633010</v>
      </c>
      <c r="B413" s="91">
        <v>16</v>
      </c>
      <c r="C413" s="322">
        <v>111</v>
      </c>
      <c r="D413" s="511" t="s">
        <v>273</v>
      </c>
      <c r="E413" s="599" t="s">
        <v>284</v>
      </c>
      <c r="F413" s="172">
        <v>41</v>
      </c>
      <c r="G413" s="172">
        <v>113</v>
      </c>
      <c r="H413" s="171">
        <v>300</v>
      </c>
      <c r="I413" s="53">
        <v>300</v>
      </c>
      <c r="J413" s="211">
        <v>200</v>
      </c>
      <c r="K413" s="201">
        <v>300</v>
      </c>
      <c r="L413" s="53">
        <v>300</v>
      </c>
      <c r="M413" s="1076">
        <v>289.03</v>
      </c>
      <c r="N413" s="965">
        <f t="shared" si="66"/>
        <v>96.34333333333332</v>
      </c>
    </row>
    <row r="414" spans="1:14" ht="15">
      <c r="A414" s="201">
        <v>633010</v>
      </c>
      <c r="B414" s="81"/>
      <c r="C414" s="657">
        <v>111</v>
      </c>
      <c r="D414" s="511" t="s">
        <v>273</v>
      </c>
      <c r="E414" s="599" t="s">
        <v>481</v>
      </c>
      <c r="F414" s="172">
        <v>110</v>
      </c>
      <c r="G414" s="172"/>
      <c r="H414" s="53"/>
      <c r="I414" s="24">
        <v>150</v>
      </c>
      <c r="J414" s="211">
        <v>150</v>
      </c>
      <c r="K414" s="201"/>
      <c r="L414" s="53"/>
      <c r="M414" s="1076"/>
      <c r="N414" s="824"/>
    </row>
    <row r="415" spans="1:14" ht="15">
      <c r="A415" s="171">
        <v>633011</v>
      </c>
      <c r="B415" s="33"/>
      <c r="C415" s="85">
        <v>41</v>
      </c>
      <c r="D415" s="512" t="s">
        <v>273</v>
      </c>
      <c r="E415" s="328" t="s">
        <v>285</v>
      </c>
      <c r="F415" s="172"/>
      <c r="G415" s="172">
        <v>19</v>
      </c>
      <c r="H415" s="48">
        <v>50</v>
      </c>
      <c r="I415" s="8">
        <v>50</v>
      </c>
      <c r="J415" s="244">
        <v>50</v>
      </c>
      <c r="K415" s="171">
        <v>50</v>
      </c>
      <c r="L415" s="48">
        <v>50</v>
      </c>
      <c r="M415" s="1077">
        <v>0</v>
      </c>
      <c r="N415" s="967">
        <f aca="true" t="shared" si="67" ref="N415:N423">(100/L415)*M415</f>
        <v>0</v>
      </c>
    </row>
    <row r="416" spans="1:14" ht="15">
      <c r="A416" s="171">
        <v>633015</v>
      </c>
      <c r="B416" s="33"/>
      <c r="C416" s="130">
        <v>41</v>
      </c>
      <c r="D416" s="513" t="s">
        <v>273</v>
      </c>
      <c r="E416" s="328" t="s">
        <v>286</v>
      </c>
      <c r="F416" s="172"/>
      <c r="G416" s="172"/>
      <c r="H416" s="48">
        <v>80</v>
      </c>
      <c r="I416" s="8">
        <v>100</v>
      </c>
      <c r="J416" s="172">
        <v>40</v>
      </c>
      <c r="K416" s="179">
        <v>80</v>
      </c>
      <c r="L416" s="48">
        <v>80</v>
      </c>
      <c r="M416" s="1035">
        <v>0</v>
      </c>
      <c r="N416" s="966">
        <f t="shared" si="67"/>
        <v>0</v>
      </c>
    </row>
    <row r="417" spans="1:14" ht="15">
      <c r="A417" s="193">
        <v>634</v>
      </c>
      <c r="B417" s="3"/>
      <c r="C417" s="639"/>
      <c r="D417" s="509"/>
      <c r="E417" s="532" t="s">
        <v>287</v>
      </c>
      <c r="F417" s="165"/>
      <c r="G417" s="165"/>
      <c r="H417" s="5">
        <v>10</v>
      </c>
      <c r="I417" s="4">
        <v>10</v>
      </c>
      <c r="J417" s="165">
        <v>10</v>
      </c>
      <c r="K417" s="5">
        <f>K418</f>
        <v>10</v>
      </c>
      <c r="L417" s="4">
        <f>L418</f>
        <v>10</v>
      </c>
      <c r="M417" s="1036">
        <f>M418</f>
        <v>0</v>
      </c>
      <c r="N417" s="996">
        <f t="shared" si="67"/>
        <v>0</v>
      </c>
    </row>
    <row r="418" spans="1:25" ht="15">
      <c r="A418" s="166">
        <v>634005</v>
      </c>
      <c r="B418" s="75">
        <v>16</v>
      </c>
      <c r="C418" s="112">
        <v>41</v>
      </c>
      <c r="D418" s="514" t="s">
        <v>273</v>
      </c>
      <c r="E418" s="541" t="s">
        <v>288</v>
      </c>
      <c r="F418" s="167"/>
      <c r="G418" s="167"/>
      <c r="H418" s="77">
        <v>10</v>
      </c>
      <c r="I418" s="77">
        <v>10</v>
      </c>
      <c r="J418" s="167">
        <v>10</v>
      </c>
      <c r="K418" s="77">
        <v>10</v>
      </c>
      <c r="L418" s="77">
        <v>10</v>
      </c>
      <c r="M418" s="987">
        <v>0</v>
      </c>
      <c r="N418" s="972">
        <f t="shared" si="67"/>
        <v>0</v>
      </c>
      <c r="Y418" s="188"/>
    </row>
    <row r="419" spans="1:14" ht="15">
      <c r="A419" s="193">
        <v>635</v>
      </c>
      <c r="B419" s="3"/>
      <c r="C419" s="135"/>
      <c r="D419" s="514"/>
      <c r="E419" s="532" t="s">
        <v>124</v>
      </c>
      <c r="F419" s="165">
        <f>SUM(F420:F420)</f>
        <v>3443</v>
      </c>
      <c r="G419" s="165">
        <f>SUM(G420:G420)</f>
        <v>6612</v>
      </c>
      <c r="H419" s="5">
        <f>SUM(H420:H420)</f>
        <v>10000</v>
      </c>
      <c r="I419" s="5">
        <f>SUM(I420:I420)</f>
        <v>8130</v>
      </c>
      <c r="J419" s="165">
        <v>1600</v>
      </c>
      <c r="K419" s="5">
        <f>SUM(K420:K420)</f>
        <v>10000</v>
      </c>
      <c r="L419" s="5">
        <f>SUM(L420:L420)</f>
        <v>10000</v>
      </c>
      <c r="M419" s="984">
        <f>M420</f>
        <v>0</v>
      </c>
      <c r="N419" s="996">
        <f t="shared" si="67"/>
        <v>0</v>
      </c>
    </row>
    <row r="420" spans="1:14" ht="15">
      <c r="A420" s="173">
        <v>635006</v>
      </c>
      <c r="B420" s="11">
        <v>3</v>
      </c>
      <c r="C420" s="204">
        <v>41</v>
      </c>
      <c r="D420" s="509" t="s">
        <v>273</v>
      </c>
      <c r="E420" s="529" t="s">
        <v>289</v>
      </c>
      <c r="F420" s="174">
        <v>3443</v>
      </c>
      <c r="G420" s="174">
        <v>6612</v>
      </c>
      <c r="H420" s="80">
        <v>10000</v>
      </c>
      <c r="I420" s="10">
        <v>8130</v>
      </c>
      <c r="J420" s="170">
        <v>7000</v>
      </c>
      <c r="K420" s="80">
        <v>10000</v>
      </c>
      <c r="L420" s="10">
        <v>10000</v>
      </c>
      <c r="M420" s="1037">
        <v>0</v>
      </c>
      <c r="N420" s="972">
        <f t="shared" si="67"/>
        <v>0</v>
      </c>
    </row>
    <row r="421" spans="1:14" ht="15">
      <c r="A421" s="193">
        <v>637</v>
      </c>
      <c r="B421" s="3"/>
      <c r="C421" s="141"/>
      <c r="D421" s="540"/>
      <c r="E421" s="676" t="s">
        <v>134</v>
      </c>
      <c r="F421" s="165">
        <f>SUM(F422:F433)</f>
        <v>14334</v>
      </c>
      <c r="G421" s="165">
        <f aca="true" t="shared" si="68" ref="G421:M421">SUM(G422:G433)</f>
        <v>7689</v>
      </c>
      <c r="H421" s="5">
        <f t="shared" si="68"/>
        <v>8120</v>
      </c>
      <c r="I421" s="4">
        <f t="shared" si="68"/>
        <v>8220</v>
      </c>
      <c r="J421" s="165">
        <f t="shared" si="68"/>
        <v>5320</v>
      </c>
      <c r="K421" s="5">
        <f t="shared" si="68"/>
        <v>7420</v>
      </c>
      <c r="L421" s="4">
        <f t="shared" si="68"/>
        <v>7480</v>
      </c>
      <c r="M421" s="1036">
        <f t="shared" si="68"/>
        <v>898.5899999999999</v>
      </c>
      <c r="N421" s="996">
        <f t="shared" si="67"/>
        <v>12.013235294117646</v>
      </c>
    </row>
    <row r="422" spans="1:14" ht="15">
      <c r="A422" s="169">
        <v>637002</v>
      </c>
      <c r="B422" s="7">
        <v>16</v>
      </c>
      <c r="C422" s="631">
        <v>111</v>
      </c>
      <c r="D422" s="521" t="s">
        <v>273</v>
      </c>
      <c r="E422" s="533" t="s">
        <v>290</v>
      </c>
      <c r="F422" s="170">
        <v>533</v>
      </c>
      <c r="G422" s="170">
        <v>1098</v>
      </c>
      <c r="H422" s="52">
        <v>600</v>
      </c>
      <c r="I422" s="21">
        <v>600</v>
      </c>
      <c r="J422" s="181">
        <v>500</v>
      </c>
      <c r="K422" s="52">
        <v>600</v>
      </c>
      <c r="L422" s="21">
        <v>600</v>
      </c>
      <c r="M422" s="1075">
        <v>0</v>
      </c>
      <c r="N422" s="998">
        <f t="shared" si="67"/>
        <v>0</v>
      </c>
    </row>
    <row r="423" spans="1:14" ht="15">
      <c r="A423" s="169">
        <v>637002</v>
      </c>
      <c r="B423" s="7"/>
      <c r="C423" s="641">
        <v>41</v>
      </c>
      <c r="D423" s="512" t="s">
        <v>273</v>
      </c>
      <c r="E423" s="534" t="s">
        <v>291</v>
      </c>
      <c r="F423" s="170">
        <v>335</v>
      </c>
      <c r="G423" s="170">
        <v>206</v>
      </c>
      <c r="H423" s="48">
        <v>300</v>
      </c>
      <c r="I423" s="8">
        <v>300</v>
      </c>
      <c r="J423" s="172">
        <v>150</v>
      </c>
      <c r="K423" s="48">
        <v>300</v>
      </c>
      <c r="L423" s="8">
        <v>300</v>
      </c>
      <c r="M423" s="1035">
        <v>0</v>
      </c>
      <c r="N423" s="967">
        <f t="shared" si="67"/>
        <v>0</v>
      </c>
    </row>
    <row r="424" spans="1:14" ht="0.75" customHeight="1">
      <c r="A424" s="169">
        <v>637002</v>
      </c>
      <c r="B424" s="7"/>
      <c r="C424" s="641">
        <v>41</v>
      </c>
      <c r="D424" s="512" t="s">
        <v>273</v>
      </c>
      <c r="E424" s="534" t="s">
        <v>426</v>
      </c>
      <c r="F424" s="170"/>
      <c r="G424" s="170"/>
      <c r="H424" s="48"/>
      <c r="I424" s="8"/>
      <c r="J424" s="172"/>
      <c r="K424" s="48"/>
      <c r="L424" s="8"/>
      <c r="M424" s="1035"/>
      <c r="N424" s="824"/>
    </row>
    <row r="425" spans="1:14" ht="15">
      <c r="A425" s="169">
        <v>637001</v>
      </c>
      <c r="B425" s="7"/>
      <c r="C425" s="641">
        <v>41</v>
      </c>
      <c r="D425" s="512" t="s">
        <v>273</v>
      </c>
      <c r="E425" s="534" t="s">
        <v>292</v>
      </c>
      <c r="F425" s="170">
        <v>160</v>
      </c>
      <c r="G425" s="170"/>
      <c r="H425" s="48">
        <v>20</v>
      </c>
      <c r="I425" s="8">
        <v>20</v>
      </c>
      <c r="J425" s="172">
        <v>20</v>
      </c>
      <c r="K425" s="48">
        <v>20</v>
      </c>
      <c r="L425" s="8">
        <v>20</v>
      </c>
      <c r="M425" s="985">
        <v>0</v>
      </c>
      <c r="N425" s="967">
        <f aca="true" t="shared" si="69" ref="N425:N431">(100/L425)*M425</f>
        <v>0</v>
      </c>
    </row>
    <row r="426" spans="1:14" ht="15">
      <c r="A426" s="171">
        <v>637004</v>
      </c>
      <c r="B426" s="9">
        <v>1</v>
      </c>
      <c r="C426" s="206">
        <v>41</v>
      </c>
      <c r="D426" s="511" t="s">
        <v>273</v>
      </c>
      <c r="E426" s="470" t="s">
        <v>293</v>
      </c>
      <c r="F426" s="170"/>
      <c r="G426" s="170">
        <v>500</v>
      </c>
      <c r="H426" s="89">
        <v>400</v>
      </c>
      <c r="I426" s="6">
        <v>400</v>
      </c>
      <c r="J426" s="170">
        <v>300</v>
      </c>
      <c r="K426" s="89">
        <v>400</v>
      </c>
      <c r="L426" s="6">
        <v>400</v>
      </c>
      <c r="M426" s="988">
        <v>0</v>
      </c>
      <c r="N426" s="967">
        <f t="shared" si="69"/>
        <v>0</v>
      </c>
    </row>
    <row r="427" spans="1:14" ht="15">
      <c r="A427" s="171">
        <v>637004</v>
      </c>
      <c r="B427" s="9">
        <v>3</v>
      </c>
      <c r="C427" s="85">
        <v>41</v>
      </c>
      <c r="D427" s="512" t="s">
        <v>273</v>
      </c>
      <c r="E427" s="470" t="s">
        <v>464</v>
      </c>
      <c r="F427" s="170"/>
      <c r="G427" s="170">
        <v>1056</v>
      </c>
      <c r="H427" s="36">
        <v>1100</v>
      </c>
      <c r="I427" s="12">
        <v>1100</v>
      </c>
      <c r="J427" s="183"/>
      <c r="K427" s="201">
        <v>1100</v>
      </c>
      <c r="L427" s="53">
        <v>1100</v>
      </c>
      <c r="M427" s="989">
        <v>0</v>
      </c>
      <c r="N427" s="965">
        <f t="shared" si="69"/>
        <v>0</v>
      </c>
    </row>
    <row r="428" spans="1:14" ht="15">
      <c r="A428" s="171">
        <v>637004</v>
      </c>
      <c r="B428" s="9">
        <v>5</v>
      </c>
      <c r="C428" s="85">
        <v>41</v>
      </c>
      <c r="D428" s="512" t="s">
        <v>150</v>
      </c>
      <c r="E428" s="470" t="s">
        <v>138</v>
      </c>
      <c r="F428" s="172">
        <v>272</v>
      </c>
      <c r="G428" s="172">
        <v>517</v>
      </c>
      <c r="H428" s="53">
        <v>900</v>
      </c>
      <c r="I428" s="24">
        <v>900</v>
      </c>
      <c r="J428" s="211">
        <v>100</v>
      </c>
      <c r="K428" s="201">
        <v>200</v>
      </c>
      <c r="L428" s="53">
        <v>260</v>
      </c>
      <c r="M428" s="993">
        <v>253.32</v>
      </c>
      <c r="N428" s="964">
        <f t="shared" si="69"/>
        <v>97.43076923076923</v>
      </c>
    </row>
    <row r="429" spans="1:14" ht="15">
      <c r="A429" s="171">
        <v>637006</v>
      </c>
      <c r="B429" s="9"/>
      <c r="C429" s="85">
        <v>41</v>
      </c>
      <c r="D429" s="512" t="s">
        <v>273</v>
      </c>
      <c r="E429" s="470" t="s">
        <v>395</v>
      </c>
      <c r="F429" s="172"/>
      <c r="G429" s="172"/>
      <c r="H429" s="53"/>
      <c r="I429" s="24">
        <v>50</v>
      </c>
      <c r="J429" s="211">
        <v>50</v>
      </c>
      <c r="K429" s="201"/>
      <c r="L429" s="53"/>
      <c r="M429" s="993"/>
      <c r="N429" s="964"/>
    </row>
    <row r="430" spans="1:14" ht="15">
      <c r="A430" s="171">
        <v>637014</v>
      </c>
      <c r="B430" s="9"/>
      <c r="C430" s="13">
        <v>41</v>
      </c>
      <c r="D430" s="512" t="s">
        <v>273</v>
      </c>
      <c r="E430" s="470" t="s">
        <v>149</v>
      </c>
      <c r="F430" s="172">
        <v>11081</v>
      </c>
      <c r="G430" s="172">
        <v>2191</v>
      </c>
      <c r="H430" s="53">
        <v>2000</v>
      </c>
      <c r="I430" s="24">
        <v>2000</v>
      </c>
      <c r="J430" s="211">
        <v>2000</v>
      </c>
      <c r="K430" s="201">
        <v>2000</v>
      </c>
      <c r="L430" s="53">
        <v>2000</v>
      </c>
      <c r="M430" s="993">
        <v>204.6</v>
      </c>
      <c r="N430" s="967">
        <f t="shared" si="69"/>
        <v>10.23</v>
      </c>
    </row>
    <row r="431" spans="1:14" ht="15">
      <c r="A431" s="171">
        <v>637015</v>
      </c>
      <c r="B431" s="9"/>
      <c r="C431" s="13">
        <v>41</v>
      </c>
      <c r="D431" s="512" t="s">
        <v>273</v>
      </c>
      <c r="E431" s="328" t="s">
        <v>151</v>
      </c>
      <c r="F431" s="172">
        <v>372</v>
      </c>
      <c r="G431" s="172">
        <v>399</v>
      </c>
      <c r="H431" s="48">
        <v>350</v>
      </c>
      <c r="I431" s="8">
        <v>400</v>
      </c>
      <c r="J431" s="172">
        <v>400</v>
      </c>
      <c r="K431" s="171">
        <v>350</v>
      </c>
      <c r="L431" s="48">
        <v>350</v>
      </c>
      <c r="M431" s="985">
        <v>0</v>
      </c>
      <c r="N431" s="967">
        <f t="shared" si="69"/>
        <v>0</v>
      </c>
    </row>
    <row r="432" spans="1:14" ht="15">
      <c r="A432" s="171">
        <v>637006</v>
      </c>
      <c r="B432" s="9"/>
      <c r="C432" s="13">
        <v>41</v>
      </c>
      <c r="D432" s="512" t="s">
        <v>273</v>
      </c>
      <c r="E432" s="328" t="s">
        <v>482</v>
      </c>
      <c r="F432" s="172">
        <v>55</v>
      </c>
      <c r="G432" s="172">
        <v>24</v>
      </c>
      <c r="H432" s="48"/>
      <c r="I432" s="8"/>
      <c r="J432" s="172"/>
      <c r="K432" s="171"/>
      <c r="L432" s="48"/>
      <c r="M432" s="985"/>
      <c r="N432" s="824"/>
    </row>
    <row r="433" spans="1:14" ht="15">
      <c r="A433" s="171">
        <v>637016</v>
      </c>
      <c r="B433" s="9"/>
      <c r="C433" s="13">
        <v>41</v>
      </c>
      <c r="D433" s="512" t="s">
        <v>273</v>
      </c>
      <c r="E433" s="328" t="s">
        <v>152</v>
      </c>
      <c r="F433" s="172">
        <v>1526</v>
      </c>
      <c r="G433" s="172">
        <v>1698</v>
      </c>
      <c r="H433" s="48">
        <v>2450</v>
      </c>
      <c r="I433" s="12">
        <v>2450</v>
      </c>
      <c r="J433" s="474">
        <v>1800</v>
      </c>
      <c r="K433" s="169">
        <v>2450</v>
      </c>
      <c r="L433" s="36">
        <v>2450</v>
      </c>
      <c r="M433" s="992">
        <v>440.67</v>
      </c>
      <c r="N433" s="966">
        <f>(100/L433)*M433</f>
        <v>17.9865306122449</v>
      </c>
    </row>
    <row r="434" spans="1:14" ht="15">
      <c r="A434" s="164">
        <v>642</v>
      </c>
      <c r="B434" s="3"/>
      <c r="C434" s="135"/>
      <c r="D434" s="514"/>
      <c r="E434" s="532" t="s">
        <v>265</v>
      </c>
      <c r="F434" s="165">
        <v>350</v>
      </c>
      <c r="G434" s="165">
        <v>385</v>
      </c>
      <c r="H434" s="595">
        <v>390</v>
      </c>
      <c r="I434" s="125">
        <v>420</v>
      </c>
      <c r="J434" s="241">
        <v>420</v>
      </c>
      <c r="K434" s="1066">
        <f>K435</f>
        <v>390</v>
      </c>
      <c r="L434" s="595">
        <f>L435</f>
        <v>390</v>
      </c>
      <c r="M434" s="1078">
        <f>M435</f>
        <v>0</v>
      </c>
      <c r="N434" s="997">
        <f>(100/L434)*M434</f>
        <v>0</v>
      </c>
    </row>
    <row r="435" spans="1:14" ht="15">
      <c r="A435" s="202">
        <v>642011</v>
      </c>
      <c r="B435" s="99"/>
      <c r="C435" s="644">
        <v>41</v>
      </c>
      <c r="D435" s="514" t="s">
        <v>273</v>
      </c>
      <c r="E435" s="544" t="s">
        <v>268</v>
      </c>
      <c r="F435" s="821">
        <v>350</v>
      </c>
      <c r="G435" s="821">
        <v>385</v>
      </c>
      <c r="H435" s="603">
        <v>390</v>
      </c>
      <c r="I435" s="14">
        <v>420</v>
      </c>
      <c r="J435" s="250">
        <v>420</v>
      </c>
      <c r="K435" s="1043">
        <v>390</v>
      </c>
      <c r="L435" s="187">
        <v>390</v>
      </c>
      <c r="M435" s="1079">
        <v>0</v>
      </c>
      <c r="N435" s="972">
        <f>(100/L435)*M435</f>
        <v>0</v>
      </c>
    </row>
    <row r="436" spans="1:14" ht="15.75" thickBot="1">
      <c r="A436" s="198"/>
      <c r="B436" s="92"/>
      <c r="C436" s="646"/>
      <c r="D436" s="542"/>
      <c r="E436" s="545"/>
      <c r="F436" s="321"/>
      <c r="G436" s="321"/>
      <c r="H436" s="121"/>
      <c r="I436" s="133"/>
      <c r="J436" s="243"/>
      <c r="K436" s="265"/>
      <c r="L436" s="473"/>
      <c r="M436" s="1080"/>
      <c r="N436" s="1020"/>
    </row>
    <row r="437" spans="1:14" ht="15.75" thickBot="1">
      <c r="A437" s="186" t="s">
        <v>372</v>
      </c>
      <c r="B437" s="17"/>
      <c r="C437" s="638"/>
      <c r="D437" s="508"/>
      <c r="E437" s="57" t="s">
        <v>330</v>
      </c>
      <c r="F437" s="18">
        <f>F438+F439+F448+F458+F461+F467</f>
        <v>53453</v>
      </c>
      <c r="G437" s="18">
        <f aca="true" t="shared" si="70" ref="G437:M437">G438+G439+G448+G458+G461+G467</f>
        <v>74129</v>
      </c>
      <c r="H437" s="70">
        <f t="shared" si="70"/>
        <v>68105</v>
      </c>
      <c r="I437" s="70">
        <f t="shared" si="70"/>
        <v>68105</v>
      </c>
      <c r="J437" s="18">
        <f t="shared" si="70"/>
        <v>59340</v>
      </c>
      <c r="K437" s="69">
        <f t="shared" si="70"/>
        <v>67605</v>
      </c>
      <c r="L437" s="70">
        <f t="shared" si="70"/>
        <v>67605</v>
      </c>
      <c r="M437" s="1008">
        <f t="shared" si="70"/>
        <v>12773.280000000002</v>
      </c>
      <c r="N437" s="995">
        <f>(100/L437)*M437</f>
        <v>18.893987131129357</v>
      </c>
    </row>
    <row r="438" spans="1:14" ht="15">
      <c r="A438" s="200">
        <v>611000</v>
      </c>
      <c r="B438" s="72"/>
      <c r="C438" s="639"/>
      <c r="D438" s="509" t="s">
        <v>294</v>
      </c>
      <c r="E438" s="554" t="s">
        <v>74</v>
      </c>
      <c r="F438" s="218">
        <v>22287</v>
      </c>
      <c r="G438" s="218">
        <v>35173</v>
      </c>
      <c r="H438" s="73">
        <v>31200</v>
      </c>
      <c r="I438" s="71">
        <v>31200</v>
      </c>
      <c r="J438" s="218">
        <v>31200</v>
      </c>
      <c r="K438" s="200">
        <v>31200</v>
      </c>
      <c r="L438" s="98">
        <v>31200</v>
      </c>
      <c r="M438" s="983">
        <v>7061.39</v>
      </c>
      <c r="N438" s="996">
        <f>(100/L438)*M438</f>
        <v>22.632660256410258</v>
      </c>
    </row>
    <row r="439" spans="1:14" ht="15">
      <c r="A439" s="193">
        <v>62</v>
      </c>
      <c r="B439" s="3"/>
      <c r="C439" s="135"/>
      <c r="D439" s="514"/>
      <c r="E439" s="532" t="s">
        <v>75</v>
      </c>
      <c r="F439" s="165">
        <f>SUM(F440:F447)</f>
        <v>7781</v>
      </c>
      <c r="G439" s="165">
        <f aca="true" t="shared" si="71" ref="G439:M439">SUM(G440:G447)</f>
        <v>9410</v>
      </c>
      <c r="H439" s="5">
        <f t="shared" si="71"/>
        <v>11000</v>
      </c>
      <c r="I439" s="5">
        <f t="shared" si="71"/>
        <v>11000</v>
      </c>
      <c r="J439" s="165">
        <f>SUM(J440:J447)</f>
        <v>11000</v>
      </c>
      <c r="K439" s="164">
        <f t="shared" si="71"/>
        <v>11000</v>
      </c>
      <c r="L439" s="4">
        <f t="shared" si="71"/>
        <v>11000</v>
      </c>
      <c r="M439" s="984">
        <f t="shared" si="71"/>
        <v>2467.67</v>
      </c>
      <c r="N439" s="997">
        <f>(100/L439)*M439</f>
        <v>22.433363636363637</v>
      </c>
    </row>
    <row r="440" spans="1:14" ht="15">
      <c r="A440" s="180">
        <v>621000</v>
      </c>
      <c r="B440" s="22"/>
      <c r="C440" s="631">
        <v>41</v>
      </c>
      <c r="D440" s="521" t="s">
        <v>294</v>
      </c>
      <c r="E440" s="517" t="s">
        <v>76</v>
      </c>
      <c r="F440" s="181">
        <v>1068</v>
      </c>
      <c r="G440" s="181">
        <v>1223</v>
      </c>
      <c r="H440" s="110">
        <v>1560</v>
      </c>
      <c r="I440" s="90">
        <v>1560</v>
      </c>
      <c r="J440" s="181">
        <v>1560</v>
      </c>
      <c r="K440" s="180">
        <v>1560</v>
      </c>
      <c r="L440" s="90">
        <v>1560</v>
      </c>
      <c r="M440" s="1005">
        <v>354.18</v>
      </c>
      <c r="N440" s="998">
        <f aca="true" t="shared" si="72" ref="N440:N457">(100/L440)*M440</f>
        <v>22.703846153846154</v>
      </c>
    </row>
    <row r="441" spans="1:14" ht="15">
      <c r="A441" s="169">
        <v>623000</v>
      </c>
      <c r="B441" s="7"/>
      <c r="C441" s="206">
        <v>41</v>
      </c>
      <c r="D441" s="511" t="s">
        <v>294</v>
      </c>
      <c r="E441" s="328" t="s">
        <v>77</v>
      </c>
      <c r="F441" s="172">
        <v>1159</v>
      </c>
      <c r="G441" s="172">
        <v>1429</v>
      </c>
      <c r="H441" s="53">
        <v>1560</v>
      </c>
      <c r="I441" s="24">
        <v>1560</v>
      </c>
      <c r="J441" s="211">
        <v>1560</v>
      </c>
      <c r="K441" s="201">
        <v>1560</v>
      </c>
      <c r="L441" s="24">
        <v>1560</v>
      </c>
      <c r="M441" s="993">
        <v>351.92</v>
      </c>
      <c r="N441" s="967">
        <f t="shared" si="72"/>
        <v>22.558974358974357</v>
      </c>
    </row>
    <row r="442" spans="1:14" ht="15">
      <c r="A442" s="171">
        <v>625001</v>
      </c>
      <c r="B442" s="9"/>
      <c r="C442" s="13">
        <v>41</v>
      </c>
      <c r="D442" s="512" t="s">
        <v>294</v>
      </c>
      <c r="E442" s="328" t="s">
        <v>78</v>
      </c>
      <c r="F442" s="604">
        <v>312</v>
      </c>
      <c r="G442" s="604">
        <v>379</v>
      </c>
      <c r="H442" s="53">
        <v>450</v>
      </c>
      <c r="I442" s="24">
        <v>450</v>
      </c>
      <c r="J442" s="211">
        <v>450</v>
      </c>
      <c r="K442" s="201">
        <v>450</v>
      </c>
      <c r="L442" s="24">
        <v>450</v>
      </c>
      <c r="M442" s="993">
        <v>98.82</v>
      </c>
      <c r="N442" s="967">
        <f t="shared" si="72"/>
        <v>21.959999999999997</v>
      </c>
    </row>
    <row r="443" spans="1:14" ht="15">
      <c r="A443" s="169">
        <v>625002</v>
      </c>
      <c r="B443" s="7"/>
      <c r="C443" s="641">
        <v>41</v>
      </c>
      <c r="D443" s="522" t="s">
        <v>294</v>
      </c>
      <c r="E443" s="328" t="s">
        <v>79</v>
      </c>
      <c r="F443" s="172">
        <v>3118</v>
      </c>
      <c r="G443" s="172">
        <v>3791</v>
      </c>
      <c r="H443" s="48">
        <v>4400</v>
      </c>
      <c r="I443" s="8">
        <v>4400</v>
      </c>
      <c r="J443" s="172">
        <v>4400</v>
      </c>
      <c r="K443" s="171">
        <v>4400</v>
      </c>
      <c r="L443" s="8">
        <v>4400</v>
      </c>
      <c r="M443" s="985">
        <v>988.55</v>
      </c>
      <c r="N443" s="965">
        <f t="shared" si="72"/>
        <v>22.467045454545453</v>
      </c>
    </row>
    <row r="444" spans="1:14" ht="15">
      <c r="A444" s="171">
        <v>625003</v>
      </c>
      <c r="B444" s="33"/>
      <c r="C444" s="657">
        <v>41</v>
      </c>
      <c r="D444" s="511" t="s">
        <v>294</v>
      </c>
      <c r="E444" s="328" t="s">
        <v>80</v>
      </c>
      <c r="F444" s="211">
        <v>178</v>
      </c>
      <c r="G444" s="211">
        <v>216</v>
      </c>
      <c r="H444" s="48">
        <v>250</v>
      </c>
      <c r="I444" s="8">
        <v>250</v>
      </c>
      <c r="J444" s="172">
        <v>250</v>
      </c>
      <c r="K444" s="171">
        <v>250</v>
      </c>
      <c r="L444" s="8">
        <v>250</v>
      </c>
      <c r="M444" s="985">
        <v>56.46</v>
      </c>
      <c r="N444" s="965">
        <f t="shared" si="72"/>
        <v>22.584000000000003</v>
      </c>
    </row>
    <row r="445" spans="1:14" ht="15">
      <c r="A445" s="171">
        <v>625004</v>
      </c>
      <c r="B445" s="33"/>
      <c r="C445" s="85">
        <v>41</v>
      </c>
      <c r="D445" s="512" t="s">
        <v>294</v>
      </c>
      <c r="E445" s="328" t="s">
        <v>81</v>
      </c>
      <c r="F445" s="172">
        <v>668</v>
      </c>
      <c r="G445" s="172">
        <v>812</v>
      </c>
      <c r="H445" s="48">
        <v>950</v>
      </c>
      <c r="I445" s="8">
        <v>950</v>
      </c>
      <c r="J445" s="172">
        <v>950</v>
      </c>
      <c r="K445" s="171">
        <v>950</v>
      </c>
      <c r="L445" s="8">
        <v>950</v>
      </c>
      <c r="M445" s="985">
        <v>211.8</v>
      </c>
      <c r="N445" s="965">
        <f t="shared" si="72"/>
        <v>22.294736842105262</v>
      </c>
    </row>
    <row r="446" spans="1:14" ht="15">
      <c r="A446" s="169">
        <v>625005</v>
      </c>
      <c r="B446" s="51"/>
      <c r="C446" s="39">
        <v>41</v>
      </c>
      <c r="D446" s="510" t="s">
        <v>294</v>
      </c>
      <c r="E446" s="534" t="s">
        <v>82</v>
      </c>
      <c r="F446" s="183">
        <v>220</v>
      </c>
      <c r="G446" s="183">
        <v>271</v>
      </c>
      <c r="H446" s="36">
        <v>330</v>
      </c>
      <c r="I446" s="12">
        <v>330</v>
      </c>
      <c r="J446" s="183">
        <v>330</v>
      </c>
      <c r="K446" s="182">
        <v>330</v>
      </c>
      <c r="L446" s="12">
        <v>330</v>
      </c>
      <c r="M446" s="989">
        <v>70.58</v>
      </c>
      <c r="N446" s="965">
        <f t="shared" si="72"/>
        <v>21.387878787878787</v>
      </c>
    </row>
    <row r="447" spans="1:14" ht="15">
      <c r="A447" s="179">
        <v>625007</v>
      </c>
      <c r="B447" s="32"/>
      <c r="C447" s="130">
        <v>41</v>
      </c>
      <c r="D447" s="513" t="s">
        <v>294</v>
      </c>
      <c r="E447" s="599" t="s">
        <v>83</v>
      </c>
      <c r="F447" s="210">
        <v>1058</v>
      </c>
      <c r="G447" s="210">
        <v>1289</v>
      </c>
      <c r="H447" s="516">
        <v>1500</v>
      </c>
      <c r="I447" s="23">
        <v>1500</v>
      </c>
      <c r="J447" s="210">
        <v>1500</v>
      </c>
      <c r="K447" s="179">
        <v>1500</v>
      </c>
      <c r="L447" s="23">
        <v>1500</v>
      </c>
      <c r="M447" s="990">
        <v>335.36</v>
      </c>
      <c r="N447" s="1000">
        <f t="shared" si="72"/>
        <v>22.357333333333333</v>
      </c>
    </row>
    <row r="448" spans="1:14" ht="15">
      <c r="A448" s="164">
        <v>633</v>
      </c>
      <c r="B448" s="135"/>
      <c r="C448" s="135"/>
      <c r="D448" s="514"/>
      <c r="E448" s="532" t="s">
        <v>92</v>
      </c>
      <c r="F448" s="165">
        <f>SUM(F449:F457)</f>
        <v>20719</v>
      </c>
      <c r="G448" s="165">
        <f>SUM(G449:G457)</f>
        <v>27698</v>
      </c>
      <c r="H448" s="5">
        <f>SUM(H449:H457)</f>
        <v>23445</v>
      </c>
      <c r="I448" s="4">
        <f>SUM(I449:I457)</f>
        <v>23445</v>
      </c>
      <c r="J448" s="165">
        <f>SUM(J450:J458)</f>
        <v>15920</v>
      </c>
      <c r="K448" s="164">
        <f>SUM(K449:K457)</f>
        <v>22945</v>
      </c>
      <c r="L448" s="4">
        <f>SUM(L449:L457)</f>
        <v>22945</v>
      </c>
      <c r="M448" s="984">
        <f>SUM(M450:M457)</f>
        <v>2962.85</v>
      </c>
      <c r="N448" s="972">
        <f t="shared" si="72"/>
        <v>12.912835040313793</v>
      </c>
    </row>
    <row r="449" spans="1:14" ht="15">
      <c r="A449" s="202">
        <v>633001</v>
      </c>
      <c r="B449" s="631"/>
      <c r="C449" s="631">
        <v>41</v>
      </c>
      <c r="D449" s="521" t="s">
        <v>294</v>
      </c>
      <c r="E449" s="533" t="s">
        <v>399</v>
      </c>
      <c r="F449" s="181"/>
      <c r="G449" s="181">
        <v>5124</v>
      </c>
      <c r="H449" s="36">
        <v>6000</v>
      </c>
      <c r="I449" s="12">
        <v>6000</v>
      </c>
      <c r="J449" s="216">
        <v>200</v>
      </c>
      <c r="K449" s="182">
        <v>5500</v>
      </c>
      <c r="L449" s="12">
        <v>5500</v>
      </c>
      <c r="M449" s="1005">
        <v>0</v>
      </c>
      <c r="N449" s="998">
        <f t="shared" si="72"/>
        <v>0</v>
      </c>
    </row>
    <row r="450" spans="1:14" ht="15">
      <c r="A450" s="171">
        <v>633003</v>
      </c>
      <c r="B450" s="7">
        <v>1</v>
      </c>
      <c r="C450" s="641">
        <v>41</v>
      </c>
      <c r="D450" s="522" t="s">
        <v>294</v>
      </c>
      <c r="E450" s="534" t="s">
        <v>295</v>
      </c>
      <c r="F450" s="170">
        <v>221</v>
      </c>
      <c r="G450" s="170">
        <v>25</v>
      </c>
      <c r="H450" s="171">
        <v>50</v>
      </c>
      <c r="I450" s="8">
        <v>50</v>
      </c>
      <c r="J450" s="244">
        <v>30</v>
      </c>
      <c r="K450" s="171">
        <v>50</v>
      </c>
      <c r="L450" s="8">
        <v>50</v>
      </c>
      <c r="M450" s="1081">
        <v>0</v>
      </c>
      <c r="N450" s="967">
        <f t="shared" si="72"/>
        <v>0</v>
      </c>
    </row>
    <row r="451" spans="1:14" ht="15">
      <c r="A451" s="169">
        <v>633006</v>
      </c>
      <c r="B451" s="9">
        <v>1</v>
      </c>
      <c r="C451" s="13">
        <v>41</v>
      </c>
      <c r="D451" s="512" t="s">
        <v>294</v>
      </c>
      <c r="E451" s="328" t="s">
        <v>279</v>
      </c>
      <c r="F451" s="172"/>
      <c r="G451" s="172">
        <v>6</v>
      </c>
      <c r="H451" s="48">
        <v>50</v>
      </c>
      <c r="I451" s="8">
        <v>50</v>
      </c>
      <c r="J451" s="172">
        <v>50</v>
      </c>
      <c r="K451" s="171">
        <v>50</v>
      </c>
      <c r="L451" s="8">
        <v>50</v>
      </c>
      <c r="M451" s="985">
        <v>0</v>
      </c>
      <c r="N451" s="967">
        <f t="shared" si="72"/>
        <v>0</v>
      </c>
    </row>
    <row r="452" spans="1:14" ht="15">
      <c r="A452" s="171">
        <v>633006</v>
      </c>
      <c r="B452" s="9">
        <v>3</v>
      </c>
      <c r="C452" s="641">
        <v>41</v>
      </c>
      <c r="D452" s="522" t="s">
        <v>294</v>
      </c>
      <c r="E452" s="328" t="s">
        <v>280</v>
      </c>
      <c r="F452" s="172">
        <v>297</v>
      </c>
      <c r="G452" s="172">
        <v>241</v>
      </c>
      <c r="H452" s="48">
        <v>160</v>
      </c>
      <c r="I452" s="8">
        <v>160</v>
      </c>
      <c r="J452" s="172">
        <v>150</v>
      </c>
      <c r="K452" s="171">
        <v>160</v>
      </c>
      <c r="L452" s="8">
        <v>160</v>
      </c>
      <c r="M452" s="985">
        <v>0</v>
      </c>
      <c r="N452" s="967">
        <f t="shared" si="72"/>
        <v>0</v>
      </c>
    </row>
    <row r="453" spans="1:14" ht="15">
      <c r="A453" s="171">
        <v>633006</v>
      </c>
      <c r="B453" s="9">
        <v>4</v>
      </c>
      <c r="C453" s="13">
        <v>41</v>
      </c>
      <c r="D453" s="512" t="s">
        <v>294</v>
      </c>
      <c r="E453" s="534" t="s">
        <v>100</v>
      </c>
      <c r="F453" s="172">
        <v>26</v>
      </c>
      <c r="G453" s="172">
        <v>14</v>
      </c>
      <c r="H453" s="48">
        <v>20</v>
      </c>
      <c r="I453" s="8">
        <v>20</v>
      </c>
      <c r="J453" s="601">
        <v>20</v>
      </c>
      <c r="K453" s="171">
        <v>20</v>
      </c>
      <c r="L453" s="8">
        <v>20</v>
      </c>
      <c r="M453" s="1081">
        <v>0</v>
      </c>
      <c r="N453" s="967">
        <f t="shared" si="72"/>
        <v>0</v>
      </c>
    </row>
    <row r="454" spans="1:14" ht="15">
      <c r="A454" s="171">
        <v>633006</v>
      </c>
      <c r="B454" s="9">
        <v>7</v>
      </c>
      <c r="C454" s="13">
        <v>41</v>
      </c>
      <c r="D454" s="512" t="s">
        <v>294</v>
      </c>
      <c r="E454" s="534" t="s">
        <v>465</v>
      </c>
      <c r="F454" s="172"/>
      <c r="G454" s="172"/>
      <c r="H454" s="48">
        <v>50</v>
      </c>
      <c r="I454" s="8">
        <v>50</v>
      </c>
      <c r="J454" s="172">
        <v>20</v>
      </c>
      <c r="K454" s="171">
        <v>50</v>
      </c>
      <c r="L454" s="8">
        <v>50</v>
      </c>
      <c r="M454" s="985">
        <v>0</v>
      </c>
      <c r="N454" s="967">
        <f t="shared" si="72"/>
        <v>0</v>
      </c>
    </row>
    <row r="455" spans="1:14" ht="15">
      <c r="A455" s="171">
        <v>633006</v>
      </c>
      <c r="B455" s="9">
        <v>10</v>
      </c>
      <c r="C455" s="13">
        <v>41</v>
      </c>
      <c r="D455" s="512" t="s">
        <v>294</v>
      </c>
      <c r="E455" s="328" t="s">
        <v>296</v>
      </c>
      <c r="F455" s="172"/>
      <c r="G455" s="172">
        <v>5</v>
      </c>
      <c r="H455" s="48">
        <v>50</v>
      </c>
      <c r="I455" s="8">
        <v>50</v>
      </c>
      <c r="J455" s="172"/>
      <c r="K455" s="171">
        <v>50</v>
      </c>
      <c r="L455" s="8">
        <v>50</v>
      </c>
      <c r="M455" s="985">
        <v>0</v>
      </c>
      <c r="N455" s="967">
        <f t="shared" si="72"/>
        <v>0</v>
      </c>
    </row>
    <row r="456" spans="1:14" ht="15">
      <c r="A456" s="171">
        <v>633010</v>
      </c>
      <c r="B456" s="9"/>
      <c r="C456" s="13">
        <v>41</v>
      </c>
      <c r="D456" s="512" t="s">
        <v>294</v>
      </c>
      <c r="E456" s="328" t="s">
        <v>297</v>
      </c>
      <c r="F456" s="172">
        <v>325</v>
      </c>
      <c r="G456" s="172">
        <v>266</v>
      </c>
      <c r="H456" s="48">
        <v>65</v>
      </c>
      <c r="I456" s="8">
        <v>65</v>
      </c>
      <c r="J456" s="176">
        <v>50</v>
      </c>
      <c r="K456" s="171">
        <v>65</v>
      </c>
      <c r="L456" s="8">
        <v>65</v>
      </c>
      <c r="M456" s="1081">
        <v>0</v>
      </c>
      <c r="N456" s="967">
        <f t="shared" si="72"/>
        <v>0</v>
      </c>
    </row>
    <row r="457" spans="1:14" ht="15">
      <c r="A457" s="173">
        <v>633011</v>
      </c>
      <c r="B457" s="11"/>
      <c r="C457" s="707" t="s">
        <v>421</v>
      </c>
      <c r="D457" s="509"/>
      <c r="E457" s="529" t="s">
        <v>414</v>
      </c>
      <c r="F457" s="174">
        <v>19850</v>
      </c>
      <c r="G457" s="174">
        <v>22017</v>
      </c>
      <c r="H457" s="80">
        <v>17000</v>
      </c>
      <c r="I457" s="10">
        <v>17000</v>
      </c>
      <c r="J457" s="221">
        <v>15000</v>
      </c>
      <c r="K457" s="173">
        <v>17000</v>
      </c>
      <c r="L457" s="10">
        <v>17000</v>
      </c>
      <c r="M457" s="1082">
        <v>2962.85</v>
      </c>
      <c r="N457" s="966">
        <f t="shared" si="72"/>
        <v>17.428529411764703</v>
      </c>
    </row>
    <row r="458" spans="1:14" ht="15">
      <c r="A458" s="164">
        <v>635</v>
      </c>
      <c r="B458" s="3"/>
      <c r="C458" s="135"/>
      <c r="D458" s="514"/>
      <c r="E458" s="532" t="s">
        <v>124</v>
      </c>
      <c r="F458" s="165">
        <f>SUM(F459:F460)</f>
        <v>1507</v>
      </c>
      <c r="G458" s="165">
        <f>SUM(G459:G460)</f>
        <v>156</v>
      </c>
      <c r="H458" s="5">
        <f>H459+H460</f>
        <v>600</v>
      </c>
      <c r="I458" s="4">
        <f>I459+I460</f>
        <v>600</v>
      </c>
      <c r="J458" s="165">
        <f>J460+J459</f>
        <v>600</v>
      </c>
      <c r="K458" s="164">
        <f>K459+K460</f>
        <v>600</v>
      </c>
      <c r="L458" s="4">
        <f>L459+L460</f>
        <v>600</v>
      </c>
      <c r="M458" s="984">
        <f>M460+M459</f>
        <v>0</v>
      </c>
      <c r="N458" s="996">
        <f>(100/L458)*M458</f>
        <v>0</v>
      </c>
    </row>
    <row r="459" spans="1:14" ht="15">
      <c r="A459" s="180">
        <v>635004</v>
      </c>
      <c r="B459" s="22">
        <v>5</v>
      </c>
      <c r="C459" s="631">
        <v>41</v>
      </c>
      <c r="D459" s="521" t="s">
        <v>294</v>
      </c>
      <c r="E459" s="533" t="s">
        <v>298</v>
      </c>
      <c r="F459" s="181">
        <v>498</v>
      </c>
      <c r="G459" s="181">
        <v>156</v>
      </c>
      <c r="H459" s="52">
        <v>250</v>
      </c>
      <c r="I459" s="21">
        <v>250</v>
      </c>
      <c r="J459" s="601">
        <v>250</v>
      </c>
      <c r="K459" s="180">
        <v>250</v>
      </c>
      <c r="L459" s="21">
        <v>250</v>
      </c>
      <c r="M459" s="1083">
        <v>0</v>
      </c>
      <c r="N459" s="998">
        <f>(100/L459)*M459</f>
        <v>0</v>
      </c>
    </row>
    <row r="460" spans="1:14" ht="15">
      <c r="A460" s="173">
        <v>635004</v>
      </c>
      <c r="B460" s="11">
        <v>6</v>
      </c>
      <c r="C460" s="204">
        <v>41</v>
      </c>
      <c r="D460" s="509" t="s">
        <v>294</v>
      </c>
      <c r="E460" s="529" t="s">
        <v>299</v>
      </c>
      <c r="F460" s="174">
        <v>1009</v>
      </c>
      <c r="G460" s="174"/>
      <c r="H460" s="80">
        <v>350</v>
      </c>
      <c r="I460" s="10">
        <v>350</v>
      </c>
      <c r="J460" s="210">
        <v>350</v>
      </c>
      <c r="K460" s="173">
        <v>350</v>
      </c>
      <c r="L460" s="10">
        <v>350</v>
      </c>
      <c r="M460" s="990">
        <v>0</v>
      </c>
      <c r="N460" s="966">
        <f>(100/L460)*M460</f>
        <v>0</v>
      </c>
    </row>
    <row r="461" spans="1:14" ht="15">
      <c r="A461" s="193">
        <v>637</v>
      </c>
      <c r="B461" s="3"/>
      <c r="C461" s="135"/>
      <c r="D461" s="514"/>
      <c r="E461" s="532" t="s">
        <v>134</v>
      </c>
      <c r="F461" s="165">
        <f>SUM(F462:F466)</f>
        <v>1106</v>
      </c>
      <c r="G461" s="165">
        <f>SUM(G462:G466)</f>
        <v>1639</v>
      </c>
      <c r="H461" s="5">
        <f>SUM(H462:H466)</f>
        <v>1800</v>
      </c>
      <c r="I461" s="4">
        <f>SUM(I462:I466)</f>
        <v>1800</v>
      </c>
      <c r="J461" s="165">
        <f>SUM(J466:J467)</f>
        <v>560</v>
      </c>
      <c r="K461" s="164">
        <f>SUM(K462:K466)</f>
        <v>1800</v>
      </c>
      <c r="L461" s="4">
        <f>SUM(L462:L466)</f>
        <v>1800</v>
      </c>
      <c r="M461" s="984">
        <f>SUM(M462:M466)</f>
        <v>281.37</v>
      </c>
      <c r="N461" s="997">
        <f>(100/L461)*M461</f>
        <v>15.631666666666666</v>
      </c>
    </row>
    <row r="462" spans="1:14" ht="15">
      <c r="A462" s="171">
        <v>637004</v>
      </c>
      <c r="B462" s="9"/>
      <c r="C462" s="13">
        <v>41</v>
      </c>
      <c r="D462" s="512" t="s">
        <v>294</v>
      </c>
      <c r="E462" s="328" t="s">
        <v>300</v>
      </c>
      <c r="F462" s="172">
        <v>529</v>
      </c>
      <c r="G462" s="172">
        <v>420</v>
      </c>
      <c r="H462" s="48">
        <v>500</v>
      </c>
      <c r="I462" s="8">
        <v>500</v>
      </c>
      <c r="J462" s="172">
        <v>500</v>
      </c>
      <c r="K462" s="171">
        <v>500</v>
      </c>
      <c r="L462" s="8">
        <v>500</v>
      </c>
      <c r="M462" s="985">
        <v>96</v>
      </c>
      <c r="N462" s="998">
        <f>(100/L462)*M462</f>
        <v>19.200000000000003</v>
      </c>
    </row>
    <row r="463" spans="1:14" ht="15">
      <c r="A463" s="171">
        <v>637006</v>
      </c>
      <c r="B463" s="9"/>
      <c r="C463" s="13">
        <v>41</v>
      </c>
      <c r="D463" s="512" t="s">
        <v>294</v>
      </c>
      <c r="E463" s="328" t="s">
        <v>427</v>
      </c>
      <c r="F463" s="172">
        <v>60</v>
      </c>
      <c r="G463" s="172"/>
      <c r="H463" s="48"/>
      <c r="I463" s="8"/>
      <c r="J463" s="172"/>
      <c r="K463" s="171"/>
      <c r="L463" s="8"/>
      <c r="M463" s="985"/>
      <c r="N463" s="824"/>
    </row>
    <row r="464" spans="1:14" ht="15" hidden="1">
      <c r="A464" s="171">
        <v>637012</v>
      </c>
      <c r="B464" s="15"/>
      <c r="C464" s="13">
        <v>41</v>
      </c>
      <c r="D464" s="512" t="s">
        <v>294</v>
      </c>
      <c r="E464" s="328" t="s">
        <v>236</v>
      </c>
      <c r="F464" s="172"/>
      <c r="G464" s="172"/>
      <c r="H464" s="171"/>
      <c r="I464" s="8"/>
      <c r="J464" s="183"/>
      <c r="K464" s="169"/>
      <c r="L464" s="12"/>
      <c r="M464" s="989"/>
      <c r="N464" s="824"/>
    </row>
    <row r="465" spans="1:14" ht="15">
      <c r="A465" s="182">
        <v>637014</v>
      </c>
      <c r="B465" s="9"/>
      <c r="C465" s="641">
        <v>41</v>
      </c>
      <c r="D465" s="522" t="s">
        <v>294</v>
      </c>
      <c r="E465" s="534" t="s">
        <v>149</v>
      </c>
      <c r="F465" s="183">
        <v>252</v>
      </c>
      <c r="G465" s="183">
        <v>866</v>
      </c>
      <c r="H465" s="36">
        <v>800</v>
      </c>
      <c r="I465" s="6">
        <v>800</v>
      </c>
      <c r="J465" s="605">
        <v>800</v>
      </c>
      <c r="K465" s="201">
        <v>800</v>
      </c>
      <c r="L465" s="24">
        <v>800</v>
      </c>
      <c r="M465" s="1092">
        <v>107.25</v>
      </c>
      <c r="N465" s="967">
        <f>(100/L465)*M465</f>
        <v>13.40625</v>
      </c>
    </row>
    <row r="466" spans="1:14" ht="15">
      <c r="A466" s="179">
        <v>637016</v>
      </c>
      <c r="B466" s="7"/>
      <c r="C466" s="204">
        <v>41</v>
      </c>
      <c r="D466" s="509" t="s">
        <v>294</v>
      </c>
      <c r="E466" s="529" t="s">
        <v>152</v>
      </c>
      <c r="F466" s="210">
        <v>265</v>
      </c>
      <c r="G466" s="210">
        <v>353</v>
      </c>
      <c r="H466" s="516">
        <v>500</v>
      </c>
      <c r="I466" s="6">
        <v>500</v>
      </c>
      <c r="J466" s="210">
        <v>500</v>
      </c>
      <c r="K466" s="179">
        <v>500</v>
      </c>
      <c r="L466" s="23">
        <v>500</v>
      </c>
      <c r="M466" s="990">
        <v>78.12</v>
      </c>
      <c r="N466" s="966">
        <f>(100/L466)*M466</f>
        <v>15.624000000000002</v>
      </c>
    </row>
    <row r="467" spans="1:14" ht="15">
      <c r="A467" s="193">
        <v>642</v>
      </c>
      <c r="B467" s="3"/>
      <c r="C467" s="639"/>
      <c r="D467" s="509"/>
      <c r="E467" s="554" t="s">
        <v>265</v>
      </c>
      <c r="F467" s="165">
        <v>53</v>
      </c>
      <c r="G467" s="165">
        <v>53</v>
      </c>
      <c r="H467" s="5">
        <v>60</v>
      </c>
      <c r="I467" s="4">
        <v>60</v>
      </c>
      <c r="J467" s="165">
        <v>60</v>
      </c>
      <c r="K467" s="164">
        <f>K468</f>
        <v>60</v>
      </c>
      <c r="L467" s="4">
        <v>60</v>
      </c>
      <c r="M467" s="984">
        <v>0</v>
      </c>
      <c r="N467" s="999">
        <f>(100/L467)*M467</f>
        <v>0</v>
      </c>
    </row>
    <row r="468" spans="1:14" ht="15">
      <c r="A468" s="202">
        <v>642011</v>
      </c>
      <c r="B468" s="99"/>
      <c r="C468" s="644">
        <v>41</v>
      </c>
      <c r="D468" s="540" t="s">
        <v>294</v>
      </c>
      <c r="E468" s="328" t="s">
        <v>268</v>
      </c>
      <c r="F468" s="167">
        <v>53</v>
      </c>
      <c r="G468" s="167">
        <v>53</v>
      </c>
      <c r="H468" s="110">
        <v>60</v>
      </c>
      <c r="I468" s="90">
        <v>60</v>
      </c>
      <c r="J468" s="183">
        <v>60</v>
      </c>
      <c r="K468" s="202">
        <v>60</v>
      </c>
      <c r="L468" s="90">
        <v>60</v>
      </c>
      <c r="M468" s="989">
        <v>0</v>
      </c>
      <c r="N468" s="972">
        <f>(100/L468)*M468</f>
        <v>0</v>
      </c>
    </row>
    <row r="469" spans="1:14" ht="15.75" thickBot="1">
      <c r="A469" s="198"/>
      <c r="B469" s="92"/>
      <c r="C469" s="646"/>
      <c r="D469" s="542"/>
      <c r="E469" s="545"/>
      <c r="F469" s="320"/>
      <c r="G469" s="320"/>
      <c r="H469" s="101"/>
      <c r="I469" s="93"/>
      <c r="J469" s="243"/>
      <c r="K469" s="198"/>
      <c r="L469" s="93"/>
      <c r="M469" s="1080"/>
      <c r="N469" s="1020"/>
    </row>
    <row r="470" spans="1:14" ht="15.75" thickBot="1">
      <c r="A470" s="69" t="s">
        <v>301</v>
      </c>
      <c r="B470" s="17"/>
      <c r="C470" s="638"/>
      <c r="D470" s="508"/>
      <c r="E470" s="57" t="s">
        <v>343</v>
      </c>
      <c r="F470" s="18">
        <f>F471+F473</f>
        <v>38639</v>
      </c>
      <c r="G470" s="18">
        <f>G471+G473</f>
        <v>80943</v>
      </c>
      <c r="H470" s="70">
        <v>77900</v>
      </c>
      <c r="I470" s="68">
        <v>77900</v>
      </c>
      <c r="J470" s="18">
        <v>77800</v>
      </c>
      <c r="K470" s="69">
        <f>K471+K473</f>
        <v>76812</v>
      </c>
      <c r="L470" s="68">
        <f>L471+L473</f>
        <v>76812</v>
      </c>
      <c r="M470" s="1008">
        <f>M471+M473</f>
        <v>16565</v>
      </c>
      <c r="N470" s="995">
        <f aca="true" t="shared" si="73" ref="N470:N475">(100/L470)*M470</f>
        <v>21.565640785293965</v>
      </c>
    </row>
    <row r="471" spans="1:14" ht="15">
      <c r="A471" s="261">
        <v>637</v>
      </c>
      <c r="B471" s="95"/>
      <c r="C471" s="140"/>
      <c r="D471" s="538"/>
      <c r="E471" s="539" t="s">
        <v>134</v>
      </c>
      <c r="F471" s="215">
        <v>1198</v>
      </c>
      <c r="G471" s="215">
        <v>1218</v>
      </c>
      <c r="H471" s="106">
        <v>1300</v>
      </c>
      <c r="I471" s="98">
        <v>1800</v>
      </c>
      <c r="J471" s="215">
        <v>1800</v>
      </c>
      <c r="K471" s="261">
        <f>K472</f>
        <v>1300</v>
      </c>
      <c r="L471" s="106">
        <f>L472</f>
        <v>1300</v>
      </c>
      <c r="M471" s="1009">
        <f>M472</f>
        <v>365</v>
      </c>
      <c r="N471" s="996">
        <f t="shared" si="73"/>
        <v>28.07692307692308</v>
      </c>
    </row>
    <row r="472" spans="1:14" ht="15">
      <c r="A472" s="166">
        <v>637001</v>
      </c>
      <c r="B472" s="75"/>
      <c r="C472" s="112">
        <v>41</v>
      </c>
      <c r="D472" s="514" t="s">
        <v>302</v>
      </c>
      <c r="E472" s="541" t="s">
        <v>303</v>
      </c>
      <c r="F472" s="167">
        <v>1198</v>
      </c>
      <c r="G472" s="167">
        <v>1218</v>
      </c>
      <c r="H472" s="77">
        <v>1300</v>
      </c>
      <c r="I472" s="78">
        <v>1800</v>
      </c>
      <c r="J472" s="183">
        <v>1800</v>
      </c>
      <c r="K472" s="166">
        <v>1300</v>
      </c>
      <c r="L472" s="110">
        <v>1300</v>
      </c>
      <c r="M472" s="987">
        <v>365</v>
      </c>
      <c r="N472" s="997">
        <f t="shared" si="73"/>
        <v>28.07692307692308</v>
      </c>
    </row>
    <row r="473" spans="1:14" ht="15">
      <c r="A473" s="193">
        <v>642</v>
      </c>
      <c r="B473" s="3"/>
      <c r="C473" s="639"/>
      <c r="D473" s="509"/>
      <c r="E473" s="532" t="s">
        <v>373</v>
      </c>
      <c r="F473" s="165">
        <f>SUM(F474:F475)</f>
        <v>37441</v>
      </c>
      <c r="G473" s="165">
        <f>SUM(G474:G475)</f>
        <v>79725</v>
      </c>
      <c r="H473" s="5">
        <v>76600</v>
      </c>
      <c r="I473" s="4">
        <v>76100</v>
      </c>
      <c r="J473" s="165">
        <v>76000</v>
      </c>
      <c r="K473" s="164">
        <f>K474+K475</f>
        <v>75512</v>
      </c>
      <c r="L473" s="5">
        <f>L474+L475</f>
        <v>75512</v>
      </c>
      <c r="M473" s="984">
        <f>M474</f>
        <v>16200</v>
      </c>
      <c r="N473" s="997">
        <f t="shared" si="73"/>
        <v>21.45354380760674</v>
      </c>
    </row>
    <row r="474" spans="1:14" ht="15">
      <c r="A474" s="180">
        <v>642002</v>
      </c>
      <c r="B474" s="22"/>
      <c r="C474" s="206">
        <v>41</v>
      </c>
      <c r="D474" s="510" t="s">
        <v>374</v>
      </c>
      <c r="E474" s="557" t="s">
        <v>375</v>
      </c>
      <c r="F474" s="183">
        <v>36484</v>
      </c>
      <c r="G474" s="183">
        <v>78900</v>
      </c>
      <c r="H474" s="36">
        <v>76000</v>
      </c>
      <c r="I474" s="12">
        <v>76000</v>
      </c>
      <c r="J474" s="183">
        <v>76000</v>
      </c>
      <c r="K474" s="182">
        <v>75012</v>
      </c>
      <c r="L474" s="52">
        <v>75012</v>
      </c>
      <c r="M474" s="970">
        <v>16200</v>
      </c>
      <c r="N474" s="998">
        <f t="shared" si="73"/>
        <v>21.596544552871542</v>
      </c>
    </row>
    <row r="475" spans="1:14" ht="15">
      <c r="A475" s="182">
        <v>642005</v>
      </c>
      <c r="B475" s="32"/>
      <c r="C475" s="130">
        <v>41</v>
      </c>
      <c r="D475" s="513" t="s">
        <v>374</v>
      </c>
      <c r="E475" s="544" t="s">
        <v>376</v>
      </c>
      <c r="F475" s="211">
        <v>957</v>
      </c>
      <c r="G475" s="211">
        <v>825</v>
      </c>
      <c r="H475" s="516">
        <v>600</v>
      </c>
      <c r="I475" s="24">
        <v>100</v>
      </c>
      <c r="J475" s="210"/>
      <c r="K475" s="201">
        <v>500</v>
      </c>
      <c r="L475" s="36">
        <v>500</v>
      </c>
      <c r="M475" s="989">
        <v>0</v>
      </c>
      <c r="N475" s="966">
        <f t="shared" si="73"/>
        <v>0</v>
      </c>
    </row>
    <row r="476" spans="1:14" ht="15.75" thickBot="1">
      <c r="A476" s="198"/>
      <c r="B476" s="27"/>
      <c r="C476" s="643"/>
      <c r="D476" s="537"/>
      <c r="E476" s="575"/>
      <c r="F476" s="226"/>
      <c r="G476" s="226"/>
      <c r="H476" s="28"/>
      <c r="I476" s="93"/>
      <c r="J476" s="243"/>
      <c r="K476" s="198"/>
      <c r="L476" s="101"/>
      <c r="M476" s="1080"/>
      <c r="N476" s="972"/>
    </row>
    <row r="477" spans="1:14" ht="15.75" thickBot="1">
      <c r="A477" s="186" t="s">
        <v>344</v>
      </c>
      <c r="B477" s="17"/>
      <c r="C477" s="638"/>
      <c r="D477" s="508"/>
      <c r="E477" s="57" t="s">
        <v>304</v>
      </c>
      <c r="F477" s="245">
        <f>F479+F490+F494+F478+F488</f>
        <v>36672</v>
      </c>
      <c r="G477" s="245">
        <f>G479+G490+G494+G478+G488</f>
        <v>25814</v>
      </c>
      <c r="H477" s="606">
        <f aca="true" t="shared" si="74" ref="H477:M477">H478+H479+H488+H490+H494</f>
        <v>25730</v>
      </c>
      <c r="I477" s="136">
        <f t="shared" si="74"/>
        <v>25730</v>
      </c>
      <c r="J477" s="245">
        <f t="shared" si="74"/>
        <v>25530</v>
      </c>
      <c r="K477" s="1067">
        <f t="shared" si="74"/>
        <v>34070</v>
      </c>
      <c r="L477" s="606">
        <f t="shared" si="74"/>
        <v>34070</v>
      </c>
      <c r="M477" s="1084">
        <f t="shared" si="74"/>
        <v>5020.88</v>
      </c>
      <c r="N477" s="995">
        <f>(100/L477)*M477</f>
        <v>14.736953331376577</v>
      </c>
    </row>
    <row r="478" spans="1:14" ht="15">
      <c r="A478" s="261">
        <v>611000</v>
      </c>
      <c r="B478" s="95"/>
      <c r="C478" s="140">
        <v>41</v>
      </c>
      <c r="D478" s="668">
        <v>42777</v>
      </c>
      <c r="E478" s="539" t="s">
        <v>74</v>
      </c>
      <c r="F478" s="215">
        <v>23470</v>
      </c>
      <c r="G478" s="215">
        <v>16835</v>
      </c>
      <c r="H478" s="106">
        <v>16000</v>
      </c>
      <c r="I478" s="98">
        <v>15900</v>
      </c>
      <c r="J478" s="215">
        <v>15900</v>
      </c>
      <c r="K478" s="261">
        <v>22000</v>
      </c>
      <c r="L478" s="106">
        <v>22000</v>
      </c>
      <c r="M478" s="1009">
        <v>3483.08</v>
      </c>
      <c r="N478" s="996">
        <f>(100/L478)*M478</f>
        <v>15.832181818181818</v>
      </c>
    </row>
    <row r="479" spans="1:14" ht="15">
      <c r="A479" s="200">
        <v>62</v>
      </c>
      <c r="B479" s="72"/>
      <c r="C479" s="639"/>
      <c r="D479" s="514"/>
      <c r="E479" s="532" t="s">
        <v>75</v>
      </c>
      <c r="F479" s="218">
        <f>SUM(F480:F487)</f>
        <v>8075</v>
      </c>
      <c r="G479" s="218">
        <f aca="true" t="shared" si="75" ref="G479:M479">SUM(G480:G487)</f>
        <v>5894</v>
      </c>
      <c r="H479" s="73">
        <f t="shared" si="75"/>
        <v>5630</v>
      </c>
      <c r="I479" s="73">
        <f t="shared" si="75"/>
        <v>5630</v>
      </c>
      <c r="J479" s="218">
        <f t="shared" si="75"/>
        <v>5630</v>
      </c>
      <c r="K479" s="200">
        <f t="shared" si="75"/>
        <v>7720</v>
      </c>
      <c r="L479" s="73">
        <f t="shared" si="75"/>
        <v>7720</v>
      </c>
      <c r="M479" s="983">
        <f t="shared" si="75"/>
        <v>1178.39</v>
      </c>
      <c r="N479" s="999">
        <f>(100/L479)*M479</f>
        <v>15.264119170984456</v>
      </c>
    </row>
    <row r="480" spans="1:14" ht="15">
      <c r="A480" s="180">
        <v>621000</v>
      </c>
      <c r="B480" s="22"/>
      <c r="C480" s="631">
        <v>41</v>
      </c>
      <c r="D480" s="521" t="s">
        <v>305</v>
      </c>
      <c r="E480" s="534" t="s">
        <v>76</v>
      </c>
      <c r="F480" s="181">
        <v>1260</v>
      </c>
      <c r="G480" s="181">
        <v>938</v>
      </c>
      <c r="H480" s="110">
        <v>780</v>
      </c>
      <c r="I480" s="90">
        <v>780</v>
      </c>
      <c r="J480" s="181">
        <v>780</v>
      </c>
      <c r="K480" s="202">
        <v>700</v>
      </c>
      <c r="L480" s="110">
        <v>700</v>
      </c>
      <c r="M480" s="1005">
        <v>217.3</v>
      </c>
      <c r="N480" s="998">
        <f aca="true" t="shared" si="76" ref="N480:N487">(100/L480)*M480</f>
        <v>31.042857142857144</v>
      </c>
    </row>
    <row r="481" spans="1:14" ht="15">
      <c r="A481" s="171">
        <v>623000</v>
      </c>
      <c r="B481" s="9"/>
      <c r="C481" s="13">
        <v>41</v>
      </c>
      <c r="D481" s="512" t="s">
        <v>305</v>
      </c>
      <c r="E481" s="328" t="s">
        <v>77</v>
      </c>
      <c r="F481" s="211">
        <v>954</v>
      </c>
      <c r="G481" s="211">
        <v>748</v>
      </c>
      <c r="H481" s="48">
        <v>780</v>
      </c>
      <c r="I481" s="8">
        <v>780</v>
      </c>
      <c r="J481" s="172">
        <v>780</v>
      </c>
      <c r="K481" s="171">
        <v>1500</v>
      </c>
      <c r="L481" s="48">
        <v>1500</v>
      </c>
      <c r="M481" s="985">
        <v>107</v>
      </c>
      <c r="N481" s="967">
        <f t="shared" si="76"/>
        <v>7.133333333333333</v>
      </c>
    </row>
    <row r="482" spans="1:14" ht="15">
      <c r="A482" s="171">
        <v>625001</v>
      </c>
      <c r="B482" s="9"/>
      <c r="C482" s="641">
        <v>41</v>
      </c>
      <c r="D482" s="522" t="s">
        <v>305</v>
      </c>
      <c r="E482" s="328" t="s">
        <v>78</v>
      </c>
      <c r="F482" s="211">
        <v>332</v>
      </c>
      <c r="G482" s="211">
        <v>236</v>
      </c>
      <c r="H482" s="36">
        <v>220</v>
      </c>
      <c r="I482" s="12">
        <v>220</v>
      </c>
      <c r="J482" s="183">
        <v>220</v>
      </c>
      <c r="K482" s="201">
        <v>310</v>
      </c>
      <c r="L482" s="36">
        <v>310</v>
      </c>
      <c r="M482" s="989">
        <v>47.91</v>
      </c>
      <c r="N482" s="967">
        <f t="shared" si="76"/>
        <v>15.454838709677418</v>
      </c>
    </row>
    <row r="483" spans="1:14" ht="15">
      <c r="A483" s="171">
        <v>625002</v>
      </c>
      <c r="B483" s="9"/>
      <c r="C483" s="13">
        <v>41</v>
      </c>
      <c r="D483" s="512" t="s">
        <v>305</v>
      </c>
      <c r="E483" s="328" t="s">
        <v>79</v>
      </c>
      <c r="F483" s="211">
        <v>3320</v>
      </c>
      <c r="G483" s="211">
        <v>2361</v>
      </c>
      <c r="H483" s="53">
        <v>2200</v>
      </c>
      <c r="I483" s="24">
        <v>2200</v>
      </c>
      <c r="J483" s="211">
        <v>2200</v>
      </c>
      <c r="K483" s="201">
        <v>3100</v>
      </c>
      <c r="L483" s="48">
        <v>3100</v>
      </c>
      <c r="M483" s="993">
        <v>479.23</v>
      </c>
      <c r="N483" s="967">
        <f t="shared" si="76"/>
        <v>15.459032258064516</v>
      </c>
    </row>
    <row r="484" spans="1:14" ht="15">
      <c r="A484" s="169">
        <v>625003</v>
      </c>
      <c r="B484" s="7"/>
      <c r="C484" s="641">
        <v>41</v>
      </c>
      <c r="D484" s="522" t="s">
        <v>305</v>
      </c>
      <c r="E484" s="534" t="s">
        <v>80</v>
      </c>
      <c r="F484" s="211">
        <v>190</v>
      </c>
      <c r="G484" s="211">
        <v>135</v>
      </c>
      <c r="H484" s="53">
        <v>150</v>
      </c>
      <c r="I484" s="24">
        <v>150</v>
      </c>
      <c r="J484" s="211">
        <v>150</v>
      </c>
      <c r="K484" s="201">
        <v>180</v>
      </c>
      <c r="L484" s="24">
        <v>180</v>
      </c>
      <c r="M484" s="993">
        <v>27.46</v>
      </c>
      <c r="N484" s="967">
        <f t="shared" si="76"/>
        <v>15.255555555555556</v>
      </c>
    </row>
    <row r="485" spans="1:14" ht="15">
      <c r="A485" s="171">
        <v>625004</v>
      </c>
      <c r="B485" s="9"/>
      <c r="C485" s="13">
        <v>41</v>
      </c>
      <c r="D485" s="512" t="s">
        <v>305</v>
      </c>
      <c r="E485" s="328" t="s">
        <v>81</v>
      </c>
      <c r="F485" s="172">
        <v>669</v>
      </c>
      <c r="G485" s="172">
        <v>506</v>
      </c>
      <c r="H485" s="48">
        <v>500</v>
      </c>
      <c r="I485" s="8">
        <v>500</v>
      </c>
      <c r="J485" s="172">
        <v>500</v>
      </c>
      <c r="K485" s="171">
        <v>660</v>
      </c>
      <c r="L485" s="8">
        <v>660</v>
      </c>
      <c r="M485" s="985">
        <v>102.69</v>
      </c>
      <c r="N485" s="967">
        <f t="shared" si="76"/>
        <v>15.559090909090909</v>
      </c>
    </row>
    <row r="486" spans="1:14" ht="15">
      <c r="A486" s="171">
        <v>625005</v>
      </c>
      <c r="B486" s="9"/>
      <c r="C486" s="13">
        <v>41</v>
      </c>
      <c r="D486" s="512" t="s">
        <v>305</v>
      </c>
      <c r="E486" s="328" t="s">
        <v>82</v>
      </c>
      <c r="F486" s="172">
        <v>223</v>
      </c>
      <c r="G486" s="172">
        <v>169</v>
      </c>
      <c r="H486" s="89">
        <v>200</v>
      </c>
      <c r="I486" s="6">
        <v>200</v>
      </c>
      <c r="J486" s="170">
        <v>200</v>
      </c>
      <c r="K486" s="169">
        <v>220</v>
      </c>
      <c r="L486" s="6">
        <v>220</v>
      </c>
      <c r="M486" s="988">
        <v>34.23</v>
      </c>
      <c r="N486" s="967">
        <f t="shared" si="76"/>
        <v>15.559090909090907</v>
      </c>
    </row>
    <row r="487" spans="1:14" ht="15">
      <c r="A487" s="179">
        <v>625007</v>
      </c>
      <c r="B487" s="32"/>
      <c r="C487" s="204">
        <v>41</v>
      </c>
      <c r="D487" s="509" t="s">
        <v>305</v>
      </c>
      <c r="E487" s="599" t="s">
        <v>83</v>
      </c>
      <c r="F487" s="183">
        <v>1127</v>
      </c>
      <c r="G487" s="183">
        <v>801</v>
      </c>
      <c r="H487" s="516">
        <v>800</v>
      </c>
      <c r="I487" s="23">
        <v>800</v>
      </c>
      <c r="J487" s="210">
        <v>800</v>
      </c>
      <c r="K487" s="179">
        <v>1050</v>
      </c>
      <c r="L487" s="23">
        <v>1050</v>
      </c>
      <c r="M487" s="990">
        <v>162.57</v>
      </c>
      <c r="N487" s="966">
        <f t="shared" si="76"/>
        <v>15.482857142857142</v>
      </c>
    </row>
    <row r="488" spans="1:14" ht="15">
      <c r="A488" s="164">
        <v>633</v>
      </c>
      <c r="B488" s="135"/>
      <c r="C488" s="135"/>
      <c r="D488" s="514"/>
      <c r="E488" s="532" t="s">
        <v>92</v>
      </c>
      <c r="F488" s="165"/>
      <c r="G488" s="165">
        <v>39</v>
      </c>
      <c r="H488" s="5">
        <v>200</v>
      </c>
      <c r="I488" s="4">
        <v>200</v>
      </c>
      <c r="J488" s="165">
        <v>100</v>
      </c>
      <c r="K488" s="164">
        <f>K489</f>
        <v>200</v>
      </c>
      <c r="L488" s="4">
        <f>L489</f>
        <v>200</v>
      </c>
      <c r="M488" s="984">
        <f>M489</f>
        <v>0</v>
      </c>
      <c r="N488" s="997">
        <f aca="true" t="shared" si="77" ref="N488:N495">(100/L488)*M488</f>
        <v>0</v>
      </c>
    </row>
    <row r="489" spans="1:14" ht="15">
      <c r="A489" s="166">
        <v>633006</v>
      </c>
      <c r="B489" s="112">
        <v>3</v>
      </c>
      <c r="C489" s="112">
        <v>41</v>
      </c>
      <c r="D489" s="514" t="s">
        <v>305</v>
      </c>
      <c r="E489" s="541" t="s">
        <v>306</v>
      </c>
      <c r="F489" s="167"/>
      <c r="G489" s="167">
        <v>39</v>
      </c>
      <c r="H489" s="77">
        <v>200</v>
      </c>
      <c r="I489" s="78">
        <v>200</v>
      </c>
      <c r="J489" s="167">
        <v>100</v>
      </c>
      <c r="K489" s="166">
        <v>200</v>
      </c>
      <c r="L489" s="78">
        <v>200</v>
      </c>
      <c r="M489" s="987">
        <v>0</v>
      </c>
      <c r="N489" s="972">
        <f t="shared" si="77"/>
        <v>0</v>
      </c>
    </row>
    <row r="490" spans="1:14" ht="15">
      <c r="A490" s="164">
        <v>637</v>
      </c>
      <c r="B490" s="3"/>
      <c r="C490" s="135"/>
      <c r="D490" s="514"/>
      <c r="E490" s="532" t="s">
        <v>134</v>
      </c>
      <c r="F490" s="241">
        <f>SUM(F492:F493)</f>
        <v>4324</v>
      </c>
      <c r="G490" s="241">
        <f>SUM(G492:G493)</f>
        <v>2163</v>
      </c>
      <c r="H490" s="5">
        <f>SUM(H492:H493)</f>
        <v>2100</v>
      </c>
      <c r="I490" s="4">
        <f>SUM(I491:I493)</f>
        <v>2200</v>
      </c>
      <c r="J490" s="165">
        <v>2100</v>
      </c>
      <c r="K490" s="164">
        <f>SUM(K492:K493)</f>
        <v>2350</v>
      </c>
      <c r="L490" s="4">
        <f>SUM(L492:L493)</f>
        <v>2350</v>
      </c>
      <c r="M490" s="984">
        <f>SUM(M492:M493)</f>
        <v>359.40999999999997</v>
      </c>
      <c r="N490" s="999">
        <f t="shared" si="77"/>
        <v>15.294042553191488</v>
      </c>
    </row>
    <row r="491" spans="1:14" ht="15">
      <c r="A491" s="180">
        <v>637004</v>
      </c>
      <c r="B491" s="22"/>
      <c r="C491" s="631">
        <v>41</v>
      </c>
      <c r="D491" s="521" t="s">
        <v>305</v>
      </c>
      <c r="E491" s="533" t="s">
        <v>519</v>
      </c>
      <c r="F491" s="220"/>
      <c r="G491" s="220"/>
      <c r="H491" s="52"/>
      <c r="I491" s="21">
        <v>100</v>
      </c>
      <c r="J491" s="181">
        <v>100</v>
      </c>
      <c r="K491" s="180"/>
      <c r="L491" s="21"/>
      <c r="M491" s="989"/>
      <c r="N491" s="998"/>
    </row>
    <row r="492" spans="1:14" ht="15">
      <c r="A492" s="169">
        <v>637014</v>
      </c>
      <c r="B492" s="7"/>
      <c r="C492" s="641">
        <v>41</v>
      </c>
      <c r="D492" s="522" t="s">
        <v>305</v>
      </c>
      <c r="E492" s="534" t="s">
        <v>149</v>
      </c>
      <c r="F492" s="170">
        <v>4064</v>
      </c>
      <c r="G492" s="170">
        <v>1960</v>
      </c>
      <c r="H492" s="89">
        <v>1800</v>
      </c>
      <c r="I492" s="6">
        <v>1800</v>
      </c>
      <c r="J492" s="170">
        <v>1800</v>
      </c>
      <c r="K492" s="169">
        <v>2000</v>
      </c>
      <c r="L492" s="6">
        <v>2000</v>
      </c>
      <c r="M492" s="985">
        <v>316</v>
      </c>
      <c r="N492" s="965">
        <f t="shared" si="77"/>
        <v>15.8</v>
      </c>
    </row>
    <row r="493" spans="1:14" ht="15">
      <c r="A493" s="173">
        <v>637016</v>
      </c>
      <c r="B493" s="11"/>
      <c r="C493" s="204">
        <v>41</v>
      </c>
      <c r="D493" s="513" t="s">
        <v>305</v>
      </c>
      <c r="E493" s="557" t="s">
        <v>152</v>
      </c>
      <c r="F493" s="608">
        <v>260</v>
      </c>
      <c r="G493" s="608">
        <v>203</v>
      </c>
      <c r="H493" s="80">
        <v>300</v>
      </c>
      <c r="I493" s="80">
        <v>300</v>
      </c>
      <c r="J493" s="246">
        <v>200</v>
      </c>
      <c r="K493" s="173">
        <v>350</v>
      </c>
      <c r="L493" s="10">
        <v>350</v>
      </c>
      <c r="M493" s="1079">
        <v>43.41</v>
      </c>
      <c r="N493" s="966">
        <f t="shared" si="77"/>
        <v>12.40285714285714</v>
      </c>
    </row>
    <row r="494" spans="1:14" ht="15">
      <c r="A494" s="164">
        <v>641</v>
      </c>
      <c r="B494" s="3"/>
      <c r="C494" s="135"/>
      <c r="D494" s="514"/>
      <c r="E494" s="532" t="s">
        <v>157</v>
      </c>
      <c r="F494" s="165">
        <v>803</v>
      </c>
      <c r="G494" s="165">
        <v>883</v>
      </c>
      <c r="H494" s="5">
        <v>1800</v>
      </c>
      <c r="I494" s="4">
        <v>1800</v>
      </c>
      <c r="J494" s="165">
        <v>1800</v>
      </c>
      <c r="K494" s="164">
        <f>K495</f>
        <v>1800</v>
      </c>
      <c r="L494" s="4">
        <f>L495</f>
        <v>1800</v>
      </c>
      <c r="M494" s="984">
        <f>M495</f>
        <v>0</v>
      </c>
      <c r="N494" s="997">
        <f t="shared" si="77"/>
        <v>0</v>
      </c>
    </row>
    <row r="495" spans="1:14" ht="15">
      <c r="A495" s="166">
        <v>641012</v>
      </c>
      <c r="B495" s="15"/>
      <c r="C495" s="112">
        <v>41</v>
      </c>
      <c r="D495" s="514" t="s">
        <v>305</v>
      </c>
      <c r="E495" s="541" t="s">
        <v>307</v>
      </c>
      <c r="F495" s="167">
        <v>803</v>
      </c>
      <c r="G495" s="167">
        <v>883</v>
      </c>
      <c r="H495" s="36">
        <v>1800</v>
      </c>
      <c r="I495" s="78">
        <v>1800</v>
      </c>
      <c r="J495" s="167">
        <v>1800</v>
      </c>
      <c r="K495" s="166">
        <v>1800</v>
      </c>
      <c r="L495" s="90">
        <v>1800</v>
      </c>
      <c r="M495" s="987">
        <v>0</v>
      </c>
      <c r="N495" s="972">
        <f t="shared" si="77"/>
        <v>0</v>
      </c>
    </row>
    <row r="496" spans="1:14" ht="15.75" thickBot="1">
      <c r="A496" s="199"/>
      <c r="B496" s="92"/>
      <c r="C496" s="643"/>
      <c r="D496" s="537"/>
      <c r="E496" s="575"/>
      <c r="F496" s="609"/>
      <c r="G496" s="609"/>
      <c r="H496" s="101"/>
      <c r="I496" s="12"/>
      <c r="J496" s="278"/>
      <c r="K496" s="182"/>
      <c r="L496" s="93"/>
      <c r="M496" s="1085"/>
      <c r="N496" s="1062"/>
    </row>
    <row r="497" spans="1:23" ht="15.75" thickBot="1">
      <c r="A497" s="186" t="s">
        <v>345</v>
      </c>
      <c r="B497" s="17"/>
      <c r="C497" s="638"/>
      <c r="D497" s="508"/>
      <c r="E497" s="57" t="s">
        <v>308</v>
      </c>
      <c r="F497" s="18">
        <v>213</v>
      </c>
      <c r="G497" s="18"/>
      <c r="H497" s="70">
        <f>H498</f>
        <v>200</v>
      </c>
      <c r="I497" s="68">
        <f>I498</f>
        <v>200</v>
      </c>
      <c r="J497" s="18"/>
      <c r="K497" s="69">
        <v>200</v>
      </c>
      <c r="L497" s="68">
        <v>200</v>
      </c>
      <c r="M497" s="1008">
        <v>0</v>
      </c>
      <c r="N497" s="995">
        <f>(100/L497)*M497</f>
        <v>0</v>
      </c>
      <c r="V497" s="188"/>
      <c r="W497" s="188"/>
    </row>
    <row r="498" spans="1:14" ht="15">
      <c r="A498" s="177">
        <v>642</v>
      </c>
      <c r="B498" s="19"/>
      <c r="C498" s="653"/>
      <c r="D498" s="527"/>
      <c r="E498" s="532" t="s">
        <v>265</v>
      </c>
      <c r="F498" s="178">
        <v>213</v>
      </c>
      <c r="G498" s="178"/>
      <c r="H498" s="121">
        <v>200</v>
      </c>
      <c r="I498" s="20">
        <v>200</v>
      </c>
      <c r="J498" s="178"/>
      <c r="K498" s="1068">
        <v>200</v>
      </c>
      <c r="L498" s="1072">
        <v>200</v>
      </c>
      <c r="M498" s="1017">
        <v>0</v>
      </c>
      <c r="N498" s="996">
        <f>(100/L498)*M498</f>
        <v>0</v>
      </c>
    </row>
    <row r="499" spans="1:14" ht="15">
      <c r="A499" s="166">
        <v>642014</v>
      </c>
      <c r="B499" s="22"/>
      <c r="C499" s="644">
        <v>111</v>
      </c>
      <c r="D499" s="607" t="s">
        <v>309</v>
      </c>
      <c r="E499" s="557" t="s">
        <v>310</v>
      </c>
      <c r="F499" s="181">
        <v>213</v>
      </c>
      <c r="G499" s="181"/>
      <c r="H499" s="52">
        <v>200</v>
      </c>
      <c r="I499" s="90">
        <v>200</v>
      </c>
      <c r="J499" s="181"/>
      <c r="K499" s="180">
        <v>200</v>
      </c>
      <c r="L499" s="21">
        <v>200</v>
      </c>
      <c r="M499" s="1005">
        <v>0</v>
      </c>
      <c r="N499" s="972">
        <f>(100/L499)*M499</f>
        <v>0</v>
      </c>
    </row>
    <row r="500" spans="1:14" ht="15.75" thickBot="1">
      <c r="A500" s="199"/>
      <c r="B500" s="92"/>
      <c r="C500" s="646"/>
      <c r="D500" s="542"/>
      <c r="E500" s="545"/>
      <c r="F500" s="320"/>
      <c r="G500" s="320"/>
      <c r="H500" s="101"/>
      <c r="I500" s="93"/>
      <c r="J500" s="243"/>
      <c r="K500" s="198"/>
      <c r="L500" s="93"/>
      <c r="M500" s="1086"/>
      <c r="N500" s="1062"/>
    </row>
    <row r="501" spans="1:14" ht="15.75" thickBot="1">
      <c r="A501" s="186" t="s">
        <v>346</v>
      </c>
      <c r="B501" s="94"/>
      <c r="C501" s="55"/>
      <c r="D501" s="508"/>
      <c r="E501" s="57" t="s">
        <v>311</v>
      </c>
      <c r="F501" s="18">
        <f aca="true" t="shared" si="78" ref="F501:L501">F502</f>
        <v>286</v>
      </c>
      <c r="G501" s="18">
        <f t="shared" si="78"/>
        <v>6304</v>
      </c>
      <c r="H501" s="70">
        <f t="shared" si="78"/>
        <v>8550</v>
      </c>
      <c r="I501" s="68">
        <f t="shared" si="78"/>
        <v>8550</v>
      </c>
      <c r="J501" s="18">
        <f t="shared" si="78"/>
        <v>5130</v>
      </c>
      <c r="K501" s="69">
        <f t="shared" si="78"/>
        <v>8200</v>
      </c>
      <c r="L501" s="68">
        <f t="shared" si="78"/>
        <v>8200</v>
      </c>
      <c r="M501" s="1008">
        <f>M502</f>
        <v>599.1999999999999</v>
      </c>
      <c r="N501" s="995">
        <f>(100/L501)*M501</f>
        <v>7.307317073170731</v>
      </c>
    </row>
    <row r="502" spans="1:14" ht="15">
      <c r="A502" s="261">
        <v>642</v>
      </c>
      <c r="B502" s="95"/>
      <c r="C502" s="140"/>
      <c r="D502" s="538"/>
      <c r="E502" s="539" t="s">
        <v>265</v>
      </c>
      <c r="F502" s="215">
        <f>SUM(F503:F505)</f>
        <v>286</v>
      </c>
      <c r="G502" s="215">
        <f>SUM(G503:G505)</f>
        <v>6304</v>
      </c>
      <c r="H502" s="106">
        <f>H503+H504+H505</f>
        <v>8550</v>
      </c>
      <c r="I502" s="98">
        <f>I503+I504+I505</f>
        <v>8550</v>
      </c>
      <c r="J502" s="215">
        <f>J503+J504+J506</f>
        <v>5130</v>
      </c>
      <c r="K502" s="261">
        <f>SUM(K503:K505)</f>
        <v>8200</v>
      </c>
      <c r="L502" s="98">
        <f>SUM(L503:L505)</f>
        <v>8200</v>
      </c>
      <c r="M502" s="1009">
        <f>SUM(M503:M505)</f>
        <v>599.1999999999999</v>
      </c>
      <c r="N502" s="996">
        <f>(100/L502)*M502</f>
        <v>7.307317073170731</v>
      </c>
    </row>
    <row r="503" spans="1:27" ht="15">
      <c r="A503" s="171">
        <v>642026</v>
      </c>
      <c r="B503" s="9">
        <v>2</v>
      </c>
      <c r="C503" s="13">
        <v>111</v>
      </c>
      <c r="D503" s="512" t="s">
        <v>309</v>
      </c>
      <c r="E503" s="328" t="s">
        <v>62</v>
      </c>
      <c r="F503" s="172">
        <v>153</v>
      </c>
      <c r="G503" s="172">
        <v>5599</v>
      </c>
      <c r="H503" s="524">
        <v>7800</v>
      </c>
      <c r="I503" s="54">
        <v>7800</v>
      </c>
      <c r="J503" s="176">
        <v>5000</v>
      </c>
      <c r="K503" s="175">
        <v>7500</v>
      </c>
      <c r="L503" s="54">
        <v>7500</v>
      </c>
      <c r="M503" s="991">
        <v>532.8</v>
      </c>
      <c r="N503" s="998">
        <f>(100/L503)*M503</f>
        <v>7.104</v>
      </c>
      <c r="AA503" s="188"/>
    </row>
    <row r="504" spans="1:24" ht="15">
      <c r="A504" s="171">
        <v>642026</v>
      </c>
      <c r="B504" s="9">
        <v>3</v>
      </c>
      <c r="C504" s="9">
        <v>111</v>
      </c>
      <c r="D504" s="512" t="s">
        <v>309</v>
      </c>
      <c r="E504" s="599" t="s">
        <v>283</v>
      </c>
      <c r="F504" s="211">
        <v>133</v>
      </c>
      <c r="G504" s="211">
        <v>133</v>
      </c>
      <c r="H504" s="593">
        <v>200</v>
      </c>
      <c r="I504" s="124">
        <v>200</v>
      </c>
      <c r="J504" s="232">
        <v>130</v>
      </c>
      <c r="K504" s="1069">
        <v>150</v>
      </c>
      <c r="L504" s="124">
        <v>150</v>
      </c>
      <c r="M504" s="1087">
        <v>66.4</v>
      </c>
      <c r="N504" s="967">
        <f>(100/L504)*M504</f>
        <v>44.266666666666666</v>
      </c>
      <c r="X504" s="188"/>
    </row>
    <row r="505" spans="1:24" ht="15">
      <c r="A505" s="173">
        <v>642026</v>
      </c>
      <c r="B505" s="11"/>
      <c r="C505" s="206">
        <v>111</v>
      </c>
      <c r="D505" s="510" t="s">
        <v>309</v>
      </c>
      <c r="E505" s="544" t="s">
        <v>312</v>
      </c>
      <c r="F505" s="210"/>
      <c r="G505" s="210">
        <v>572</v>
      </c>
      <c r="H505" s="553">
        <v>550</v>
      </c>
      <c r="I505" s="108">
        <v>550</v>
      </c>
      <c r="J505" s="247">
        <v>150</v>
      </c>
      <c r="K505" s="196">
        <v>550</v>
      </c>
      <c r="L505" s="108">
        <v>550</v>
      </c>
      <c r="M505" s="1088">
        <v>0</v>
      </c>
      <c r="N505" s="966">
        <f>(100/L505)*M505</f>
        <v>0</v>
      </c>
      <c r="X505" s="188"/>
    </row>
    <row r="506" spans="1:14" ht="15.75" thickBot="1">
      <c r="A506" s="199"/>
      <c r="B506" s="92"/>
      <c r="C506" s="646"/>
      <c r="D506" s="542"/>
      <c r="E506" s="545"/>
      <c r="F506" s="227"/>
      <c r="G506" s="227"/>
      <c r="H506" s="36"/>
      <c r="I506" s="93"/>
      <c r="J506" s="248"/>
      <c r="K506" s="198"/>
      <c r="L506" s="93"/>
      <c r="M506" s="1089"/>
      <c r="N506" s="1063"/>
    </row>
    <row r="507" spans="1:14" ht="15.75" thickBot="1">
      <c r="A507" s="186" t="s">
        <v>346</v>
      </c>
      <c r="B507" s="17"/>
      <c r="C507" s="638"/>
      <c r="D507" s="508"/>
      <c r="E507" s="57" t="s">
        <v>313</v>
      </c>
      <c r="F507" s="18">
        <v>313</v>
      </c>
      <c r="G507" s="18">
        <v>352</v>
      </c>
      <c r="H507" s="70">
        <f aca="true" t="shared" si="79" ref="H507:M507">H508</f>
        <v>2000</v>
      </c>
      <c r="I507" s="68">
        <f t="shared" si="79"/>
        <v>2000</v>
      </c>
      <c r="J507" s="18">
        <f t="shared" si="79"/>
        <v>500</v>
      </c>
      <c r="K507" s="69">
        <f t="shared" si="79"/>
        <v>2000</v>
      </c>
      <c r="L507" s="68">
        <f t="shared" si="79"/>
        <v>2000</v>
      </c>
      <c r="M507" s="1008">
        <f t="shared" si="79"/>
        <v>0</v>
      </c>
      <c r="N507" s="995">
        <f>(100/L507)*M507</f>
        <v>0</v>
      </c>
    </row>
    <row r="508" spans="1:14" ht="15">
      <c r="A508" s="256">
        <v>642</v>
      </c>
      <c r="B508" s="95"/>
      <c r="C508" s="140"/>
      <c r="D508" s="538"/>
      <c r="E508" s="610" t="s">
        <v>265</v>
      </c>
      <c r="F508" s="547">
        <v>313</v>
      </c>
      <c r="G508" s="547">
        <v>352</v>
      </c>
      <c r="H508" s="106">
        <v>2000</v>
      </c>
      <c r="I508" s="98">
        <v>2000</v>
      </c>
      <c r="J508" s="215">
        <v>500</v>
      </c>
      <c r="K508" s="261">
        <f>K509</f>
        <v>2000</v>
      </c>
      <c r="L508" s="98">
        <f>L509</f>
        <v>2000</v>
      </c>
      <c r="M508" s="1009">
        <f>M509</f>
        <v>0</v>
      </c>
      <c r="N508" s="996">
        <f>(100/L508)*M508</f>
        <v>0</v>
      </c>
    </row>
    <row r="509" spans="1:14" ht="15">
      <c r="A509" s="166">
        <v>642026</v>
      </c>
      <c r="B509" s="75"/>
      <c r="C509" s="112">
        <v>41</v>
      </c>
      <c r="D509" s="514" t="s">
        <v>309</v>
      </c>
      <c r="E509" s="541" t="s">
        <v>265</v>
      </c>
      <c r="F509" s="167">
        <v>313</v>
      </c>
      <c r="G509" s="167">
        <v>352</v>
      </c>
      <c r="H509" s="36">
        <v>2000</v>
      </c>
      <c r="I509" s="12">
        <v>2000</v>
      </c>
      <c r="J509" s="183">
        <v>500</v>
      </c>
      <c r="K509" s="182">
        <v>2000</v>
      </c>
      <c r="L509" s="78">
        <v>2000</v>
      </c>
      <c r="M509" s="989">
        <v>0</v>
      </c>
      <c r="N509" s="972">
        <f>(100/L509)*M509</f>
        <v>0</v>
      </c>
    </row>
    <row r="510" spans="1:14" ht="17.25" thickBot="1">
      <c r="A510" s="266"/>
      <c r="B510" s="137"/>
      <c r="C510" s="660"/>
      <c r="D510" s="537"/>
      <c r="E510" s="611"/>
      <c r="F510" s="614"/>
      <c r="G510" s="614"/>
      <c r="H510" s="613"/>
      <c r="I510" s="138"/>
      <c r="J510" s="243"/>
      <c r="K510" s="1070"/>
      <c r="L510" s="1073"/>
      <c r="M510" s="1080"/>
      <c r="N510" s="240"/>
    </row>
    <row r="511" spans="1:14" ht="15.75" thickBot="1">
      <c r="A511" s="186" t="s">
        <v>391</v>
      </c>
      <c r="B511" s="17"/>
      <c r="C511" s="638"/>
      <c r="D511" s="508"/>
      <c r="E511" s="612" t="s">
        <v>331</v>
      </c>
      <c r="F511" s="18">
        <f>SUM(F512:F514)</f>
        <v>719</v>
      </c>
      <c r="G511" s="18">
        <f>SUM(G512:G514)</f>
        <v>14932</v>
      </c>
      <c r="H511" s="70">
        <f aca="true" t="shared" si="80" ref="H511:M511">H512+H513+H514</f>
        <v>64940</v>
      </c>
      <c r="I511" s="68">
        <f t="shared" si="80"/>
        <v>64940</v>
      </c>
      <c r="J511" s="615">
        <f t="shared" si="80"/>
        <v>47200</v>
      </c>
      <c r="K511" s="69">
        <f t="shared" si="80"/>
        <v>67290</v>
      </c>
      <c r="L511" s="68">
        <f t="shared" si="80"/>
        <v>67290</v>
      </c>
      <c r="M511" s="1008">
        <f t="shared" si="80"/>
        <v>555.6</v>
      </c>
      <c r="N511" s="995">
        <f>(100/L511)*M511</f>
        <v>0.8256798930004459</v>
      </c>
    </row>
    <row r="512" spans="1:14" ht="15">
      <c r="A512" s="200">
        <v>633006</v>
      </c>
      <c r="B512" s="669">
        <v>7</v>
      </c>
      <c r="C512" s="669">
        <v>41</v>
      </c>
      <c r="D512" s="670" t="s">
        <v>314</v>
      </c>
      <c r="E512" s="539" t="s">
        <v>488</v>
      </c>
      <c r="F512" s="241"/>
      <c r="G512" s="241"/>
      <c r="H512" s="595">
        <v>17790</v>
      </c>
      <c r="I512" s="125">
        <v>17740</v>
      </c>
      <c r="J512" s="234"/>
      <c r="K512" s="1066">
        <v>17790</v>
      </c>
      <c r="L512" s="125">
        <v>17790</v>
      </c>
      <c r="M512" s="1078">
        <v>0</v>
      </c>
      <c r="N512" s="996">
        <f>(100/L512)*M512</f>
        <v>0</v>
      </c>
    </row>
    <row r="513" spans="1:14" ht="15">
      <c r="A513" s="193">
        <v>637015</v>
      </c>
      <c r="B513" s="135"/>
      <c r="C513" s="135">
        <v>41</v>
      </c>
      <c r="D513" s="671" t="s">
        <v>314</v>
      </c>
      <c r="E513" s="532" t="s">
        <v>134</v>
      </c>
      <c r="F513" s="165"/>
      <c r="G513" s="165">
        <v>537</v>
      </c>
      <c r="H513" s="5">
        <v>500</v>
      </c>
      <c r="I513" s="4">
        <v>550</v>
      </c>
      <c r="J513" s="165">
        <v>550</v>
      </c>
      <c r="K513" s="164">
        <v>500</v>
      </c>
      <c r="L513" s="4">
        <v>500</v>
      </c>
      <c r="M513" s="984">
        <v>0</v>
      </c>
      <c r="N513" s="997">
        <f>(100/L513)*M513</f>
        <v>0</v>
      </c>
    </row>
    <row r="514" spans="1:14" ht="15">
      <c r="A514" s="267">
        <v>641006</v>
      </c>
      <c r="B514" s="141"/>
      <c r="C514" s="141">
        <v>111</v>
      </c>
      <c r="D514" s="671" t="s">
        <v>314</v>
      </c>
      <c r="E514" s="532" t="s">
        <v>315</v>
      </c>
      <c r="F514" s="165">
        <v>719</v>
      </c>
      <c r="G514" s="165">
        <v>14395</v>
      </c>
      <c r="H514" s="5">
        <v>46650</v>
      </c>
      <c r="I514" s="4">
        <v>46650</v>
      </c>
      <c r="J514" s="168">
        <v>46650</v>
      </c>
      <c r="K514" s="164">
        <v>49000</v>
      </c>
      <c r="L514" s="4">
        <v>49000</v>
      </c>
      <c r="M514" s="984">
        <v>555.6</v>
      </c>
      <c r="N514" s="999">
        <f>(100/L514)*M514</f>
        <v>1.1338775510204082</v>
      </c>
    </row>
    <row r="515" spans="1:14" ht="15.75" thickBot="1">
      <c r="A515" s="306"/>
      <c r="B515" s="301"/>
      <c r="C515" s="661"/>
      <c r="D515" s="542"/>
      <c r="E515" s="616" t="s">
        <v>316</v>
      </c>
      <c r="F515" s="619">
        <v>512521</v>
      </c>
      <c r="G515" s="619">
        <v>594448</v>
      </c>
      <c r="H515" s="617">
        <v>599640</v>
      </c>
      <c r="I515" s="302">
        <v>672822</v>
      </c>
      <c r="J515" s="629">
        <v>672822</v>
      </c>
      <c r="K515" s="1071">
        <v>670000</v>
      </c>
      <c r="L515" s="302">
        <v>670000</v>
      </c>
      <c r="M515" s="1090">
        <v>103624.84</v>
      </c>
      <c r="N515" s="1139">
        <v>97.7</v>
      </c>
    </row>
    <row r="516" spans="1:14" ht="15.75" thickBot="1">
      <c r="A516" s="37"/>
      <c r="B516" s="39"/>
      <c r="C516" s="39"/>
      <c r="D516" s="307"/>
      <c r="E516" s="45" t="s">
        <v>317</v>
      </c>
      <c r="F516" s="46">
        <v>1022450</v>
      </c>
      <c r="G516" s="46">
        <v>1306764</v>
      </c>
      <c r="H516" s="618">
        <v>1407278</v>
      </c>
      <c r="I516" s="46">
        <v>1377799</v>
      </c>
      <c r="J516" s="618">
        <v>1455402</v>
      </c>
      <c r="K516" s="46">
        <f>K4+K106+K123+K142+K145+K161+K184+K188+K197+K216+K228+K236+K253+K281+K291+K325+K341+K367+K377+K437+K470+K477+K497+K501+K507+K511</f>
        <v>1396468</v>
      </c>
      <c r="L516" s="46">
        <f>L4+L106+L123+L142+L145+L161+L184+L188+L197+L216+L228+L236+L253+L281+L291+L325+L341+L367+L377+L437+L470+L477+L497+L501+L507+L511</f>
        <v>1396468</v>
      </c>
      <c r="M516" s="1191">
        <f>M4+M106+M123+M142+M145+M161+M184+M188+M197+M216+M228+M236+M253+M281+M291+M325+M341+M367+M377+M437+M470+M477+M497+M501+M507+M511</f>
        <v>253144.93</v>
      </c>
      <c r="N516" s="996">
        <f>(100/L516)*M516</f>
        <v>18.127513842064406</v>
      </c>
    </row>
    <row r="517" spans="1:14" ht="15.75" thickBot="1">
      <c r="A517" s="63"/>
      <c r="B517" s="63"/>
      <c r="C517" s="63"/>
      <c r="D517" s="156"/>
      <c r="E517" s="142" t="s">
        <v>318</v>
      </c>
      <c r="F517" s="143">
        <v>512521</v>
      </c>
      <c r="G517" s="143">
        <v>594448</v>
      </c>
      <c r="H517" s="303">
        <v>599640</v>
      </c>
      <c r="I517" s="303">
        <v>672822</v>
      </c>
      <c r="J517" s="630">
        <f>J515</f>
        <v>672822</v>
      </c>
      <c r="K517" s="303">
        <v>670000</v>
      </c>
      <c r="L517" s="60">
        <f>L515</f>
        <v>670000</v>
      </c>
      <c r="M517" s="1091">
        <v>103624.84</v>
      </c>
      <c r="N517" s="975">
        <v>97.7</v>
      </c>
    </row>
    <row r="518" spans="1:21" ht="15.75" thickBot="1">
      <c r="A518" s="144"/>
      <c r="B518" s="144"/>
      <c r="C518" s="144"/>
      <c r="D518" s="156"/>
      <c r="E518" s="145" t="s">
        <v>319</v>
      </c>
      <c r="F518" s="42">
        <v>1534971</v>
      </c>
      <c r="G518" s="42">
        <v>1901212</v>
      </c>
      <c r="H518" s="42">
        <f aca="true" t="shared" si="81" ref="H518:M518">H516+H517</f>
        <v>2006918</v>
      </c>
      <c r="I518" s="42">
        <f t="shared" si="81"/>
        <v>2050621</v>
      </c>
      <c r="J518" s="42">
        <f t="shared" si="81"/>
        <v>2128224</v>
      </c>
      <c r="K518" s="1118">
        <f t="shared" si="81"/>
        <v>2066468</v>
      </c>
      <c r="L518" s="42">
        <f t="shared" si="81"/>
        <v>2066468</v>
      </c>
      <c r="M518" s="1117">
        <f t="shared" si="81"/>
        <v>356769.77</v>
      </c>
      <c r="N518" s="959">
        <f>(100/L518)*M518</f>
        <v>17.2647130272523</v>
      </c>
      <c r="U518" s="188"/>
    </row>
    <row r="519" spans="1:15" ht="15.75" thickBot="1">
      <c r="A519" s="144"/>
      <c r="B519" s="144"/>
      <c r="C519" s="144"/>
      <c r="D519" s="118"/>
      <c r="E519" s="40"/>
      <c r="H519" s="146"/>
      <c r="I519" s="146"/>
      <c r="J519" s="134"/>
      <c r="K519" s="146"/>
      <c r="L519" s="146"/>
      <c r="M519" s="205"/>
      <c r="N519" s="205"/>
      <c r="O519" s="188"/>
    </row>
    <row r="520" spans="1:15" ht="15.75" thickBot="1">
      <c r="A520" s="268"/>
      <c r="B520" s="1151"/>
      <c r="C520" s="1151"/>
      <c r="D520" s="308"/>
      <c r="E520" s="61" t="s">
        <v>320</v>
      </c>
      <c r="F520" s="728"/>
      <c r="G520" s="728"/>
      <c r="H520" s="268"/>
      <c r="I520" s="268"/>
      <c r="J520" s="251"/>
      <c r="K520" s="268"/>
      <c r="L520" s="268"/>
      <c r="M520" s="251"/>
      <c r="N520" s="251"/>
      <c r="O520" s="188"/>
    </row>
    <row r="521" spans="1:14" ht="15.75" thickBot="1">
      <c r="A521" s="149" t="s">
        <v>542</v>
      </c>
      <c r="B521" s="1152"/>
      <c r="C521" s="1152"/>
      <c r="D521" s="315"/>
      <c r="E521" s="317" t="s">
        <v>340</v>
      </c>
      <c r="F521" s="1149"/>
      <c r="G521" s="1149"/>
      <c r="H521" s="696"/>
      <c r="I521" s="697"/>
      <c r="J521" s="152"/>
      <c r="K521" s="618">
        <v>4500</v>
      </c>
      <c r="L521" s="618">
        <v>4500</v>
      </c>
      <c r="M521" s="1120">
        <v>0</v>
      </c>
      <c r="N521" s="1120">
        <f>N524+N525</f>
        <v>100</v>
      </c>
    </row>
    <row r="522" spans="1:14" ht="15.75" thickBot="1">
      <c r="A522" s="28">
        <v>712001</v>
      </c>
      <c r="B522" s="27"/>
      <c r="C522" s="27">
        <v>41</v>
      </c>
      <c r="D522" s="308" t="s">
        <v>187</v>
      </c>
      <c r="E522" s="562" t="s">
        <v>564</v>
      </c>
      <c r="F522" s="1192"/>
      <c r="G522" s="1192"/>
      <c r="H522" s="28"/>
      <c r="I522" s="12"/>
      <c r="J522" s="183"/>
      <c r="K522" s="36">
        <v>4500</v>
      </c>
      <c r="L522" s="26">
        <v>4500</v>
      </c>
      <c r="M522" s="1216">
        <v>0</v>
      </c>
      <c r="N522" s="967">
        <f>(100/L522)*M522</f>
        <v>0</v>
      </c>
    </row>
    <row r="523" spans="1:14" ht="15.75" thickBot="1">
      <c r="A523" s="149" t="s">
        <v>321</v>
      </c>
      <c r="B523" s="150"/>
      <c r="C523" s="662"/>
      <c r="D523" s="508"/>
      <c r="E523" s="317" t="s">
        <v>322</v>
      </c>
      <c r="F523" s="152">
        <v>104378</v>
      </c>
      <c r="G523" s="152">
        <v>167411</v>
      </c>
      <c r="H523" s="151">
        <v>51000</v>
      </c>
      <c r="I523" s="720">
        <v>40000</v>
      </c>
      <c r="J523" s="152">
        <v>2303</v>
      </c>
      <c r="K523" s="38">
        <f>SUM(K524:K529)</f>
        <v>15500</v>
      </c>
      <c r="L523" s="38">
        <f>SUM(L524:L528)</f>
        <v>15500</v>
      </c>
      <c r="M523" s="1120">
        <f>SUM(M524:M528)</f>
        <v>1160</v>
      </c>
      <c r="N523" s="1019">
        <f>(100/L523)*M523</f>
        <v>7.483870967741935</v>
      </c>
    </row>
    <row r="524" spans="1:23" ht="15">
      <c r="A524" s="184">
        <v>711001</v>
      </c>
      <c r="B524" s="31"/>
      <c r="C524" s="663">
        <v>43</v>
      </c>
      <c r="D524" s="620" t="s">
        <v>323</v>
      </c>
      <c r="E524" s="623" t="s">
        <v>389</v>
      </c>
      <c r="F524" s="624">
        <v>1865</v>
      </c>
      <c r="G524" s="624">
        <v>12662</v>
      </c>
      <c r="H524" s="162"/>
      <c r="I524" s="155"/>
      <c r="J524" s="309"/>
      <c r="K524" s="184"/>
      <c r="L524" s="30"/>
      <c r="M524" s="1121"/>
      <c r="N524" s="1093"/>
      <c r="V524" s="188"/>
      <c r="W524" s="188"/>
    </row>
    <row r="525" spans="1:22" ht="15">
      <c r="A525" s="171">
        <v>713005</v>
      </c>
      <c r="B525" s="9"/>
      <c r="C525" s="13">
        <v>111</v>
      </c>
      <c r="D525" s="523" t="s">
        <v>323</v>
      </c>
      <c r="E525" s="41" t="s">
        <v>409</v>
      </c>
      <c r="F525" s="172"/>
      <c r="G525" s="172">
        <v>745</v>
      </c>
      <c r="H525" s="48"/>
      <c r="I525" s="8">
        <v>3203</v>
      </c>
      <c r="J525" s="787">
        <v>3203</v>
      </c>
      <c r="K525" s="171"/>
      <c r="L525" s="8">
        <v>1160</v>
      </c>
      <c r="M525" s="1092">
        <v>1160</v>
      </c>
      <c r="N525" s="967">
        <f>(100/L525)*M525</f>
        <v>100</v>
      </c>
      <c r="V525" s="188"/>
    </row>
    <row r="526" spans="1:14" ht="15">
      <c r="A526" s="171">
        <v>716000</v>
      </c>
      <c r="B526" s="7"/>
      <c r="C526" s="641">
        <v>41</v>
      </c>
      <c r="D526" s="528" t="s">
        <v>323</v>
      </c>
      <c r="E526" s="328" t="s">
        <v>324</v>
      </c>
      <c r="F526" s="170">
        <v>3500</v>
      </c>
      <c r="G526" s="170">
        <v>14730</v>
      </c>
      <c r="H526" s="162">
        <v>15000</v>
      </c>
      <c r="I526" s="6">
        <v>11797</v>
      </c>
      <c r="J526" s="786"/>
      <c r="K526" s="169">
        <v>15500</v>
      </c>
      <c r="L526" s="6">
        <v>14340</v>
      </c>
      <c r="M526" s="1081">
        <v>0</v>
      </c>
      <c r="N526" s="967">
        <f>(100/L526)*M526</f>
        <v>0</v>
      </c>
    </row>
    <row r="527" spans="1:14" ht="15">
      <c r="A527" s="713">
        <v>717001</v>
      </c>
      <c r="B527" s="714">
        <v>40</v>
      </c>
      <c r="C527" s="769">
        <v>51</v>
      </c>
      <c r="D527" s="770" t="s">
        <v>323</v>
      </c>
      <c r="E527" s="771" t="s">
        <v>447</v>
      </c>
      <c r="F527" s="772">
        <v>99013</v>
      </c>
      <c r="G527" s="772">
        <v>139274</v>
      </c>
      <c r="H527" s="717"/>
      <c r="I527" s="279"/>
      <c r="J527" s="584"/>
      <c r="K527" s="713"/>
      <c r="L527" s="279"/>
      <c r="M527" s="1012"/>
      <c r="N527" s="716"/>
    </row>
    <row r="528" spans="1:14" ht="15">
      <c r="A528" s="733">
        <v>717002</v>
      </c>
      <c r="B528" s="734"/>
      <c r="C528" s="735">
        <v>41</v>
      </c>
      <c r="D528" s="736" t="s">
        <v>323</v>
      </c>
      <c r="E528" s="737" t="s">
        <v>322</v>
      </c>
      <c r="F528" s="738">
        <v>18826</v>
      </c>
      <c r="G528" s="738"/>
      <c r="H528" s="602">
        <v>36000</v>
      </c>
      <c r="I528" s="276">
        <v>25000</v>
      </c>
      <c r="J528" s="277"/>
      <c r="K528" s="713"/>
      <c r="L528" s="279"/>
      <c r="M528" s="1012"/>
      <c r="N528" s="965"/>
    </row>
    <row r="529" spans="1:22" ht="15">
      <c r="A529" s="201"/>
      <c r="B529" s="91"/>
      <c r="C529" s="91"/>
      <c r="D529" s="511"/>
      <c r="E529" s="599"/>
      <c r="F529" s="608"/>
      <c r="G529" s="608"/>
      <c r="H529" s="53"/>
      <c r="I529" s="24"/>
      <c r="J529" s="211"/>
      <c r="K529" s="182"/>
      <c r="L529" s="12"/>
      <c r="M529" s="989"/>
      <c r="N529" s="811"/>
      <c r="V529" s="188"/>
    </row>
    <row r="530" spans="1:22" ht="15.75" thickBot="1">
      <c r="A530" s="920" t="s">
        <v>440</v>
      </c>
      <c r="B530" s="103"/>
      <c r="C530" s="659"/>
      <c r="D530" s="542"/>
      <c r="E530" s="579" t="s">
        <v>201</v>
      </c>
      <c r="F530" s="233">
        <v>63000</v>
      </c>
      <c r="G530" s="233">
        <v>7100</v>
      </c>
      <c r="H530" s="473">
        <v>26935</v>
      </c>
      <c r="I530" s="473">
        <v>26935</v>
      </c>
      <c r="J530" s="858"/>
      <c r="K530" s="265">
        <f>SUM(K531:K534)</f>
        <v>24335</v>
      </c>
      <c r="L530" s="265">
        <f>SUM(L531:L534)</f>
        <v>24335</v>
      </c>
      <c r="M530" s="1136">
        <f>SUM(M531:M534)</f>
        <v>0</v>
      </c>
      <c r="N530" s="1140">
        <f>(100/L530)*M530</f>
        <v>0</v>
      </c>
      <c r="V530" s="188"/>
    </row>
    <row r="531" spans="1:14" ht="15">
      <c r="A531" s="706" t="s">
        <v>420</v>
      </c>
      <c r="B531" s="31"/>
      <c r="C531" s="663">
        <v>111</v>
      </c>
      <c r="D531" s="633" t="s">
        <v>250</v>
      </c>
      <c r="E531" s="623" t="s">
        <v>441</v>
      </c>
      <c r="F531" s="624">
        <v>20000</v>
      </c>
      <c r="G531" s="624"/>
      <c r="H531" s="621"/>
      <c r="I531" s="621"/>
      <c r="J531" s="689"/>
      <c r="K531" s="184"/>
      <c r="L531" s="30"/>
      <c r="M531" s="1122"/>
      <c r="N531" s="980"/>
    </row>
    <row r="532" spans="1:19" ht="15">
      <c r="A532" s="773" t="s">
        <v>420</v>
      </c>
      <c r="B532" s="270">
        <v>40</v>
      </c>
      <c r="C532" s="658">
        <v>51</v>
      </c>
      <c r="D532" s="581" t="s">
        <v>250</v>
      </c>
      <c r="E532" s="771" t="s">
        <v>483</v>
      </c>
      <c r="F532" s="774">
        <v>43000</v>
      </c>
      <c r="G532" s="774">
        <v>7100</v>
      </c>
      <c r="H532" s="775"/>
      <c r="I532" s="775"/>
      <c r="J532" s="776"/>
      <c r="K532" s="765"/>
      <c r="L532" s="1095"/>
      <c r="M532" s="1123"/>
      <c r="N532" s="856"/>
      <c r="S532" s="319"/>
    </row>
    <row r="533" spans="1:14" ht="15">
      <c r="A533" s="732" t="s">
        <v>420</v>
      </c>
      <c r="B533" s="9">
        <v>1</v>
      </c>
      <c r="C533" s="13">
        <v>41</v>
      </c>
      <c r="D533" s="512" t="s">
        <v>250</v>
      </c>
      <c r="E533" s="470" t="s">
        <v>448</v>
      </c>
      <c r="F533" s="172"/>
      <c r="G533" s="172"/>
      <c r="H533" s="48">
        <v>26935</v>
      </c>
      <c r="I533" s="48">
        <v>26935</v>
      </c>
      <c r="J533" s="209"/>
      <c r="K533" s="171">
        <v>24335</v>
      </c>
      <c r="L533" s="8">
        <v>24335</v>
      </c>
      <c r="M533" s="989">
        <v>0</v>
      </c>
      <c r="N533" s="967">
        <f>(100/L533)*M533</f>
        <v>0</v>
      </c>
    </row>
    <row r="534" spans="1:14" ht="15.75" thickBot="1">
      <c r="A534" s="199">
        <v>717002</v>
      </c>
      <c r="B534" s="27">
        <v>2</v>
      </c>
      <c r="C534" s="643">
        <v>41</v>
      </c>
      <c r="D534" s="537" t="s">
        <v>250</v>
      </c>
      <c r="E534" s="562" t="s">
        <v>449</v>
      </c>
      <c r="F534" s="535"/>
      <c r="G534" s="535"/>
      <c r="H534" s="28"/>
      <c r="I534" s="26"/>
      <c r="J534" s="535"/>
      <c r="K534" s="199"/>
      <c r="L534" s="26"/>
      <c r="M534" s="1124"/>
      <c r="N534" s="1119"/>
    </row>
    <row r="535" spans="1:14" ht="15.75" thickBot="1">
      <c r="A535" s="149" t="s">
        <v>377</v>
      </c>
      <c r="B535" s="150"/>
      <c r="C535" s="662"/>
      <c r="D535" s="508"/>
      <c r="E535" s="45" t="s">
        <v>205</v>
      </c>
      <c r="F535" s="618"/>
      <c r="G535" s="46"/>
      <c r="H535" s="38">
        <f>SUM(H536:H538)</f>
        <v>359798</v>
      </c>
      <c r="I535" s="720">
        <f>SUM(I536:I538)</f>
        <v>359798</v>
      </c>
      <c r="J535" s="618">
        <f>SUM(J536:J538)</f>
        <v>171041</v>
      </c>
      <c r="K535" s="153"/>
      <c r="L535" s="153"/>
      <c r="M535" s="1137"/>
      <c r="N535" s="1019"/>
    </row>
    <row r="536" spans="1:14" ht="15">
      <c r="A536" s="1195">
        <v>713004</v>
      </c>
      <c r="B536" s="1196">
        <v>30</v>
      </c>
      <c r="C536" s="1196" t="s">
        <v>512</v>
      </c>
      <c r="D536" s="574" t="s">
        <v>206</v>
      </c>
      <c r="E536" s="1194" t="s">
        <v>466</v>
      </c>
      <c r="F536" s="229"/>
      <c r="G536" s="229"/>
      <c r="H536" s="36">
        <v>298998</v>
      </c>
      <c r="I536" s="1200">
        <v>298998</v>
      </c>
      <c r="J536" s="1169">
        <v>146239</v>
      </c>
      <c r="K536" s="1068"/>
      <c r="L536" s="1193"/>
      <c r="M536" s="1198"/>
      <c r="N536" s="1197"/>
    </row>
    <row r="537" spans="1:14" ht="15">
      <c r="A537" s="1154">
        <v>713004</v>
      </c>
      <c r="B537" s="33">
        <v>30</v>
      </c>
      <c r="C537" s="33" t="s">
        <v>513</v>
      </c>
      <c r="D537" s="512" t="s">
        <v>206</v>
      </c>
      <c r="E537" s="328" t="s">
        <v>466</v>
      </c>
      <c r="F537" s="209"/>
      <c r="G537" s="172"/>
      <c r="H537" s="48">
        <v>33300</v>
      </c>
      <c r="I537" s="8">
        <v>33300</v>
      </c>
      <c r="J537" s="787">
        <v>16249</v>
      </c>
      <c r="K537" s="171"/>
      <c r="L537" s="8"/>
      <c r="M537" s="1199"/>
      <c r="N537" s="1165"/>
    </row>
    <row r="538" spans="1:14" ht="15.75" thickBot="1">
      <c r="A538" s="199">
        <v>713004</v>
      </c>
      <c r="B538" s="34">
        <v>30</v>
      </c>
      <c r="C538" s="128">
        <v>41</v>
      </c>
      <c r="D538" s="537" t="s">
        <v>206</v>
      </c>
      <c r="E538" s="562" t="s">
        <v>467</v>
      </c>
      <c r="F538" s="535"/>
      <c r="G538" s="535"/>
      <c r="H538" s="28">
        <v>27500</v>
      </c>
      <c r="I538" s="26">
        <v>27500</v>
      </c>
      <c r="J538" s="1164">
        <v>8553</v>
      </c>
      <c r="K538" s="199"/>
      <c r="L538" s="36"/>
      <c r="M538" s="1085"/>
      <c r="N538" s="1094"/>
    </row>
    <row r="539" spans="1:14" ht="15.75" thickBot="1">
      <c r="A539" s="149" t="s">
        <v>390</v>
      </c>
      <c r="B539" s="789"/>
      <c r="C539" s="790"/>
      <c r="D539" s="537"/>
      <c r="E539" s="791" t="s">
        <v>238</v>
      </c>
      <c r="F539" s="600"/>
      <c r="G539" s="46">
        <v>17896</v>
      </c>
      <c r="H539" s="718"/>
      <c r="I539" s="718"/>
      <c r="J539" s="304"/>
      <c r="K539" s="153"/>
      <c r="L539" s="38"/>
      <c r="M539" s="1120"/>
      <c r="N539" s="844"/>
    </row>
    <row r="540" spans="1:14" ht="15.75" thickBot="1">
      <c r="A540" s="184">
        <v>713004</v>
      </c>
      <c r="B540" s="324"/>
      <c r="C540" s="664">
        <v>41</v>
      </c>
      <c r="D540" s="633" t="s">
        <v>239</v>
      </c>
      <c r="E540" s="623" t="s">
        <v>451</v>
      </c>
      <c r="F540" s="624"/>
      <c r="G540" s="624">
        <v>17896</v>
      </c>
      <c r="H540" s="621"/>
      <c r="I540" s="30"/>
      <c r="J540" s="624"/>
      <c r="K540" s="184"/>
      <c r="L540" s="621"/>
      <c r="M540" s="1122"/>
      <c r="N540" s="980"/>
    </row>
    <row r="541" spans="1:14" ht="15.75" thickBot="1">
      <c r="A541" s="149" t="s">
        <v>342</v>
      </c>
      <c r="B541" s="150"/>
      <c r="C541" s="662"/>
      <c r="D541" s="508"/>
      <c r="E541" s="317" t="s">
        <v>410</v>
      </c>
      <c r="F541" s="152">
        <f>SUM(F542:F546)</f>
        <v>1167119</v>
      </c>
      <c r="G541" s="152">
        <f>SUM(G542:G546)</f>
        <v>12558</v>
      </c>
      <c r="H541" s="38"/>
      <c r="I541" s="38"/>
      <c r="J541" s="618"/>
      <c r="K541" s="153"/>
      <c r="L541" s="38"/>
      <c r="M541" s="1120"/>
      <c r="N541" s="46"/>
    </row>
    <row r="542" spans="1:22" ht="15">
      <c r="A542" s="706" t="s">
        <v>420</v>
      </c>
      <c r="B542" s="324">
        <v>20</v>
      </c>
      <c r="C542" s="664" t="s">
        <v>418</v>
      </c>
      <c r="D542" s="633" t="s">
        <v>323</v>
      </c>
      <c r="E542" s="623" t="s">
        <v>386</v>
      </c>
      <c r="F542" s="624">
        <v>466863</v>
      </c>
      <c r="G542" s="624"/>
      <c r="H542" s="621"/>
      <c r="I542" s="621"/>
      <c r="J542" s="689"/>
      <c r="K542" s="184"/>
      <c r="L542" s="621"/>
      <c r="M542" s="1122"/>
      <c r="N542" s="811"/>
      <c r="V542" s="319"/>
    </row>
    <row r="543" spans="1:14" ht="15">
      <c r="A543" s="169">
        <v>713004</v>
      </c>
      <c r="B543" s="51"/>
      <c r="C543" s="84">
        <v>41</v>
      </c>
      <c r="D543" s="522" t="s">
        <v>323</v>
      </c>
      <c r="E543" s="504" t="s">
        <v>477</v>
      </c>
      <c r="F543" s="705"/>
      <c r="G543" s="170">
        <v>4199</v>
      </c>
      <c r="H543" s="89"/>
      <c r="I543" s="6"/>
      <c r="J543" s="228"/>
      <c r="K543" s="169"/>
      <c r="L543" s="89"/>
      <c r="M543" s="988"/>
      <c r="N543" s="824"/>
    </row>
    <row r="544" spans="1:25" ht="15">
      <c r="A544" s="171">
        <v>717002</v>
      </c>
      <c r="B544" s="33">
        <v>20</v>
      </c>
      <c r="C544" s="85">
        <v>41</v>
      </c>
      <c r="D544" s="512" t="s">
        <v>323</v>
      </c>
      <c r="E544" s="470" t="s">
        <v>442</v>
      </c>
      <c r="F544" s="172">
        <v>173927</v>
      </c>
      <c r="G544" s="172">
        <v>8359</v>
      </c>
      <c r="H544" s="48"/>
      <c r="I544" s="8"/>
      <c r="J544" s="209"/>
      <c r="K544" s="171"/>
      <c r="L544" s="48"/>
      <c r="M544" s="985"/>
      <c r="N544" s="731"/>
      <c r="X544" s="188"/>
      <c r="Y544" s="188"/>
    </row>
    <row r="545" spans="1:14" ht="15">
      <c r="A545" s="201">
        <v>717002</v>
      </c>
      <c r="B545" s="81">
        <v>20</v>
      </c>
      <c r="C545" s="657">
        <v>51</v>
      </c>
      <c r="D545" s="511" t="s">
        <v>323</v>
      </c>
      <c r="E545" s="471" t="s">
        <v>484</v>
      </c>
      <c r="F545" s="211">
        <v>498750</v>
      </c>
      <c r="G545" s="211"/>
      <c r="H545" s="53"/>
      <c r="I545" s="24"/>
      <c r="J545" s="213"/>
      <c r="K545" s="201"/>
      <c r="L545" s="53"/>
      <c r="M545" s="993"/>
      <c r="N545" s="811"/>
    </row>
    <row r="546" spans="1:14" ht="15.75" thickBot="1">
      <c r="A546" s="179">
        <v>717002</v>
      </c>
      <c r="B546" s="79">
        <v>30</v>
      </c>
      <c r="C546" s="655">
        <v>41</v>
      </c>
      <c r="D546" s="513" t="s">
        <v>323</v>
      </c>
      <c r="E546" s="515" t="s">
        <v>443</v>
      </c>
      <c r="F546" s="210">
        <v>27579</v>
      </c>
      <c r="G546" s="1119"/>
      <c r="H546" s="1097"/>
      <c r="I546" s="1201"/>
      <c r="J546" s="886"/>
      <c r="K546" s="1096"/>
      <c r="L546" s="1097"/>
      <c r="M546" s="1124"/>
      <c r="N546" s="1119"/>
    </row>
    <row r="547" spans="1:20" ht="15.75" thickBot="1">
      <c r="A547" s="149" t="s">
        <v>545</v>
      </c>
      <c r="B547" s="150"/>
      <c r="C547" s="662"/>
      <c r="D547" s="508"/>
      <c r="E547" s="317" t="s">
        <v>223</v>
      </c>
      <c r="F547" s="152"/>
      <c r="G547" s="848"/>
      <c r="H547" s="28"/>
      <c r="I547" s="28"/>
      <c r="J547" s="224"/>
      <c r="K547" s="1202">
        <v>100000</v>
      </c>
      <c r="L547" s="154">
        <v>100000</v>
      </c>
      <c r="M547" s="1208">
        <v>12097.3</v>
      </c>
      <c r="N547" s="1140">
        <f>(100/L547)*M547</f>
        <v>12.097299999999999</v>
      </c>
      <c r="T547" s="188"/>
    </row>
    <row r="548" spans="1:20" ht="15.75" thickBot="1">
      <c r="A548" s="182">
        <v>717002</v>
      </c>
      <c r="B548" s="35"/>
      <c r="C548" s="39">
        <v>41</v>
      </c>
      <c r="D548" s="510" t="s">
        <v>224</v>
      </c>
      <c r="E548" s="41" t="s">
        <v>546</v>
      </c>
      <c r="F548" s="183"/>
      <c r="G548" s="183"/>
      <c r="H548" s="36"/>
      <c r="I548" s="36"/>
      <c r="J548" s="185"/>
      <c r="K548" s="199">
        <v>100000</v>
      </c>
      <c r="L548" s="28">
        <v>100000</v>
      </c>
      <c r="M548" s="989">
        <v>12097.3</v>
      </c>
      <c r="N548" s="967">
        <f>(100/L548)*M548</f>
        <v>12.097299999999999</v>
      </c>
      <c r="T548" s="188"/>
    </row>
    <row r="549" spans="1:22" ht="15.75" thickBot="1">
      <c r="A549" s="149" t="s">
        <v>382</v>
      </c>
      <c r="B549" s="150"/>
      <c r="C549" s="662"/>
      <c r="D549" s="508"/>
      <c r="E549" s="317" t="s">
        <v>329</v>
      </c>
      <c r="F549" s="152"/>
      <c r="G549" s="152">
        <f>SUM(G550:G551)</f>
        <v>104585</v>
      </c>
      <c r="H549" s="38"/>
      <c r="I549" s="38"/>
      <c r="J549" s="618"/>
      <c r="K549" s="153"/>
      <c r="L549" s="38"/>
      <c r="M549" s="1120"/>
      <c r="N549" s="46"/>
      <c r="V549" s="188"/>
    </row>
    <row r="550" spans="1:14" ht="15">
      <c r="A550" s="710" t="s">
        <v>420</v>
      </c>
      <c r="B550" s="324"/>
      <c r="C550" s="664">
        <v>41</v>
      </c>
      <c r="D550" s="633" t="s">
        <v>428</v>
      </c>
      <c r="E550" s="623" t="s">
        <v>429</v>
      </c>
      <c r="F550" s="624"/>
      <c r="G550" s="624">
        <v>5229</v>
      </c>
      <c r="H550" s="621"/>
      <c r="I550" s="621"/>
      <c r="J550" s="689"/>
      <c r="K550" s="184"/>
      <c r="L550" s="621"/>
      <c r="M550" s="1122"/>
      <c r="N550" s="882"/>
    </row>
    <row r="551" spans="1:14" ht="15.75" thickBot="1">
      <c r="A551" s="182">
        <v>717002</v>
      </c>
      <c r="B551" s="35"/>
      <c r="C551" s="39">
        <v>111</v>
      </c>
      <c r="D551" s="510" t="s">
        <v>273</v>
      </c>
      <c r="E551" s="41" t="s">
        <v>430</v>
      </c>
      <c r="F551" s="210"/>
      <c r="G551" s="210">
        <v>99356</v>
      </c>
      <c r="H551" s="179"/>
      <c r="I551" s="23"/>
      <c r="J551" s="634"/>
      <c r="K551" s="179"/>
      <c r="L551" s="516"/>
      <c r="M551" s="990"/>
      <c r="N551" s="811"/>
    </row>
    <row r="552" spans="1:14" ht="0.75" customHeight="1" thickBot="1">
      <c r="A552" s="692" t="s">
        <v>391</v>
      </c>
      <c r="B552" s="150"/>
      <c r="C552" s="150"/>
      <c r="D552" s="315"/>
      <c r="E552" s="317" t="s">
        <v>331</v>
      </c>
      <c r="F552" s="46"/>
      <c r="G552" s="46"/>
      <c r="H552" s="153"/>
      <c r="I552" s="720"/>
      <c r="J552" s="618"/>
      <c r="K552" s="153"/>
      <c r="L552" s="38"/>
      <c r="M552" s="1120"/>
      <c r="N552" s="981"/>
    </row>
    <row r="553" spans="1:14" ht="15.75" hidden="1" thickBot="1">
      <c r="A553" s="280">
        <v>717002</v>
      </c>
      <c r="B553" s="694"/>
      <c r="C553" s="694">
        <v>41</v>
      </c>
      <c r="D553" s="308" t="s">
        <v>314</v>
      </c>
      <c r="E553" s="562" t="s">
        <v>392</v>
      </c>
      <c r="F553" s="224"/>
      <c r="G553" s="224"/>
      <c r="H553" s="632"/>
      <c r="I553" s="679"/>
      <c r="J553" s="185"/>
      <c r="K553" s="632"/>
      <c r="L553" s="28"/>
      <c r="M553" s="989"/>
      <c r="N553" s="888"/>
    </row>
    <row r="554" spans="1:14" ht="15.75" thickBot="1">
      <c r="A554" s="690"/>
      <c r="B554" s="37"/>
      <c r="C554" s="37"/>
      <c r="D554" s="307"/>
      <c r="E554" s="61" t="s">
        <v>516</v>
      </c>
      <c r="F554" s="62">
        <v>1334713</v>
      </c>
      <c r="G554" s="157">
        <v>309550</v>
      </c>
      <c r="H554" s="696">
        <v>437733</v>
      </c>
      <c r="I554" s="697">
        <v>426733</v>
      </c>
      <c r="J554" s="157">
        <v>174241</v>
      </c>
      <c r="K554" s="1153">
        <f>K523+K530+K535+K539+K541+K549+K521+K547</f>
        <v>144335</v>
      </c>
      <c r="L554" s="697">
        <f>L523+L530+L535+L539+L541+L549+L521+L547</f>
        <v>144335</v>
      </c>
      <c r="M554" s="1145">
        <f>M523+M530+M535+M539+M541+M549+M521+M547</f>
        <v>13257.3</v>
      </c>
      <c r="N554" s="943">
        <f>(100/L554)*M554</f>
        <v>9.185090241452176</v>
      </c>
    </row>
    <row r="555" spans="1:14" ht="15.75" thickBot="1">
      <c r="A555" s="253"/>
      <c r="B555" s="39"/>
      <c r="C555" s="39"/>
      <c r="D555" s="118"/>
      <c r="E555" s="61" t="s">
        <v>565</v>
      </c>
      <c r="F555" s="62"/>
      <c r="G555" s="62"/>
      <c r="H555" s="1153"/>
      <c r="I555" s="697">
        <v>11000</v>
      </c>
      <c r="J555" s="157">
        <v>11000</v>
      </c>
      <c r="K555" s="1153"/>
      <c r="L555" s="697"/>
      <c r="M555" s="157"/>
      <c r="N555" s="943"/>
    </row>
    <row r="556" spans="1:14" ht="15.75" thickBot="1">
      <c r="A556" s="253"/>
      <c r="B556" s="39"/>
      <c r="C556" s="39"/>
      <c r="D556" s="118"/>
      <c r="E556" s="1203" t="s">
        <v>566</v>
      </c>
      <c r="F556" s="1144">
        <v>1334713</v>
      </c>
      <c r="G556" s="1144">
        <v>309550</v>
      </c>
      <c r="H556" s="1205">
        <v>437733</v>
      </c>
      <c r="I556" s="1206">
        <v>437733</v>
      </c>
      <c r="J556" s="1204">
        <v>185241</v>
      </c>
      <c r="K556" s="1205">
        <v>144335</v>
      </c>
      <c r="L556" s="1206">
        <v>144335</v>
      </c>
      <c r="M556" s="1207">
        <v>13257.3</v>
      </c>
      <c r="N556" s="943">
        <f>(100/L556)*M556</f>
        <v>9.185090241452176</v>
      </c>
    </row>
    <row r="557" spans="1:14" ht="15.75" thickBot="1">
      <c r="A557" s="691"/>
      <c r="B557" s="128"/>
      <c r="C557" s="128"/>
      <c r="D557" s="325"/>
      <c r="E557" s="128"/>
      <c r="H557" s="44"/>
      <c r="I557" s="44"/>
      <c r="J557" s="44"/>
      <c r="K557" s="44"/>
      <c r="L557" s="44"/>
      <c r="M557" s="1190"/>
      <c r="N557" s="44"/>
    </row>
    <row r="558" spans="1:22" ht="15.75" thickBot="1">
      <c r="A558" s="299" t="s">
        <v>176</v>
      </c>
      <c r="B558" s="695"/>
      <c r="C558" s="695"/>
      <c r="D558" s="315"/>
      <c r="E558" s="625" t="s">
        <v>326</v>
      </c>
      <c r="F558" s="188"/>
      <c r="G558" s="188"/>
      <c r="H558" s="722"/>
      <c r="I558" s="722"/>
      <c r="J558" s="310"/>
      <c r="K558" s="724"/>
      <c r="L558" s="722"/>
      <c r="M558" s="1125"/>
      <c r="N558" s="310"/>
      <c r="U558" s="188"/>
      <c r="V558" s="188"/>
    </row>
    <row r="559" spans="1:14" ht="15">
      <c r="A559" s="693">
        <v>819002</v>
      </c>
      <c r="B559" s="75"/>
      <c r="C559" s="75">
        <v>41</v>
      </c>
      <c r="D559" s="588" t="s">
        <v>73</v>
      </c>
      <c r="E559" s="541" t="s">
        <v>393</v>
      </c>
      <c r="F559" s="723">
        <v>31006</v>
      </c>
      <c r="G559" s="723">
        <v>448</v>
      </c>
      <c r="H559" s="622">
        <v>1200</v>
      </c>
      <c r="I559" s="622">
        <v>1500</v>
      </c>
      <c r="J559" s="788">
        <v>1471</v>
      </c>
      <c r="K559" s="1098"/>
      <c r="L559" s="1101"/>
      <c r="M559" s="1138"/>
      <c r="N559" s="1000"/>
    </row>
    <row r="560" spans="1:14" ht="15">
      <c r="A560" s="166">
        <v>819002</v>
      </c>
      <c r="B560" s="75"/>
      <c r="C560" s="112">
        <v>41</v>
      </c>
      <c r="D560" s="514" t="s">
        <v>228</v>
      </c>
      <c r="E560" s="543" t="s">
        <v>404</v>
      </c>
      <c r="F560" s="627">
        <v>449</v>
      </c>
      <c r="G560" s="627">
        <v>784</v>
      </c>
      <c r="H560" s="626"/>
      <c r="I560" s="465"/>
      <c r="J560" s="249"/>
      <c r="K560" s="678"/>
      <c r="L560" s="465"/>
      <c r="M560" s="1126"/>
      <c r="N560" s="890"/>
    </row>
    <row r="561" spans="1:14" ht="15">
      <c r="A561" s="777">
        <v>821005</v>
      </c>
      <c r="B561" s="778">
        <v>40</v>
      </c>
      <c r="C561" s="779">
        <v>41</v>
      </c>
      <c r="D561" s="780" t="s">
        <v>73</v>
      </c>
      <c r="E561" s="781" t="s">
        <v>444</v>
      </c>
      <c r="F561" s="782">
        <v>10500</v>
      </c>
      <c r="G561" s="782">
        <v>42000</v>
      </c>
      <c r="H561" s="783">
        <v>42000</v>
      </c>
      <c r="I561" s="784">
        <v>42000</v>
      </c>
      <c r="J561" s="785">
        <v>42000</v>
      </c>
      <c r="K561" s="777">
        <v>42000</v>
      </c>
      <c r="L561" s="784">
        <v>42000</v>
      </c>
      <c r="M561" s="1127">
        <v>10500</v>
      </c>
      <c r="N561" s="966">
        <f>(100/L561)*M561</f>
        <v>25.000000000000004</v>
      </c>
    </row>
    <row r="562" spans="1:28" ht="15">
      <c r="A562" s="166">
        <v>821007</v>
      </c>
      <c r="B562" s="75"/>
      <c r="C562" s="112">
        <v>41</v>
      </c>
      <c r="D562" s="514" t="s">
        <v>73</v>
      </c>
      <c r="E562" s="543" t="s">
        <v>411</v>
      </c>
      <c r="F562" s="628">
        <v>47424</v>
      </c>
      <c r="G562" s="628">
        <v>47424</v>
      </c>
      <c r="H562" s="603">
        <v>47424</v>
      </c>
      <c r="I562" s="158">
        <v>47424</v>
      </c>
      <c r="J562" s="250">
        <v>47424</v>
      </c>
      <c r="K562" s="1099">
        <v>47424</v>
      </c>
      <c r="L562" s="158">
        <v>47424</v>
      </c>
      <c r="M562" s="1128">
        <v>11856</v>
      </c>
      <c r="N562" s="966">
        <f>(100/L562)*M562</f>
        <v>25</v>
      </c>
      <c r="AB562" s="188"/>
    </row>
    <row r="563" spans="1:14" ht="15">
      <c r="A563" s="166">
        <v>821007</v>
      </c>
      <c r="B563" s="75">
        <v>50</v>
      </c>
      <c r="C563" s="112">
        <v>41</v>
      </c>
      <c r="D563" s="514" t="s">
        <v>73</v>
      </c>
      <c r="E563" s="541" t="s">
        <v>327</v>
      </c>
      <c r="F563" s="249">
        <v>14987</v>
      </c>
      <c r="G563" s="249">
        <v>15169</v>
      </c>
      <c r="H563" s="678">
        <v>14944</v>
      </c>
      <c r="I563" s="626">
        <v>14944</v>
      </c>
      <c r="J563" s="249">
        <v>14944</v>
      </c>
      <c r="K563" s="678">
        <v>14944</v>
      </c>
      <c r="L563" s="1102">
        <v>14944</v>
      </c>
      <c r="M563" s="1126">
        <v>3863.59</v>
      </c>
      <c r="N563" s="966">
        <f>(100/L563)*M563</f>
        <v>25.853787473233407</v>
      </c>
    </row>
    <row r="564" spans="1:23" ht="15.75" thickBot="1">
      <c r="A564" s="198">
        <v>821006</v>
      </c>
      <c r="B564" s="92">
        <v>20</v>
      </c>
      <c r="C564" s="646">
        <v>51</v>
      </c>
      <c r="D564" s="542" t="s">
        <v>73</v>
      </c>
      <c r="E564" s="545" t="s">
        <v>507</v>
      </c>
      <c r="F564" s="893">
        <v>498750</v>
      </c>
      <c r="G564" s="906"/>
      <c r="H564" s="907"/>
      <c r="I564" s="907"/>
      <c r="J564" s="908"/>
      <c r="K564" s="1100"/>
      <c r="L564" s="1103"/>
      <c r="M564" s="1129"/>
      <c r="N564" s="893"/>
      <c r="V564" s="188"/>
      <c r="W564" s="188"/>
    </row>
    <row r="565" spans="1:14" ht="15.75" thickBot="1">
      <c r="A565" s="255"/>
      <c r="B565" s="27"/>
      <c r="C565" s="643"/>
      <c r="D565" s="537"/>
      <c r="E565" s="902" t="s">
        <v>326</v>
      </c>
      <c r="F565" s="903">
        <f>SUM(F559:F564)</f>
        <v>603116</v>
      </c>
      <c r="G565" s="903">
        <v>105825</v>
      </c>
      <c r="H565" s="904">
        <v>105568</v>
      </c>
      <c r="I565" s="903">
        <v>105568</v>
      </c>
      <c r="J565" s="905">
        <v>105288</v>
      </c>
      <c r="K565" s="1116">
        <f>K559+K562+K563+K561</f>
        <v>104368</v>
      </c>
      <c r="L565" s="1116">
        <f>L559+L560+L562+L563+L561</f>
        <v>104368</v>
      </c>
      <c r="M565" s="1130">
        <f>M560+M562+M563+M561+M559</f>
        <v>26219.59</v>
      </c>
      <c r="N565" s="962">
        <f>(100/L565)*M565</f>
        <v>25.12225011497777</v>
      </c>
    </row>
    <row r="566" spans="1:14" ht="15.75" thickBot="1">
      <c r="A566" s="39"/>
      <c r="B566" s="39"/>
      <c r="C566" s="39"/>
      <c r="D566" s="156"/>
      <c r="E566" s="56" t="s">
        <v>64</v>
      </c>
      <c r="F566" s="909"/>
      <c r="G566" s="910"/>
      <c r="H566" s="151"/>
      <c r="I566" s="151"/>
      <c r="J566" s="151"/>
      <c r="K566" s="151"/>
      <c r="L566" s="151"/>
      <c r="M566" s="1120"/>
      <c r="N566" s="981"/>
    </row>
    <row r="567" spans="1:14" ht="15.75" thickBot="1">
      <c r="A567" s="39"/>
      <c r="B567" s="39"/>
      <c r="C567" s="39"/>
      <c r="D567" s="156"/>
      <c r="E567" s="57" t="s">
        <v>317</v>
      </c>
      <c r="F567" s="29">
        <v>1022450</v>
      </c>
      <c r="G567" s="29">
        <f aca="true" t="shared" si="82" ref="G567:M567">G516</f>
        <v>1306764</v>
      </c>
      <c r="H567" s="29">
        <f t="shared" si="82"/>
        <v>1407278</v>
      </c>
      <c r="I567" s="292">
        <f t="shared" si="82"/>
        <v>1377799</v>
      </c>
      <c r="J567" s="292">
        <f t="shared" si="82"/>
        <v>1455402</v>
      </c>
      <c r="K567" s="29">
        <f t="shared" si="82"/>
        <v>1396468</v>
      </c>
      <c r="L567" s="29">
        <f t="shared" si="82"/>
        <v>1396468</v>
      </c>
      <c r="M567" s="1131">
        <f t="shared" si="82"/>
        <v>253144.93</v>
      </c>
      <c r="N567" s="978">
        <f>(100/L567)*M567</f>
        <v>18.127513842064406</v>
      </c>
    </row>
    <row r="568" spans="1:14" ht="15.75" thickBot="1">
      <c r="A568" s="39"/>
      <c r="B568" s="39"/>
      <c r="C568" s="39"/>
      <c r="D568" s="118"/>
      <c r="E568" s="59" t="s">
        <v>318</v>
      </c>
      <c r="F568" s="286">
        <v>512521</v>
      </c>
      <c r="G568" s="286">
        <v>594448</v>
      </c>
      <c r="H568" s="290">
        <v>599640</v>
      </c>
      <c r="I568" s="293">
        <v>672822</v>
      </c>
      <c r="J568" s="286">
        <f>J515</f>
        <v>672822</v>
      </c>
      <c r="K568" s="290">
        <f>K515</f>
        <v>670000</v>
      </c>
      <c r="L568" s="286">
        <f>K515</f>
        <v>670000</v>
      </c>
      <c r="M568" s="1132">
        <f>M515</f>
        <v>103624.84</v>
      </c>
      <c r="N568" s="975">
        <v>97.7</v>
      </c>
    </row>
    <row r="569" spans="1:14" ht="15.75" thickBot="1">
      <c r="A569" s="39"/>
      <c r="B569" s="39"/>
      <c r="C569" s="39"/>
      <c r="D569" s="118"/>
      <c r="E569" s="1203" t="s">
        <v>516</v>
      </c>
      <c r="F569" s="1144">
        <v>1334713</v>
      </c>
      <c r="G569" s="1144">
        <v>309550</v>
      </c>
      <c r="H569" s="62">
        <v>437733</v>
      </c>
      <c r="I569" s="62">
        <v>426733</v>
      </c>
      <c r="J569" s="1144">
        <v>171039</v>
      </c>
      <c r="K569" s="62">
        <f>K554</f>
        <v>144335</v>
      </c>
      <c r="L569" s="1144">
        <f>L554</f>
        <v>144335</v>
      </c>
      <c r="M569" s="1207">
        <f>M554</f>
        <v>13257.3</v>
      </c>
      <c r="N569" s="928">
        <f>(100/L569)*M569</f>
        <v>9.185090241452176</v>
      </c>
    </row>
    <row r="570" spans="1:21" ht="15.75" thickBot="1">
      <c r="A570" s="39"/>
      <c r="B570" s="39"/>
      <c r="C570" s="39"/>
      <c r="D570" s="118"/>
      <c r="E570" s="284" t="s">
        <v>515</v>
      </c>
      <c r="F570" s="287"/>
      <c r="G570" s="287">
        <v>8000</v>
      </c>
      <c r="H570" s="287"/>
      <c r="I570" s="1144">
        <v>11000</v>
      </c>
      <c r="J570" s="287">
        <v>11000</v>
      </c>
      <c r="K570" s="1144"/>
      <c r="L570" s="287"/>
      <c r="M570" s="1133"/>
      <c r="N570" s="928"/>
      <c r="U570" s="1147"/>
    </row>
    <row r="571" spans="1:14" ht="15.75" thickBot="1">
      <c r="A571" s="144"/>
      <c r="B571" s="144"/>
      <c r="C571" s="144"/>
      <c r="D571" s="118"/>
      <c r="E571" s="285" t="s">
        <v>326</v>
      </c>
      <c r="F571" s="288">
        <f>F565</f>
        <v>603116</v>
      </c>
      <c r="G571" s="288">
        <f>G565</f>
        <v>105825</v>
      </c>
      <c r="H571" s="288">
        <f>H565</f>
        <v>105568</v>
      </c>
      <c r="I571" s="294">
        <v>105568</v>
      </c>
      <c r="J571" s="288">
        <f>J565</f>
        <v>105288</v>
      </c>
      <c r="K571" s="294">
        <f>K565</f>
        <v>104368</v>
      </c>
      <c r="L571" s="288">
        <f>L565</f>
        <v>104368</v>
      </c>
      <c r="M571" s="1134">
        <f>M565</f>
        <v>26219.59</v>
      </c>
      <c r="N571" s="962">
        <f>(100/L571)*M571</f>
        <v>25.12225011497777</v>
      </c>
    </row>
    <row r="572" spans="1:14" ht="15.75" thickBot="1">
      <c r="A572" s="144"/>
      <c r="B572" s="144"/>
      <c r="C572" s="144"/>
      <c r="D572" s="118"/>
      <c r="E572" s="56" t="s">
        <v>328</v>
      </c>
      <c r="F572" s="289">
        <f>SUM(F567:F571)</f>
        <v>3472800</v>
      </c>
      <c r="G572" s="289">
        <f>SUM(G567:G571)</f>
        <v>2324587</v>
      </c>
      <c r="H572" s="291">
        <f aca="true" t="shared" si="83" ref="H572:M572">H567+H568+H569+H571</f>
        <v>2550219</v>
      </c>
      <c r="I572" s="291">
        <f>I567+I568+I569+I571+I570</f>
        <v>2593922</v>
      </c>
      <c r="J572" s="291">
        <f>J567+J568+J569+J571+J570</f>
        <v>2415551</v>
      </c>
      <c r="K572" s="291">
        <f t="shared" si="83"/>
        <v>2315171</v>
      </c>
      <c r="L572" s="291">
        <f t="shared" si="83"/>
        <v>2315171</v>
      </c>
      <c r="M572" s="1135">
        <f t="shared" si="83"/>
        <v>396246.66000000003</v>
      </c>
      <c r="N572" s="929">
        <f>(100/L572)*M572</f>
        <v>17.115222158536024</v>
      </c>
    </row>
    <row r="573" ht="15">
      <c r="N573" s="203"/>
    </row>
    <row r="574" spans="5:14" ht="15">
      <c r="E574" s="1291" t="s">
        <v>568</v>
      </c>
      <c r="F574" s="1291"/>
      <c r="G574" s="1291"/>
      <c r="H574" t="s">
        <v>502</v>
      </c>
      <c r="I574" s="1292" t="s">
        <v>572</v>
      </c>
      <c r="J574" s="1292"/>
      <c r="K574" s="1292"/>
      <c r="L574" s="1292"/>
      <c r="M574" s="1292"/>
      <c r="N574" s="1292"/>
    </row>
    <row r="575" spans="5:14" ht="15">
      <c r="E575" s="1291" t="s">
        <v>567</v>
      </c>
      <c r="F575" s="1291"/>
      <c r="G575" s="1291"/>
      <c r="I575" s="1291" t="s">
        <v>573</v>
      </c>
      <c r="J575" s="1291"/>
      <c r="K575" s="1291"/>
      <c r="L575" s="1291"/>
      <c r="M575" s="1291"/>
      <c r="N575" s="1291"/>
    </row>
    <row r="576" spans="5:9" ht="15">
      <c r="E576" s="1291" t="s">
        <v>569</v>
      </c>
      <c r="F576" s="1291"/>
      <c r="G576" s="1291"/>
      <c r="I576" t="s">
        <v>574</v>
      </c>
    </row>
    <row r="577" spans="5:14" ht="15">
      <c r="E577" s="1291" t="s">
        <v>570</v>
      </c>
      <c r="F577" s="1291"/>
      <c r="G577" s="1291"/>
      <c r="I577" s="1291" t="s">
        <v>575</v>
      </c>
      <c r="J577" s="1291"/>
      <c r="K577" s="1291"/>
      <c r="L577" s="1291"/>
      <c r="M577" s="1291"/>
      <c r="N577" s="1291"/>
    </row>
    <row r="578" spans="5:7" ht="15">
      <c r="E578" s="1291" t="s">
        <v>571</v>
      </c>
      <c r="F578" s="1291"/>
      <c r="G578" s="1291"/>
    </row>
    <row r="579" spans="5:7" ht="15">
      <c r="E579" t="s">
        <v>503</v>
      </c>
      <c r="G579" t="s">
        <v>506</v>
      </c>
    </row>
    <row r="580" spans="5:6" ht="15">
      <c r="E580" t="s">
        <v>504</v>
      </c>
      <c r="F580" t="s">
        <v>505</v>
      </c>
    </row>
  </sheetData>
  <sheetProtection/>
  <mergeCells count="22">
    <mergeCell ref="A2:A3"/>
    <mergeCell ref="E2:E3"/>
    <mergeCell ref="F2:F3"/>
    <mergeCell ref="G2:G3"/>
    <mergeCell ref="H2:H3"/>
    <mergeCell ref="I2:I3"/>
    <mergeCell ref="K2:K3"/>
    <mergeCell ref="L2:L3"/>
    <mergeCell ref="M2:M3"/>
    <mergeCell ref="F1:G1"/>
    <mergeCell ref="H1:J1"/>
    <mergeCell ref="J2:J3"/>
    <mergeCell ref="K1:N1"/>
    <mergeCell ref="N2:N3"/>
    <mergeCell ref="E574:G574"/>
    <mergeCell ref="E575:G575"/>
    <mergeCell ref="E576:G576"/>
    <mergeCell ref="E577:G577"/>
    <mergeCell ref="E578:G578"/>
    <mergeCell ref="I575:N575"/>
    <mergeCell ref="I574:N574"/>
    <mergeCell ref="I577:N57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9"/>
  <sheetViews>
    <sheetView zoomScalePageLayoutView="0" workbookViewId="0" topLeftCell="A100">
      <selection activeCell="M115" sqref="M115"/>
    </sheetView>
  </sheetViews>
  <sheetFormatPr defaultColWidth="9.140625" defaultRowHeight="15"/>
  <cols>
    <col min="1" max="1" width="6.8515625" style="0" customWidth="1"/>
    <col min="2" max="2" width="3.140625" style="0" customWidth="1"/>
    <col min="3" max="3" width="4.421875" style="0" customWidth="1"/>
    <col min="4" max="4" width="35.00390625" style="0" customWidth="1"/>
    <col min="6" max="6" width="8.140625" style="0" customWidth="1"/>
    <col min="10" max="10" width="8.28125" style="0" customWidth="1"/>
    <col min="11" max="11" width="8.57421875" style="0" customWidth="1"/>
    <col min="12" max="12" width="10.140625" style="0" customWidth="1"/>
    <col min="13" max="13" width="5.57421875" style="0" customWidth="1"/>
  </cols>
  <sheetData>
    <row r="1" spans="1:13" ht="15.75">
      <c r="A1" s="331"/>
      <c r="B1" s="332"/>
      <c r="C1" s="332"/>
      <c r="D1" s="491" t="s">
        <v>0</v>
      </c>
      <c r="E1" s="1283" t="s">
        <v>1</v>
      </c>
      <c r="F1" s="1251"/>
      <c r="G1" s="1284" t="s">
        <v>457</v>
      </c>
      <c r="H1" s="1252"/>
      <c r="I1" s="1285"/>
      <c r="J1" s="1253" t="s">
        <v>554</v>
      </c>
      <c r="K1" s="1288"/>
      <c r="L1" s="1288"/>
      <c r="M1" s="1289"/>
    </row>
    <row r="2" spans="1:13" ht="15">
      <c r="A2" s="912"/>
      <c r="B2" s="335" t="s">
        <v>2</v>
      </c>
      <c r="C2" s="336" t="s">
        <v>383</v>
      </c>
      <c r="D2" s="1238" t="s">
        <v>3</v>
      </c>
      <c r="E2" s="1286">
        <v>2018</v>
      </c>
      <c r="F2" s="1240">
        <v>2019</v>
      </c>
      <c r="G2" s="1242" t="s">
        <v>4</v>
      </c>
      <c r="H2" s="1244" t="s">
        <v>5</v>
      </c>
      <c r="I2" s="1256" t="s">
        <v>400</v>
      </c>
      <c r="J2" s="1279" t="s">
        <v>491</v>
      </c>
      <c r="K2" s="1281" t="s">
        <v>492</v>
      </c>
      <c r="L2" s="1282" t="s">
        <v>576</v>
      </c>
      <c r="M2" s="1246" t="s">
        <v>490</v>
      </c>
    </row>
    <row r="3" spans="1:13" ht="15.75" thickBot="1">
      <c r="A3" s="337" t="s">
        <v>6</v>
      </c>
      <c r="B3" s="338" t="s">
        <v>7</v>
      </c>
      <c r="C3" s="338"/>
      <c r="D3" s="1239"/>
      <c r="E3" s="1287"/>
      <c r="F3" s="1241"/>
      <c r="G3" s="1243"/>
      <c r="H3" s="1245"/>
      <c r="I3" s="1257"/>
      <c r="J3" s="1280"/>
      <c r="K3" s="1243"/>
      <c r="L3" s="1249"/>
      <c r="M3" s="1290"/>
    </row>
    <row r="4" spans="1:13" ht="15">
      <c r="A4" s="339">
        <v>100</v>
      </c>
      <c r="B4" s="340"/>
      <c r="C4" s="340"/>
      <c r="D4" s="483" t="s">
        <v>8</v>
      </c>
      <c r="E4" s="799">
        <f>E6+E7+E11</f>
        <v>1141849</v>
      </c>
      <c r="F4" s="341">
        <f>F6+F7+F11</f>
        <v>1283047</v>
      </c>
      <c r="G4" s="342">
        <f>G5+G7+G11</f>
        <v>1292817</v>
      </c>
      <c r="H4" s="341">
        <f>H6+H7+H11</f>
        <v>1277735</v>
      </c>
      <c r="I4" s="343">
        <f>I6+I7+I11</f>
        <v>1286370</v>
      </c>
      <c r="J4" s="1213">
        <f>J5+J7+J11</f>
        <v>1300117</v>
      </c>
      <c r="K4" s="1215">
        <f>K5+K7+K11</f>
        <v>1300117</v>
      </c>
      <c r="L4" s="930">
        <f>L5+L7+L11</f>
        <v>657181.3800000001</v>
      </c>
      <c r="M4" s="952">
        <f aca="true" t="shared" si="0" ref="M4:M18">(100/K4)*L4</f>
        <v>50.5478645383454</v>
      </c>
    </row>
    <row r="5" spans="1:13" ht="15">
      <c r="A5" s="345">
        <v>110</v>
      </c>
      <c r="B5" s="346"/>
      <c r="C5" s="346"/>
      <c r="D5" s="484" t="s">
        <v>9</v>
      </c>
      <c r="E5" s="795">
        <v>927374</v>
      </c>
      <c r="F5" s="356">
        <v>1061308</v>
      </c>
      <c r="G5" s="348">
        <v>1050000</v>
      </c>
      <c r="H5" s="347">
        <v>1034918</v>
      </c>
      <c r="I5" s="349">
        <v>1034918</v>
      </c>
      <c r="J5" s="348">
        <v>1018300</v>
      </c>
      <c r="K5" s="347">
        <v>1018300</v>
      </c>
      <c r="L5" s="931">
        <v>513889.95</v>
      </c>
      <c r="M5" s="955">
        <f t="shared" si="0"/>
        <v>50.46547677501719</v>
      </c>
    </row>
    <row r="6" spans="1:13" ht="15">
      <c r="A6" s="350">
        <v>111003</v>
      </c>
      <c r="B6" s="351"/>
      <c r="C6" s="351">
        <v>41</v>
      </c>
      <c r="D6" s="485" t="s">
        <v>9</v>
      </c>
      <c r="E6" s="800">
        <v>927374</v>
      </c>
      <c r="F6" s="913">
        <v>1061308</v>
      </c>
      <c r="G6" s="350">
        <v>1050000</v>
      </c>
      <c r="H6" s="352">
        <v>1034918</v>
      </c>
      <c r="I6" s="353">
        <v>1043720</v>
      </c>
      <c r="J6" s="350">
        <v>1018300</v>
      </c>
      <c r="K6" s="352">
        <v>1018300</v>
      </c>
      <c r="L6" s="932">
        <v>513889.95</v>
      </c>
      <c r="M6" s="972">
        <f t="shared" si="0"/>
        <v>50.46547677501719</v>
      </c>
    </row>
    <row r="7" spans="1:13" ht="15">
      <c r="A7" s="348">
        <v>121</v>
      </c>
      <c r="B7" s="346"/>
      <c r="C7" s="346"/>
      <c r="D7" s="484" t="s">
        <v>10</v>
      </c>
      <c r="E7" s="795">
        <f aca="true" t="shared" si="1" ref="E7:L7">SUM(E8:E10)</f>
        <v>137971</v>
      </c>
      <c r="F7" s="356">
        <f t="shared" si="1"/>
        <v>149183</v>
      </c>
      <c r="G7" s="348">
        <f t="shared" si="1"/>
        <v>156200</v>
      </c>
      <c r="H7" s="356">
        <f t="shared" si="1"/>
        <v>156200</v>
      </c>
      <c r="I7" s="357">
        <f t="shared" si="1"/>
        <v>156200</v>
      </c>
      <c r="J7" s="348">
        <f t="shared" si="1"/>
        <v>190200</v>
      </c>
      <c r="K7" s="347">
        <f t="shared" si="1"/>
        <v>190200</v>
      </c>
      <c r="L7" s="931">
        <f t="shared" si="1"/>
        <v>82167.12</v>
      </c>
      <c r="M7" s="955">
        <f t="shared" si="0"/>
        <v>43.2003785488959</v>
      </c>
    </row>
    <row r="8" spans="1:13" ht="15">
      <c r="A8" s="359">
        <v>121001</v>
      </c>
      <c r="B8" s="360"/>
      <c r="C8" s="360">
        <v>41</v>
      </c>
      <c r="D8" s="486" t="s">
        <v>11</v>
      </c>
      <c r="E8" s="794">
        <v>25188</v>
      </c>
      <c r="F8" s="475">
        <v>32302</v>
      </c>
      <c r="G8" s="359">
        <v>37000</v>
      </c>
      <c r="H8" s="361">
        <v>37000</v>
      </c>
      <c r="I8" s="362">
        <v>37000</v>
      </c>
      <c r="J8" s="359">
        <v>63000</v>
      </c>
      <c r="K8" s="361">
        <v>63000</v>
      </c>
      <c r="L8" s="933">
        <v>25207.77</v>
      </c>
      <c r="M8" s="971">
        <f t="shared" si="0"/>
        <v>40.01233333333333</v>
      </c>
    </row>
    <row r="9" spans="1:13" ht="15">
      <c r="A9" s="364">
        <v>121002</v>
      </c>
      <c r="B9" s="365"/>
      <c r="C9" s="365">
        <v>41</v>
      </c>
      <c r="D9" s="487" t="s">
        <v>12</v>
      </c>
      <c r="E9" s="793">
        <v>109158</v>
      </c>
      <c r="F9" s="436">
        <v>112460</v>
      </c>
      <c r="G9" s="364">
        <v>114000</v>
      </c>
      <c r="H9" s="366">
        <v>114000</v>
      </c>
      <c r="I9" s="367">
        <v>114000</v>
      </c>
      <c r="J9" s="364">
        <v>122000</v>
      </c>
      <c r="K9" s="366">
        <v>122000</v>
      </c>
      <c r="L9" s="934">
        <v>52364.52</v>
      </c>
      <c r="M9" s="965">
        <f t="shared" si="0"/>
        <v>42.92173770491803</v>
      </c>
    </row>
    <row r="10" spans="1:13" ht="15">
      <c r="A10" s="369">
        <v>121003</v>
      </c>
      <c r="B10" s="370"/>
      <c r="C10" s="370">
        <v>41</v>
      </c>
      <c r="D10" s="488" t="s">
        <v>379</v>
      </c>
      <c r="E10" s="801">
        <v>3625</v>
      </c>
      <c r="F10" s="914">
        <v>4421</v>
      </c>
      <c r="G10" s="369">
        <v>5200</v>
      </c>
      <c r="H10" s="371">
        <v>5200</v>
      </c>
      <c r="I10" s="372">
        <v>5200</v>
      </c>
      <c r="J10" s="369">
        <v>5200</v>
      </c>
      <c r="K10" s="371">
        <v>5200</v>
      </c>
      <c r="L10" s="935">
        <v>4594.83</v>
      </c>
      <c r="M10" s="964">
        <f t="shared" si="0"/>
        <v>88.3621153846154</v>
      </c>
    </row>
    <row r="11" spans="1:13" ht="15">
      <c r="A11" s="373">
        <v>130</v>
      </c>
      <c r="B11" s="346"/>
      <c r="C11" s="346"/>
      <c r="D11" s="484" t="s">
        <v>13</v>
      </c>
      <c r="E11" s="795">
        <f aca="true" t="shared" si="2" ref="E11:L11">SUM(E12:E17)</f>
        <v>76504</v>
      </c>
      <c r="F11" s="356">
        <f t="shared" si="2"/>
        <v>72556</v>
      </c>
      <c r="G11" s="348">
        <f t="shared" si="2"/>
        <v>86617</v>
      </c>
      <c r="H11" s="347">
        <f t="shared" si="2"/>
        <v>86617</v>
      </c>
      <c r="I11" s="375">
        <f t="shared" si="2"/>
        <v>86450</v>
      </c>
      <c r="J11" s="348">
        <f t="shared" si="2"/>
        <v>91617</v>
      </c>
      <c r="K11" s="347">
        <f t="shared" si="2"/>
        <v>91617</v>
      </c>
      <c r="L11" s="931">
        <f t="shared" si="2"/>
        <v>61124.31</v>
      </c>
      <c r="M11" s="953">
        <f t="shared" si="0"/>
        <v>66.71721405416025</v>
      </c>
    </row>
    <row r="12" spans="1:13" ht="15">
      <c r="A12" s="376">
        <v>133001</v>
      </c>
      <c r="B12" s="360"/>
      <c r="C12" s="360">
        <v>41</v>
      </c>
      <c r="D12" s="486" t="s">
        <v>14</v>
      </c>
      <c r="E12" s="794">
        <v>2065</v>
      </c>
      <c r="F12" s="475">
        <v>1951</v>
      </c>
      <c r="G12" s="359">
        <v>3700</v>
      </c>
      <c r="H12" s="361">
        <v>3700</v>
      </c>
      <c r="I12" s="378">
        <v>3700</v>
      </c>
      <c r="J12" s="359">
        <v>3700</v>
      </c>
      <c r="K12" s="361">
        <v>3700</v>
      </c>
      <c r="L12" s="933">
        <v>2844.24</v>
      </c>
      <c r="M12" s="964">
        <f t="shared" si="0"/>
        <v>76.87135135135135</v>
      </c>
    </row>
    <row r="13" spans="1:13" ht="15">
      <c r="A13" s="359">
        <v>133004</v>
      </c>
      <c r="B13" s="360"/>
      <c r="C13" s="360">
        <v>41</v>
      </c>
      <c r="D13" s="486" t="s">
        <v>361</v>
      </c>
      <c r="E13" s="794">
        <v>100</v>
      </c>
      <c r="F13" s="475">
        <v>50</v>
      </c>
      <c r="G13" s="359">
        <v>50</v>
      </c>
      <c r="H13" s="361">
        <v>50</v>
      </c>
      <c r="I13" s="362">
        <v>50</v>
      </c>
      <c r="J13" s="359">
        <v>50</v>
      </c>
      <c r="K13" s="361">
        <v>50</v>
      </c>
      <c r="L13" s="933">
        <v>50</v>
      </c>
      <c r="M13" s="965">
        <f t="shared" si="0"/>
        <v>100</v>
      </c>
    </row>
    <row r="14" spans="1:13" ht="15">
      <c r="A14" s="359">
        <v>133006</v>
      </c>
      <c r="B14" s="360"/>
      <c r="C14" s="360">
        <v>41</v>
      </c>
      <c r="D14" s="486" t="s">
        <v>17</v>
      </c>
      <c r="E14" s="794">
        <v>1034</v>
      </c>
      <c r="F14" s="475">
        <v>1325</v>
      </c>
      <c r="G14" s="359">
        <v>1200</v>
      </c>
      <c r="H14" s="361">
        <v>1200</v>
      </c>
      <c r="I14" s="362">
        <v>1200</v>
      </c>
      <c r="J14" s="359">
        <v>1200</v>
      </c>
      <c r="K14" s="361">
        <v>1200</v>
      </c>
      <c r="L14" s="933">
        <v>773</v>
      </c>
      <c r="M14" s="964">
        <f t="shared" si="0"/>
        <v>64.41666666666666</v>
      </c>
    </row>
    <row r="15" spans="1:13" ht="15">
      <c r="A15" s="364">
        <v>133012</v>
      </c>
      <c r="B15" s="365"/>
      <c r="C15" s="365">
        <v>41</v>
      </c>
      <c r="D15" s="487" t="s">
        <v>332</v>
      </c>
      <c r="E15" s="802">
        <v>1563</v>
      </c>
      <c r="F15" s="915">
        <v>1354</v>
      </c>
      <c r="G15" s="380">
        <v>1500</v>
      </c>
      <c r="H15" s="379">
        <v>1500</v>
      </c>
      <c r="I15" s="381">
        <v>1500</v>
      </c>
      <c r="J15" s="380">
        <v>1500</v>
      </c>
      <c r="K15" s="379">
        <v>1500</v>
      </c>
      <c r="L15" s="936">
        <v>474.11</v>
      </c>
      <c r="M15" s="967">
        <f t="shared" si="0"/>
        <v>31.607333333333333</v>
      </c>
    </row>
    <row r="16" spans="1:13" ht="15">
      <c r="A16" s="364">
        <v>133013</v>
      </c>
      <c r="B16" s="365"/>
      <c r="C16" s="365">
        <v>41</v>
      </c>
      <c r="D16" s="487" t="s">
        <v>15</v>
      </c>
      <c r="E16" s="802">
        <v>71742</v>
      </c>
      <c r="F16" s="915">
        <v>67876</v>
      </c>
      <c r="G16" s="380">
        <v>80000</v>
      </c>
      <c r="H16" s="379">
        <v>80000</v>
      </c>
      <c r="I16" s="381">
        <v>80000</v>
      </c>
      <c r="J16" s="380">
        <v>85000</v>
      </c>
      <c r="K16" s="379">
        <v>85000</v>
      </c>
      <c r="L16" s="936">
        <v>56982.96</v>
      </c>
      <c r="M16" s="967">
        <f t="shared" si="0"/>
        <v>67.03877647058823</v>
      </c>
    </row>
    <row r="17" spans="1:13" ht="15.75" thickBot="1">
      <c r="A17" s="359">
        <v>139002</v>
      </c>
      <c r="B17" s="360"/>
      <c r="C17" s="360">
        <v>41</v>
      </c>
      <c r="D17" s="486" t="s">
        <v>16</v>
      </c>
      <c r="E17" s="794"/>
      <c r="F17" s="475"/>
      <c r="G17" s="359">
        <v>167</v>
      </c>
      <c r="H17" s="361">
        <v>167</v>
      </c>
      <c r="I17" s="362"/>
      <c r="J17" s="359">
        <v>167</v>
      </c>
      <c r="K17" s="478">
        <v>167</v>
      </c>
      <c r="L17" s="933">
        <v>0</v>
      </c>
      <c r="M17" s="973">
        <f t="shared" si="0"/>
        <v>0</v>
      </c>
    </row>
    <row r="18" spans="1:13" ht="15.75" thickBot="1">
      <c r="A18" s="382">
        <v>200</v>
      </c>
      <c r="B18" s="383"/>
      <c r="C18" s="383"/>
      <c r="D18" s="489" t="s">
        <v>18</v>
      </c>
      <c r="E18" s="385">
        <v>139051</v>
      </c>
      <c r="F18" s="406">
        <v>131242</v>
      </c>
      <c r="G18" s="403">
        <v>122451</v>
      </c>
      <c r="H18" s="384">
        <v>129832</v>
      </c>
      <c r="I18" s="386">
        <v>112041</v>
      </c>
      <c r="J18" s="403">
        <f>+J19+J20+J27+J32+J52+J33+J54</f>
        <v>120051</v>
      </c>
      <c r="K18" s="404">
        <f>K19+K20+K27+K33+K32+K52+K54</f>
        <v>122931</v>
      </c>
      <c r="L18" s="937">
        <f>L20+L27+L33+L31+L52+L54</f>
        <v>52629.43000000001</v>
      </c>
      <c r="M18" s="952">
        <f t="shared" si="0"/>
        <v>42.81217105530745</v>
      </c>
    </row>
    <row r="19" spans="1:13" ht="15" customHeight="1" hidden="1">
      <c r="A19" s="387">
        <v>211</v>
      </c>
      <c r="B19" s="388"/>
      <c r="C19" s="388"/>
      <c r="D19" s="490" t="s">
        <v>19</v>
      </c>
      <c r="E19" s="803">
        <v>0</v>
      </c>
      <c r="F19" s="916">
        <v>0</v>
      </c>
      <c r="G19" s="390">
        <v>0</v>
      </c>
      <c r="H19" s="389">
        <v>0</v>
      </c>
      <c r="I19" s="391">
        <v>0</v>
      </c>
      <c r="J19" s="390">
        <v>0</v>
      </c>
      <c r="K19" s="916">
        <v>0</v>
      </c>
      <c r="L19" s="938">
        <v>0</v>
      </c>
      <c r="M19" s="957" t="e">
        <v>#DIV/0!</v>
      </c>
    </row>
    <row r="20" spans="1:13" ht="15">
      <c r="A20" s="348">
        <v>212</v>
      </c>
      <c r="B20" s="346"/>
      <c r="C20" s="346"/>
      <c r="D20" s="484" t="s">
        <v>20</v>
      </c>
      <c r="E20" s="795">
        <f aca="true" t="shared" si="3" ref="E20:L20">SUM(E21:E26)</f>
        <v>52985</v>
      </c>
      <c r="F20" s="356">
        <f t="shared" si="3"/>
        <v>53809</v>
      </c>
      <c r="G20" s="348">
        <f t="shared" si="3"/>
        <v>52020</v>
      </c>
      <c r="H20" s="356">
        <f t="shared" si="3"/>
        <v>52020</v>
      </c>
      <c r="I20" s="357">
        <f t="shared" si="3"/>
        <v>52020</v>
      </c>
      <c r="J20" s="348">
        <f t="shared" si="3"/>
        <v>51720</v>
      </c>
      <c r="K20" s="347">
        <f>SUM(K21:K26)</f>
        <v>51720</v>
      </c>
      <c r="L20" s="931">
        <f t="shared" si="3"/>
        <v>24638.540000000005</v>
      </c>
      <c r="M20" s="955">
        <f aca="true" t="shared" si="4" ref="M20:M33">(100/K20)*L20</f>
        <v>47.63832173240527</v>
      </c>
    </row>
    <row r="21" spans="1:13" ht="15">
      <c r="A21" s="359">
        <v>212001</v>
      </c>
      <c r="B21" s="360"/>
      <c r="C21" s="360">
        <v>41</v>
      </c>
      <c r="D21" s="486" t="s">
        <v>21</v>
      </c>
      <c r="E21" s="794">
        <v>1086</v>
      </c>
      <c r="F21" s="475">
        <v>1086</v>
      </c>
      <c r="G21" s="359">
        <v>1090</v>
      </c>
      <c r="H21" s="361">
        <v>1090</v>
      </c>
      <c r="I21" s="362">
        <v>1090</v>
      </c>
      <c r="J21" s="359">
        <v>1090</v>
      </c>
      <c r="K21" s="361">
        <v>1090</v>
      </c>
      <c r="L21" s="933">
        <v>1086.16</v>
      </c>
      <c r="M21" s="971">
        <f t="shared" si="4"/>
        <v>99.64770642201836</v>
      </c>
    </row>
    <row r="22" spans="1:13" ht="15">
      <c r="A22" s="364">
        <v>212002</v>
      </c>
      <c r="B22" s="365"/>
      <c r="C22" s="365">
        <v>41</v>
      </c>
      <c r="D22" s="487" t="s">
        <v>22</v>
      </c>
      <c r="E22" s="793">
        <v>1060</v>
      </c>
      <c r="F22" s="436">
        <v>1455</v>
      </c>
      <c r="G22" s="364">
        <v>800</v>
      </c>
      <c r="H22" s="366">
        <v>800</v>
      </c>
      <c r="I22" s="367">
        <v>800</v>
      </c>
      <c r="J22" s="364">
        <v>500</v>
      </c>
      <c r="K22" s="366">
        <v>500</v>
      </c>
      <c r="L22" s="934">
        <v>449.28</v>
      </c>
      <c r="M22" s="965">
        <f t="shared" si="4"/>
        <v>89.856</v>
      </c>
    </row>
    <row r="23" spans="1:13" ht="15">
      <c r="A23" s="364">
        <v>212003</v>
      </c>
      <c r="B23" s="365">
        <v>1</v>
      </c>
      <c r="C23" s="365">
        <v>41</v>
      </c>
      <c r="D23" s="487" t="s">
        <v>23</v>
      </c>
      <c r="E23" s="793">
        <v>3480</v>
      </c>
      <c r="F23" s="436">
        <v>7788</v>
      </c>
      <c r="G23" s="364">
        <v>6000</v>
      </c>
      <c r="H23" s="366">
        <v>6000</v>
      </c>
      <c r="I23" s="367">
        <v>6000</v>
      </c>
      <c r="J23" s="364">
        <v>6000</v>
      </c>
      <c r="K23" s="366">
        <v>6000</v>
      </c>
      <c r="L23" s="934">
        <v>2288.81</v>
      </c>
      <c r="M23" s="964">
        <f t="shared" si="4"/>
        <v>38.14683333333333</v>
      </c>
    </row>
    <row r="24" spans="1:13" ht="15">
      <c r="A24" s="364">
        <v>212003</v>
      </c>
      <c r="B24" s="365">
        <v>2</v>
      </c>
      <c r="C24" s="365">
        <v>41</v>
      </c>
      <c r="D24" s="487" t="s">
        <v>24</v>
      </c>
      <c r="E24" s="793">
        <v>40319</v>
      </c>
      <c r="F24" s="436">
        <v>42071</v>
      </c>
      <c r="G24" s="364">
        <v>41130</v>
      </c>
      <c r="H24" s="366">
        <v>41130</v>
      </c>
      <c r="I24" s="367">
        <v>41130</v>
      </c>
      <c r="J24" s="171">
        <v>41130</v>
      </c>
      <c r="K24" s="8">
        <v>41130</v>
      </c>
      <c r="L24" s="934">
        <v>19909.4</v>
      </c>
      <c r="M24" s="965">
        <f t="shared" si="4"/>
        <v>48.406029662047175</v>
      </c>
    </row>
    <row r="25" spans="1:13" ht="15">
      <c r="A25" s="392">
        <v>212003</v>
      </c>
      <c r="B25" s="393">
        <v>3</v>
      </c>
      <c r="C25" s="365">
        <v>41</v>
      </c>
      <c r="D25" s="487" t="s">
        <v>348</v>
      </c>
      <c r="E25" s="793">
        <v>6620</v>
      </c>
      <c r="F25" s="436">
        <v>1318</v>
      </c>
      <c r="G25" s="364">
        <v>2500</v>
      </c>
      <c r="H25" s="394">
        <v>2500</v>
      </c>
      <c r="I25" s="368">
        <v>2500</v>
      </c>
      <c r="J25" s="364">
        <v>2500</v>
      </c>
      <c r="K25" s="366">
        <v>2500</v>
      </c>
      <c r="L25" s="934">
        <v>808.4</v>
      </c>
      <c r="M25" s="965">
        <f t="shared" si="4"/>
        <v>32.336</v>
      </c>
    </row>
    <row r="26" spans="1:13" ht="15">
      <c r="A26" s="395">
        <v>212004</v>
      </c>
      <c r="B26" s="396"/>
      <c r="C26" s="370">
        <v>41</v>
      </c>
      <c r="D26" s="488" t="s">
        <v>333</v>
      </c>
      <c r="E26" s="801">
        <v>420</v>
      </c>
      <c r="F26" s="914">
        <v>91</v>
      </c>
      <c r="G26" s="395">
        <v>500</v>
      </c>
      <c r="H26" s="397">
        <v>500</v>
      </c>
      <c r="I26" s="372">
        <v>500</v>
      </c>
      <c r="J26" s="395">
        <v>500</v>
      </c>
      <c r="K26" s="397">
        <v>500</v>
      </c>
      <c r="L26" s="935">
        <v>96.49</v>
      </c>
      <c r="M26" s="964">
        <f t="shared" si="4"/>
        <v>19.298000000000002</v>
      </c>
    </row>
    <row r="27" spans="1:13" ht="15">
      <c r="A27" s="348">
        <v>221</v>
      </c>
      <c r="B27" s="346"/>
      <c r="C27" s="346"/>
      <c r="D27" s="484" t="s">
        <v>25</v>
      </c>
      <c r="E27" s="795">
        <f aca="true" t="shared" si="5" ref="E27:L27">SUM(E28:E30)</f>
        <v>7935</v>
      </c>
      <c r="F27" s="356">
        <f t="shared" si="5"/>
        <v>8000</v>
      </c>
      <c r="G27" s="348">
        <f t="shared" si="5"/>
        <v>8300</v>
      </c>
      <c r="H27" s="356">
        <f t="shared" si="5"/>
        <v>8800</v>
      </c>
      <c r="I27" s="357">
        <f t="shared" si="5"/>
        <v>8800</v>
      </c>
      <c r="J27" s="348">
        <f t="shared" si="5"/>
        <v>7300</v>
      </c>
      <c r="K27" s="347">
        <f>SUM(K28:K30)</f>
        <v>7300</v>
      </c>
      <c r="L27" s="931">
        <f t="shared" si="5"/>
        <v>4408.74</v>
      </c>
      <c r="M27" s="955">
        <f t="shared" si="4"/>
        <v>60.39369863013698</v>
      </c>
    </row>
    <row r="28" spans="1:13" ht="15">
      <c r="A28" s="398">
        <v>221004</v>
      </c>
      <c r="B28" s="377">
        <v>1</v>
      </c>
      <c r="C28" s="377">
        <v>41</v>
      </c>
      <c r="D28" s="494" t="s">
        <v>26</v>
      </c>
      <c r="E28" s="796">
        <v>5171</v>
      </c>
      <c r="F28" s="792">
        <v>4732</v>
      </c>
      <c r="G28" s="376">
        <v>5000</v>
      </c>
      <c r="H28" s="399">
        <v>5500</v>
      </c>
      <c r="I28" s="400">
        <v>5500</v>
      </c>
      <c r="J28" s="376">
        <v>6000</v>
      </c>
      <c r="K28" s="399">
        <v>6000</v>
      </c>
      <c r="L28" s="939">
        <v>4408.74</v>
      </c>
      <c r="M28" s="971">
        <f t="shared" si="4"/>
        <v>73.479</v>
      </c>
    </row>
    <row r="29" spans="1:13" ht="15">
      <c r="A29" s="364">
        <v>221004</v>
      </c>
      <c r="B29" s="360">
        <v>2</v>
      </c>
      <c r="C29" s="360">
        <v>41</v>
      </c>
      <c r="D29" s="486" t="s">
        <v>334</v>
      </c>
      <c r="E29" s="794">
        <v>2664</v>
      </c>
      <c r="F29" s="475">
        <v>3168</v>
      </c>
      <c r="G29" s="359">
        <v>3000</v>
      </c>
      <c r="H29" s="361">
        <v>3000</v>
      </c>
      <c r="I29" s="368">
        <v>3000</v>
      </c>
      <c r="J29" s="359">
        <v>1000</v>
      </c>
      <c r="K29" s="366">
        <v>1000</v>
      </c>
      <c r="L29" s="933">
        <v>0</v>
      </c>
      <c r="M29" s="964">
        <f t="shared" si="4"/>
        <v>0</v>
      </c>
    </row>
    <row r="30" spans="1:13" ht="15">
      <c r="A30" s="392">
        <v>221005</v>
      </c>
      <c r="B30" s="396">
        <v>2</v>
      </c>
      <c r="C30" s="393">
        <v>41</v>
      </c>
      <c r="D30" s="493" t="s">
        <v>335</v>
      </c>
      <c r="E30" s="809">
        <v>100</v>
      </c>
      <c r="F30" s="810">
        <v>100</v>
      </c>
      <c r="G30" s="392">
        <v>300</v>
      </c>
      <c r="H30" s="366">
        <v>300</v>
      </c>
      <c r="I30" s="367">
        <v>300</v>
      </c>
      <c r="J30" s="392">
        <v>300</v>
      </c>
      <c r="K30" s="371">
        <v>300</v>
      </c>
      <c r="L30" s="940">
        <v>0</v>
      </c>
      <c r="M30" s="966">
        <f t="shared" si="4"/>
        <v>0</v>
      </c>
    </row>
    <row r="31" spans="1:13" ht="15">
      <c r="A31" s="345">
        <v>222</v>
      </c>
      <c r="B31" s="346"/>
      <c r="C31" s="346"/>
      <c r="D31" s="484" t="s">
        <v>27</v>
      </c>
      <c r="E31" s="680">
        <v>0</v>
      </c>
      <c r="F31" s="680">
        <v>6547</v>
      </c>
      <c r="G31" s="348">
        <v>120</v>
      </c>
      <c r="H31" s="347">
        <v>120</v>
      </c>
      <c r="I31" s="349">
        <v>0</v>
      </c>
      <c r="J31" s="348">
        <v>120</v>
      </c>
      <c r="K31" s="356">
        <v>120</v>
      </c>
      <c r="L31" s="931">
        <v>0</v>
      </c>
      <c r="M31" s="955">
        <f t="shared" si="4"/>
        <v>0</v>
      </c>
    </row>
    <row r="32" spans="1:13" ht="15">
      <c r="A32" s="350">
        <v>222003</v>
      </c>
      <c r="B32" s="351"/>
      <c r="C32" s="351">
        <v>41</v>
      </c>
      <c r="D32" s="485" t="s">
        <v>27</v>
      </c>
      <c r="E32" s="354">
        <v>0</v>
      </c>
      <c r="F32" s="354">
        <v>6547</v>
      </c>
      <c r="G32" s="350">
        <v>120</v>
      </c>
      <c r="H32" s="352">
        <v>120</v>
      </c>
      <c r="I32" s="353">
        <v>0</v>
      </c>
      <c r="J32" s="350">
        <v>120</v>
      </c>
      <c r="K32" s="913">
        <v>120</v>
      </c>
      <c r="L32" s="932">
        <v>0</v>
      </c>
      <c r="M32" s="972">
        <f t="shared" si="4"/>
        <v>0</v>
      </c>
    </row>
    <row r="33" spans="1:13" ht="15">
      <c r="A33" s="348">
        <v>223</v>
      </c>
      <c r="B33" s="346"/>
      <c r="C33" s="346"/>
      <c r="D33" s="484" t="s">
        <v>28</v>
      </c>
      <c r="E33" s="358">
        <f>SUM(E34:E51)</f>
        <v>66713</v>
      </c>
      <c r="F33" s="358">
        <f>SUM(F34:F51)</f>
        <v>52251.3</v>
      </c>
      <c r="G33" s="348">
        <f>SUM(G34:G51)</f>
        <v>59021</v>
      </c>
      <c r="H33" s="356">
        <f>SUM(H34:H51)</f>
        <v>60221</v>
      </c>
      <c r="I33" s="357">
        <f>SUM(I35:I51)</f>
        <v>43721</v>
      </c>
      <c r="J33" s="348">
        <f>SUM(J35:J51)</f>
        <v>54021</v>
      </c>
      <c r="K33" s="356">
        <f>SUM(K35:K51)</f>
        <v>56521</v>
      </c>
      <c r="L33" s="931">
        <f>SUM(L35:L51)</f>
        <v>23158.620000000003</v>
      </c>
      <c r="M33" s="955">
        <f t="shared" si="4"/>
        <v>40.97347888395464</v>
      </c>
    </row>
    <row r="34" spans="1:13" ht="15">
      <c r="A34" s="180">
        <v>223001</v>
      </c>
      <c r="B34" s="22"/>
      <c r="C34" s="22">
        <v>41</v>
      </c>
      <c r="D34" s="968" t="s">
        <v>401</v>
      </c>
      <c r="E34" s="185">
        <v>9018</v>
      </c>
      <c r="F34" s="729"/>
      <c r="G34" s="180"/>
      <c r="H34" s="21"/>
      <c r="I34" s="969"/>
      <c r="J34" s="180"/>
      <c r="K34" s="52"/>
      <c r="L34" s="970"/>
      <c r="M34" s="971"/>
    </row>
    <row r="35" spans="1:13" ht="15">
      <c r="A35" s="359">
        <v>223001</v>
      </c>
      <c r="B35" s="360">
        <v>1</v>
      </c>
      <c r="C35" s="360">
        <v>41</v>
      </c>
      <c r="D35" s="486" t="s">
        <v>29</v>
      </c>
      <c r="E35" s="363">
        <v>2155</v>
      </c>
      <c r="F35" s="363">
        <v>2184</v>
      </c>
      <c r="G35" s="359">
        <v>1800</v>
      </c>
      <c r="H35" s="361">
        <v>1800</v>
      </c>
      <c r="I35" s="362">
        <v>1800</v>
      </c>
      <c r="J35" s="359">
        <v>1800</v>
      </c>
      <c r="K35" s="475">
        <v>1800</v>
      </c>
      <c r="L35" s="933">
        <v>764.67</v>
      </c>
      <c r="M35" s="964">
        <f aca="true" t="shared" si="6" ref="M35:M73">(100/K35)*L35</f>
        <v>42.48166666666666</v>
      </c>
    </row>
    <row r="36" spans="1:13" ht="15">
      <c r="A36" s="364">
        <v>223001</v>
      </c>
      <c r="B36" s="365">
        <v>2</v>
      </c>
      <c r="C36" s="365">
        <v>41</v>
      </c>
      <c r="D36" s="487" t="s">
        <v>30</v>
      </c>
      <c r="E36" s="368">
        <v>484</v>
      </c>
      <c r="F36" s="368">
        <v>660</v>
      </c>
      <c r="G36" s="364">
        <v>500</v>
      </c>
      <c r="H36" s="366">
        <v>500</v>
      </c>
      <c r="I36" s="367">
        <v>500</v>
      </c>
      <c r="J36" s="364">
        <v>500</v>
      </c>
      <c r="K36" s="436">
        <v>500</v>
      </c>
      <c r="L36" s="934">
        <v>124</v>
      </c>
      <c r="M36" s="967">
        <f t="shared" si="6"/>
        <v>24.8</v>
      </c>
    </row>
    <row r="37" spans="1:13" ht="15">
      <c r="A37" s="364">
        <v>223001</v>
      </c>
      <c r="B37" s="365">
        <v>3</v>
      </c>
      <c r="C37" s="365">
        <v>41</v>
      </c>
      <c r="D37" s="487" t="s">
        <v>31</v>
      </c>
      <c r="E37" s="368">
        <v>2842</v>
      </c>
      <c r="F37" s="368">
        <v>1626</v>
      </c>
      <c r="G37" s="364">
        <v>7900</v>
      </c>
      <c r="H37" s="366">
        <v>7900</v>
      </c>
      <c r="I37" s="367">
        <v>5000</v>
      </c>
      <c r="J37" s="364">
        <v>7900</v>
      </c>
      <c r="K37" s="436">
        <v>7900</v>
      </c>
      <c r="L37" s="934">
        <v>1866.6</v>
      </c>
      <c r="M37" s="965">
        <f t="shared" si="6"/>
        <v>23.627848101265823</v>
      </c>
    </row>
    <row r="38" spans="1:13" ht="15">
      <c r="A38" s="364">
        <v>223001</v>
      </c>
      <c r="B38" s="365">
        <v>4</v>
      </c>
      <c r="C38" s="365">
        <v>41</v>
      </c>
      <c r="D38" s="487" t="s">
        <v>32</v>
      </c>
      <c r="E38" s="437">
        <v>810</v>
      </c>
      <c r="F38" s="437">
        <v>783</v>
      </c>
      <c r="G38" s="364">
        <v>1000</v>
      </c>
      <c r="H38" s="366">
        <v>1000</v>
      </c>
      <c r="I38" s="367">
        <v>900</v>
      </c>
      <c r="J38" s="364">
        <v>1000</v>
      </c>
      <c r="K38" s="436">
        <v>1000</v>
      </c>
      <c r="L38" s="934">
        <v>459</v>
      </c>
      <c r="M38" s="964">
        <f t="shared" si="6"/>
        <v>45.900000000000006</v>
      </c>
    </row>
    <row r="39" spans="1:24" ht="15.75" thickBot="1">
      <c r="A39" s="364">
        <v>223001</v>
      </c>
      <c r="B39" s="365">
        <v>5</v>
      </c>
      <c r="C39" s="365">
        <v>41</v>
      </c>
      <c r="D39" s="487" t="s">
        <v>33</v>
      </c>
      <c r="E39" s="475">
        <v>0</v>
      </c>
      <c r="F39" s="475">
        <v>1.3</v>
      </c>
      <c r="G39" s="364">
        <v>5</v>
      </c>
      <c r="H39" s="366">
        <v>5</v>
      </c>
      <c r="I39" s="367">
        <v>5</v>
      </c>
      <c r="J39" s="364">
        <v>5</v>
      </c>
      <c r="K39" s="436">
        <v>5</v>
      </c>
      <c r="L39" s="934">
        <v>0</v>
      </c>
      <c r="M39" s="965">
        <f t="shared" si="6"/>
        <v>0</v>
      </c>
      <c r="T39" s="728"/>
      <c r="X39" s="979"/>
    </row>
    <row r="40" spans="1:13" ht="15">
      <c r="A40" s="364">
        <v>223001</v>
      </c>
      <c r="B40" s="365">
        <v>6</v>
      </c>
      <c r="C40" s="365">
        <v>41</v>
      </c>
      <c r="D40" s="487" t="s">
        <v>34</v>
      </c>
      <c r="E40" s="436">
        <v>0</v>
      </c>
      <c r="F40" s="436">
        <v>206</v>
      </c>
      <c r="G40" s="364">
        <v>166</v>
      </c>
      <c r="H40" s="366">
        <v>166</v>
      </c>
      <c r="I40" s="367">
        <v>166</v>
      </c>
      <c r="J40" s="364">
        <v>166</v>
      </c>
      <c r="K40" s="436">
        <v>166</v>
      </c>
      <c r="L40" s="934">
        <v>96</v>
      </c>
      <c r="M40" s="964">
        <f t="shared" si="6"/>
        <v>57.83132530120483</v>
      </c>
    </row>
    <row r="41" spans="1:13" ht="15">
      <c r="A41" s="364">
        <v>223001</v>
      </c>
      <c r="B41" s="365">
        <v>8</v>
      </c>
      <c r="C41" s="365">
        <v>41</v>
      </c>
      <c r="D41" s="487" t="s">
        <v>37</v>
      </c>
      <c r="E41" s="436">
        <v>53</v>
      </c>
      <c r="F41" s="436">
        <v>551</v>
      </c>
      <c r="G41" s="364">
        <v>600</v>
      </c>
      <c r="H41" s="366">
        <v>600</v>
      </c>
      <c r="I41" s="367">
        <v>600</v>
      </c>
      <c r="J41" s="364">
        <v>600</v>
      </c>
      <c r="K41" s="436">
        <v>600</v>
      </c>
      <c r="L41" s="934">
        <v>176.88</v>
      </c>
      <c r="M41" s="967">
        <f t="shared" si="6"/>
        <v>29.479999999999997</v>
      </c>
    </row>
    <row r="42" spans="1:13" ht="15">
      <c r="A42" s="364">
        <v>223001</v>
      </c>
      <c r="B42" s="365">
        <v>9</v>
      </c>
      <c r="C42" s="365">
        <v>41</v>
      </c>
      <c r="D42" s="487" t="s">
        <v>363</v>
      </c>
      <c r="E42" s="436">
        <v>539</v>
      </c>
      <c r="F42" s="436">
        <v>670</v>
      </c>
      <c r="G42" s="364">
        <v>500</v>
      </c>
      <c r="H42" s="366">
        <v>700</v>
      </c>
      <c r="I42" s="367">
        <v>700</v>
      </c>
      <c r="J42" s="364">
        <v>500</v>
      </c>
      <c r="K42" s="436">
        <v>1500</v>
      </c>
      <c r="L42" s="934">
        <v>1099.04</v>
      </c>
      <c r="M42" s="967">
        <f t="shared" si="6"/>
        <v>73.26933333333334</v>
      </c>
    </row>
    <row r="43" spans="1:13" ht="15">
      <c r="A43" s="359">
        <v>223001</v>
      </c>
      <c r="B43" s="360">
        <v>10</v>
      </c>
      <c r="C43" s="360">
        <v>41</v>
      </c>
      <c r="D43" s="487" t="s">
        <v>36</v>
      </c>
      <c r="E43" s="436">
        <v>7586</v>
      </c>
      <c r="F43" s="436">
        <v>3220</v>
      </c>
      <c r="G43" s="364">
        <v>3500</v>
      </c>
      <c r="H43" s="366">
        <v>4500</v>
      </c>
      <c r="I43" s="367">
        <v>4500</v>
      </c>
      <c r="J43" s="364">
        <v>3500</v>
      </c>
      <c r="K43" s="436">
        <v>3500</v>
      </c>
      <c r="L43" s="934">
        <v>1270</v>
      </c>
      <c r="M43" s="967">
        <f t="shared" si="6"/>
        <v>36.285714285714285</v>
      </c>
    </row>
    <row r="44" spans="1:13" ht="15">
      <c r="A44" s="364">
        <v>223001</v>
      </c>
      <c r="B44" s="365">
        <v>11</v>
      </c>
      <c r="C44" s="365">
        <v>41</v>
      </c>
      <c r="D44" s="1217" t="s">
        <v>347</v>
      </c>
      <c r="E44" s="436">
        <v>758</v>
      </c>
      <c r="F44" s="436">
        <v>1488</v>
      </c>
      <c r="G44" s="364">
        <v>1500</v>
      </c>
      <c r="H44" s="366">
        <v>1500</v>
      </c>
      <c r="I44" s="367">
        <v>500</v>
      </c>
      <c r="J44" s="364">
        <v>1500</v>
      </c>
      <c r="K44" s="436">
        <v>1500</v>
      </c>
      <c r="L44" s="934">
        <v>14.23</v>
      </c>
      <c r="M44" s="967">
        <f t="shared" si="6"/>
        <v>0.9486666666666667</v>
      </c>
    </row>
    <row r="45" spans="1:13" ht="15">
      <c r="A45" s="450">
        <v>223001</v>
      </c>
      <c r="B45" s="365">
        <v>12</v>
      </c>
      <c r="C45" s="365">
        <v>41</v>
      </c>
      <c r="D45" s="471" t="s">
        <v>431</v>
      </c>
      <c r="E45" s="436">
        <v>10</v>
      </c>
      <c r="F45" s="436">
        <v>0</v>
      </c>
      <c r="G45" s="364">
        <v>50</v>
      </c>
      <c r="H45" s="366">
        <v>50</v>
      </c>
      <c r="I45" s="367">
        <v>50</v>
      </c>
      <c r="J45" s="364">
        <v>50</v>
      </c>
      <c r="K45" s="436">
        <v>50</v>
      </c>
      <c r="L45" s="934">
        <v>0</v>
      </c>
      <c r="M45" s="967">
        <f t="shared" si="6"/>
        <v>0</v>
      </c>
    </row>
    <row r="46" spans="1:13" ht="15">
      <c r="A46" s="450">
        <v>223001</v>
      </c>
      <c r="B46" s="365"/>
      <c r="C46" s="9" t="s">
        <v>493</v>
      </c>
      <c r="D46" s="504"/>
      <c r="E46" s="436"/>
      <c r="F46" s="436"/>
      <c r="G46" s="364"/>
      <c r="H46" s="366"/>
      <c r="I46" s="367"/>
      <c r="J46" s="364"/>
      <c r="K46" s="436">
        <v>500</v>
      </c>
      <c r="L46" s="934">
        <v>245</v>
      </c>
      <c r="M46" s="967">
        <f t="shared" si="6"/>
        <v>49</v>
      </c>
    </row>
    <row r="47" spans="1:13" ht="15">
      <c r="A47" s="417">
        <v>223002</v>
      </c>
      <c r="B47" s="393"/>
      <c r="C47" s="7" t="s">
        <v>493</v>
      </c>
      <c r="D47" s="504"/>
      <c r="E47" s="436"/>
      <c r="F47" s="436"/>
      <c r="G47" s="364"/>
      <c r="H47" s="366"/>
      <c r="I47" s="367"/>
      <c r="J47" s="364"/>
      <c r="K47" s="436">
        <v>1000</v>
      </c>
      <c r="L47" s="934">
        <v>610</v>
      </c>
      <c r="M47" s="967">
        <f t="shared" si="6"/>
        <v>61</v>
      </c>
    </row>
    <row r="48" spans="1:13" ht="15">
      <c r="A48" s="392">
        <v>223002</v>
      </c>
      <c r="B48" s="393">
        <v>16</v>
      </c>
      <c r="C48" s="360">
        <v>41</v>
      </c>
      <c r="D48" s="1217" t="s">
        <v>35</v>
      </c>
      <c r="E48" s="436">
        <v>7232</v>
      </c>
      <c r="F48" s="436">
        <v>6423</v>
      </c>
      <c r="G48" s="364">
        <v>7500</v>
      </c>
      <c r="H48" s="8">
        <v>7500</v>
      </c>
      <c r="I48" s="367">
        <v>5000</v>
      </c>
      <c r="J48" s="364">
        <v>7500</v>
      </c>
      <c r="K48" s="436">
        <v>6000</v>
      </c>
      <c r="L48" s="934">
        <v>25</v>
      </c>
      <c r="M48" s="965">
        <f>(100/K48)*L48</f>
        <v>0.4166666666666667</v>
      </c>
    </row>
    <row r="49" spans="1:13" ht="15">
      <c r="A49" s="364">
        <v>223002</v>
      </c>
      <c r="B49" s="365">
        <v>16</v>
      </c>
      <c r="C49" s="9" t="s">
        <v>493</v>
      </c>
      <c r="D49" s="487" t="s">
        <v>35</v>
      </c>
      <c r="E49" s="436"/>
      <c r="F49" s="436"/>
      <c r="G49" s="364"/>
      <c r="H49" s="8"/>
      <c r="I49" s="367"/>
      <c r="J49" s="364"/>
      <c r="K49" s="436">
        <v>2500</v>
      </c>
      <c r="L49" s="934">
        <v>1505</v>
      </c>
      <c r="M49" s="965">
        <f t="shared" si="6"/>
        <v>60.2</v>
      </c>
    </row>
    <row r="50" spans="1:13" ht="15">
      <c r="A50" s="364">
        <v>223003</v>
      </c>
      <c r="B50" s="365"/>
      <c r="C50" s="9">
        <v>41</v>
      </c>
      <c r="D50" s="329" t="s">
        <v>424</v>
      </c>
      <c r="E50" s="436">
        <v>13690</v>
      </c>
      <c r="F50" s="436">
        <v>8104</v>
      </c>
      <c r="G50" s="364">
        <v>9000</v>
      </c>
      <c r="H50" s="366">
        <v>9000</v>
      </c>
      <c r="I50" s="367">
        <v>9000</v>
      </c>
      <c r="J50" s="364">
        <v>4000</v>
      </c>
      <c r="K50" s="436">
        <v>4000</v>
      </c>
      <c r="L50" s="934">
        <v>3715</v>
      </c>
      <c r="M50" s="964">
        <f t="shared" si="6"/>
        <v>92.875</v>
      </c>
    </row>
    <row r="51" spans="1:13" ht="15">
      <c r="A51" s="364">
        <v>223003</v>
      </c>
      <c r="B51" s="365"/>
      <c r="C51" s="9" t="s">
        <v>421</v>
      </c>
      <c r="D51" s="329" t="s">
        <v>412</v>
      </c>
      <c r="E51" s="436">
        <v>21536</v>
      </c>
      <c r="F51" s="436">
        <v>26335</v>
      </c>
      <c r="G51" s="173">
        <v>25000</v>
      </c>
      <c r="H51" s="366">
        <v>25000</v>
      </c>
      <c r="I51" s="367">
        <v>15000</v>
      </c>
      <c r="J51" s="364">
        <v>25000</v>
      </c>
      <c r="K51" s="436">
        <v>24000</v>
      </c>
      <c r="L51" s="934">
        <v>11188.2</v>
      </c>
      <c r="M51" s="966">
        <f t="shared" si="6"/>
        <v>46.6175</v>
      </c>
    </row>
    <row r="52" spans="1:21" ht="15">
      <c r="A52" s="345">
        <v>240</v>
      </c>
      <c r="B52" s="374"/>
      <c r="C52" s="374"/>
      <c r="D52" s="484" t="s">
        <v>39</v>
      </c>
      <c r="E52" s="356">
        <f>SUM(E53:E53)</f>
        <v>45</v>
      </c>
      <c r="F52" s="356">
        <f aca="true" t="shared" si="7" ref="F52:L52">SUM(F53:F53)</f>
        <v>102</v>
      </c>
      <c r="G52" s="348">
        <v>90</v>
      </c>
      <c r="H52" s="356">
        <v>90</v>
      </c>
      <c r="I52" s="357">
        <v>20</v>
      </c>
      <c r="J52" s="348">
        <f>SUM(J53:J53)</f>
        <v>90</v>
      </c>
      <c r="K52" s="356">
        <f t="shared" si="7"/>
        <v>90</v>
      </c>
      <c r="L52" s="931">
        <f t="shared" si="7"/>
        <v>0</v>
      </c>
      <c r="M52" s="953">
        <f t="shared" si="6"/>
        <v>0</v>
      </c>
      <c r="U52" s="189"/>
    </row>
    <row r="53" spans="1:13" ht="15">
      <c r="A53" s="376">
        <v>242000</v>
      </c>
      <c r="B53" s="377"/>
      <c r="C53" s="377">
        <v>41</v>
      </c>
      <c r="D53" s="494" t="s">
        <v>40</v>
      </c>
      <c r="E53" s="792">
        <v>45</v>
      </c>
      <c r="F53" s="792">
        <v>102</v>
      </c>
      <c r="G53" s="376">
        <v>90</v>
      </c>
      <c r="H53" s="399">
        <v>90</v>
      </c>
      <c r="I53" s="402">
        <v>20</v>
      </c>
      <c r="J53" s="376">
        <v>90</v>
      </c>
      <c r="K53" s="792">
        <v>90</v>
      </c>
      <c r="L53" s="939">
        <v>0</v>
      </c>
      <c r="M53" s="964">
        <f t="shared" si="6"/>
        <v>0</v>
      </c>
    </row>
    <row r="54" spans="1:13" ht="15">
      <c r="A54" s="345">
        <v>290</v>
      </c>
      <c r="B54" s="346"/>
      <c r="C54" s="346"/>
      <c r="D54" s="484" t="s">
        <v>41</v>
      </c>
      <c r="E54" s="356">
        <f>SUM(E56:E60)</f>
        <v>11373</v>
      </c>
      <c r="F54" s="356">
        <f>SUM(F56:F60)</f>
        <v>10533</v>
      </c>
      <c r="G54" s="348">
        <f>SUM(G56:G60)</f>
        <v>2900</v>
      </c>
      <c r="H54" s="347">
        <f>SUM(H55:H60)</f>
        <v>8581</v>
      </c>
      <c r="I54" s="349">
        <f>SUM(I55:I60)</f>
        <v>7581</v>
      </c>
      <c r="J54" s="348">
        <f>SUM(J55:J60)</f>
        <v>6800</v>
      </c>
      <c r="K54" s="356">
        <f>SUM(K55:K60)</f>
        <v>7180</v>
      </c>
      <c r="L54" s="931">
        <f>SUM(L55:L60)</f>
        <v>423.53000000000003</v>
      </c>
      <c r="M54" s="955">
        <f t="shared" si="6"/>
        <v>5.89874651810585</v>
      </c>
    </row>
    <row r="55" spans="1:13" ht="15">
      <c r="A55" s="180">
        <v>292006</v>
      </c>
      <c r="B55" s="22"/>
      <c r="C55" s="22">
        <v>41</v>
      </c>
      <c r="D55" s="968" t="s">
        <v>509</v>
      </c>
      <c r="E55" s="52"/>
      <c r="F55" s="52"/>
      <c r="G55" s="180"/>
      <c r="H55" s="21">
        <v>581</v>
      </c>
      <c r="I55" s="739">
        <v>581</v>
      </c>
      <c r="J55" s="180"/>
      <c r="K55" s="52">
        <v>380</v>
      </c>
      <c r="L55" s="970">
        <v>372.6</v>
      </c>
      <c r="M55" s="1142">
        <f t="shared" si="6"/>
        <v>98.05263157894737</v>
      </c>
    </row>
    <row r="56" spans="1:13" ht="15">
      <c r="A56" s="359">
        <v>292017</v>
      </c>
      <c r="B56" s="360"/>
      <c r="C56" s="7" t="s">
        <v>489</v>
      </c>
      <c r="D56" s="486" t="s">
        <v>402</v>
      </c>
      <c r="E56" s="1181">
        <v>4709</v>
      </c>
      <c r="F56" s="475">
        <v>622</v>
      </c>
      <c r="G56" s="359">
        <v>1500</v>
      </c>
      <c r="H56" s="361">
        <v>1500</v>
      </c>
      <c r="I56" s="1141">
        <v>500</v>
      </c>
      <c r="J56" s="1214">
        <v>1500</v>
      </c>
      <c r="K56" s="475">
        <v>1500</v>
      </c>
      <c r="L56" s="933">
        <v>0</v>
      </c>
      <c r="M56" s="1142">
        <f t="shared" si="6"/>
        <v>0</v>
      </c>
    </row>
    <row r="57" spans="1:13" ht="15">
      <c r="A57" s="359">
        <v>292006</v>
      </c>
      <c r="B57" s="360"/>
      <c r="C57" s="7" t="s">
        <v>489</v>
      </c>
      <c r="D57" s="1143" t="s">
        <v>522</v>
      </c>
      <c r="E57" s="1181"/>
      <c r="F57" s="475">
        <v>2970</v>
      </c>
      <c r="G57" s="359">
        <v>100</v>
      </c>
      <c r="H57" s="361">
        <v>100</v>
      </c>
      <c r="I57" s="1141">
        <v>100</v>
      </c>
      <c r="J57" s="1214"/>
      <c r="K57" s="475"/>
      <c r="L57" s="933"/>
      <c r="M57" s="964"/>
    </row>
    <row r="58" spans="1:13" ht="15">
      <c r="A58" s="364">
        <v>292008</v>
      </c>
      <c r="B58" s="365"/>
      <c r="C58" s="365">
        <v>41</v>
      </c>
      <c r="D58" s="487" t="s">
        <v>336</v>
      </c>
      <c r="E58" s="475">
        <v>6664</v>
      </c>
      <c r="F58" s="436">
        <v>6941</v>
      </c>
      <c r="G58" s="364">
        <v>1000</v>
      </c>
      <c r="H58" s="366">
        <v>4500</v>
      </c>
      <c r="I58" s="362">
        <v>4500</v>
      </c>
      <c r="J58" s="359">
        <v>5000</v>
      </c>
      <c r="K58" s="436">
        <v>5000</v>
      </c>
      <c r="L58" s="934">
        <v>50.93</v>
      </c>
      <c r="M58" s="967">
        <f t="shared" si="6"/>
        <v>1.0186</v>
      </c>
    </row>
    <row r="59" spans="1:13" ht="15">
      <c r="A59" s="364">
        <v>292012</v>
      </c>
      <c r="B59" s="365"/>
      <c r="C59" s="365">
        <v>41</v>
      </c>
      <c r="D59" s="329" t="s">
        <v>510</v>
      </c>
      <c r="E59" s="436"/>
      <c r="F59" s="436"/>
      <c r="G59" s="364"/>
      <c r="H59" s="366">
        <v>1400</v>
      </c>
      <c r="I59" s="367">
        <v>1400</v>
      </c>
      <c r="J59" s="359"/>
      <c r="K59" s="436"/>
      <c r="L59" s="934"/>
      <c r="M59" s="967"/>
    </row>
    <row r="60" spans="1:13" ht="15.75" thickBot="1">
      <c r="A60" s="359">
        <v>292027</v>
      </c>
      <c r="B60" s="365">
        <v>1</v>
      </c>
      <c r="C60" s="365">
        <v>41</v>
      </c>
      <c r="D60" s="487" t="s">
        <v>42</v>
      </c>
      <c r="E60" s="436"/>
      <c r="F60" s="436"/>
      <c r="G60" s="364">
        <v>300</v>
      </c>
      <c r="H60" s="366">
        <v>500</v>
      </c>
      <c r="I60" s="367">
        <v>500</v>
      </c>
      <c r="J60" s="364">
        <v>300</v>
      </c>
      <c r="K60" s="1210">
        <v>300</v>
      </c>
      <c r="L60" s="934">
        <v>0</v>
      </c>
      <c r="M60" s="967">
        <f t="shared" si="6"/>
        <v>0</v>
      </c>
    </row>
    <row r="61" spans="1:13" ht="15.75" thickBot="1">
      <c r="A61" s="403">
        <v>300</v>
      </c>
      <c r="B61" s="383"/>
      <c r="C61" s="383"/>
      <c r="D61" s="489" t="s">
        <v>44</v>
      </c>
      <c r="E61" s="404">
        <f>SUM(E62:E81)</f>
        <v>418251</v>
      </c>
      <c r="F61" s="404">
        <f>SUM(F62:F83)</f>
        <v>577796</v>
      </c>
      <c r="G61" s="403">
        <f>SUM(G62:G81)</f>
        <v>513150</v>
      </c>
      <c r="H61" s="404">
        <f>SUM(H62:H83)</f>
        <v>602412</v>
      </c>
      <c r="I61" s="405">
        <f>SUM(I62:I83)</f>
        <v>595431</v>
      </c>
      <c r="J61" s="403">
        <f>SUM(J62:J83)</f>
        <v>588800</v>
      </c>
      <c r="K61" s="404">
        <f>SUM(K62:K84)</f>
        <v>674464</v>
      </c>
      <c r="L61" s="937">
        <f>SUM(L62:L84)</f>
        <v>395926.7800000001</v>
      </c>
      <c r="M61" s="956">
        <f t="shared" si="6"/>
        <v>58.70243333965936</v>
      </c>
    </row>
    <row r="62" spans="1:13" ht="15">
      <c r="A62" s="407">
        <v>311000</v>
      </c>
      <c r="B62" s="408">
        <v>1</v>
      </c>
      <c r="C62" s="408">
        <v>71</v>
      </c>
      <c r="D62" s="495" t="s">
        <v>45</v>
      </c>
      <c r="E62" s="481">
        <v>4776</v>
      </c>
      <c r="F62" s="481">
        <v>1800</v>
      </c>
      <c r="G62" s="407">
        <v>1500</v>
      </c>
      <c r="H62" s="409">
        <v>1500</v>
      </c>
      <c r="I62" s="410">
        <v>1000</v>
      </c>
      <c r="J62" s="407">
        <v>1000</v>
      </c>
      <c r="K62" s="481">
        <v>13500</v>
      </c>
      <c r="L62" s="941">
        <v>13334</v>
      </c>
      <c r="M62" s="974">
        <f t="shared" si="6"/>
        <v>98.77037037037037</v>
      </c>
    </row>
    <row r="63" spans="1:13" ht="15">
      <c r="A63" s="359">
        <v>312001</v>
      </c>
      <c r="B63" s="360">
        <v>1</v>
      </c>
      <c r="C63" s="360">
        <v>111</v>
      </c>
      <c r="D63" s="486" t="s">
        <v>46</v>
      </c>
      <c r="E63" s="475">
        <v>377128</v>
      </c>
      <c r="F63" s="475">
        <v>420769</v>
      </c>
      <c r="G63" s="359">
        <v>437000</v>
      </c>
      <c r="H63" s="361">
        <v>493768</v>
      </c>
      <c r="I63" s="362">
        <v>493768</v>
      </c>
      <c r="J63" s="359">
        <v>515000</v>
      </c>
      <c r="K63" s="475">
        <v>520254</v>
      </c>
      <c r="L63" s="933">
        <v>249265</v>
      </c>
      <c r="M63" s="967">
        <f t="shared" si="6"/>
        <v>47.91217366901552</v>
      </c>
    </row>
    <row r="64" spans="1:13" ht="15">
      <c r="A64" s="359">
        <v>312001</v>
      </c>
      <c r="B64" s="360">
        <v>2</v>
      </c>
      <c r="C64" s="360">
        <v>111</v>
      </c>
      <c r="D64" s="486" t="s">
        <v>380</v>
      </c>
      <c r="E64" s="436">
        <v>2997</v>
      </c>
      <c r="F64" s="436">
        <v>3511</v>
      </c>
      <c r="G64" s="364">
        <v>3000</v>
      </c>
      <c r="H64" s="366">
        <v>4000</v>
      </c>
      <c r="I64" s="367">
        <v>4000</v>
      </c>
      <c r="J64" s="364">
        <v>3000</v>
      </c>
      <c r="K64" s="436">
        <v>3500</v>
      </c>
      <c r="L64" s="934">
        <v>3463.99</v>
      </c>
      <c r="M64" s="967">
        <f t="shared" si="6"/>
        <v>98.97114285714285</v>
      </c>
    </row>
    <row r="65" spans="1:13" ht="15">
      <c r="A65" s="359">
        <v>312001</v>
      </c>
      <c r="B65" s="360">
        <v>3</v>
      </c>
      <c r="C65" s="360">
        <v>111</v>
      </c>
      <c r="D65" s="1143" t="s">
        <v>511</v>
      </c>
      <c r="E65" s="436"/>
      <c r="F65" s="436"/>
      <c r="G65" s="364"/>
      <c r="H65" s="366">
        <v>370</v>
      </c>
      <c r="I65" s="367">
        <v>370</v>
      </c>
      <c r="J65" s="364"/>
      <c r="K65" s="436">
        <v>400</v>
      </c>
      <c r="L65" s="934">
        <v>393.8</v>
      </c>
      <c r="M65" s="967">
        <f t="shared" si="6"/>
        <v>98.45</v>
      </c>
    </row>
    <row r="66" spans="1:13" ht="15">
      <c r="A66" s="359">
        <v>312001</v>
      </c>
      <c r="B66" s="360">
        <v>4</v>
      </c>
      <c r="C66" s="360">
        <v>111</v>
      </c>
      <c r="D66" s="486" t="s">
        <v>364</v>
      </c>
      <c r="E66" s="436">
        <v>7073</v>
      </c>
      <c r="F66" s="436">
        <v>3520</v>
      </c>
      <c r="G66" s="364">
        <v>3600</v>
      </c>
      <c r="H66" s="366">
        <v>3600</v>
      </c>
      <c r="I66" s="367">
        <v>1800</v>
      </c>
      <c r="J66" s="364">
        <v>4300</v>
      </c>
      <c r="K66" s="436">
        <v>4300</v>
      </c>
      <c r="L66" s="934">
        <v>0</v>
      </c>
      <c r="M66" s="965">
        <f t="shared" si="6"/>
        <v>0</v>
      </c>
    </row>
    <row r="67" spans="1:13" ht="15">
      <c r="A67" s="364">
        <v>312001</v>
      </c>
      <c r="B67" s="365">
        <v>5</v>
      </c>
      <c r="C67" s="365">
        <v>111</v>
      </c>
      <c r="D67" s="487" t="s">
        <v>47</v>
      </c>
      <c r="E67" s="436">
        <v>871</v>
      </c>
      <c r="F67" s="436">
        <v>29071</v>
      </c>
      <c r="G67" s="364">
        <v>55000</v>
      </c>
      <c r="H67" s="366">
        <v>34421</v>
      </c>
      <c r="I67" s="367">
        <v>30000</v>
      </c>
      <c r="J67" s="364">
        <v>55000</v>
      </c>
      <c r="K67" s="436">
        <v>38495</v>
      </c>
      <c r="L67" s="934">
        <v>37412.4</v>
      </c>
      <c r="M67" s="964">
        <f t="shared" si="6"/>
        <v>97.18768671256007</v>
      </c>
    </row>
    <row r="68" spans="1:13" ht="15">
      <c r="A68" s="392">
        <v>312001</v>
      </c>
      <c r="B68" s="393">
        <v>6</v>
      </c>
      <c r="C68" s="393">
        <v>111</v>
      </c>
      <c r="D68" s="493" t="s">
        <v>381</v>
      </c>
      <c r="E68" s="436">
        <v>247</v>
      </c>
      <c r="F68" s="436">
        <v>243</v>
      </c>
      <c r="G68" s="364">
        <v>250</v>
      </c>
      <c r="H68" s="366">
        <v>250</v>
      </c>
      <c r="I68" s="367">
        <v>250</v>
      </c>
      <c r="J68" s="364">
        <v>250</v>
      </c>
      <c r="K68" s="436">
        <v>260</v>
      </c>
      <c r="L68" s="934">
        <v>253.53</v>
      </c>
      <c r="M68" s="967">
        <f t="shared" si="6"/>
        <v>97.51153846153846</v>
      </c>
    </row>
    <row r="69" spans="1:13" ht="15">
      <c r="A69" s="364">
        <v>312001</v>
      </c>
      <c r="B69" s="365">
        <v>7</v>
      </c>
      <c r="C69" s="365">
        <v>111</v>
      </c>
      <c r="D69" s="487" t="s">
        <v>48</v>
      </c>
      <c r="E69" s="436">
        <v>133</v>
      </c>
      <c r="F69" s="436">
        <v>133</v>
      </c>
      <c r="G69" s="364">
        <v>200</v>
      </c>
      <c r="H69" s="366">
        <v>200</v>
      </c>
      <c r="I69" s="367">
        <v>140</v>
      </c>
      <c r="J69" s="364">
        <v>150</v>
      </c>
      <c r="K69" s="436">
        <v>150</v>
      </c>
      <c r="L69" s="934">
        <v>66.4</v>
      </c>
      <c r="M69" s="967">
        <f t="shared" si="6"/>
        <v>44.266666666666666</v>
      </c>
    </row>
    <row r="70" spans="1:23" ht="15">
      <c r="A70" s="364">
        <v>312001</v>
      </c>
      <c r="B70" s="365">
        <v>8</v>
      </c>
      <c r="C70" s="365">
        <v>111</v>
      </c>
      <c r="D70" s="329" t="s">
        <v>578</v>
      </c>
      <c r="E70" s="436"/>
      <c r="F70" s="436"/>
      <c r="G70" s="364"/>
      <c r="H70" s="366"/>
      <c r="I70" s="367"/>
      <c r="J70" s="364"/>
      <c r="K70" s="436">
        <v>3500</v>
      </c>
      <c r="L70" s="934">
        <v>3105.53</v>
      </c>
      <c r="M70" s="967">
        <f t="shared" si="6"/>
        <v>88.72942857142857</v>
      </c>
      <c r="W70" s="1147"/>
    </row>
    <row r="71" spans="1:19" ht="15">
      <c r="A71" s="364">
        <v>312001</v>
      </c>
      <c r="B71" s="365">
        <v>9</v>
      </c>
      <c r="C71" s="365">
        <v>111</v>
      </c>
      <c r="D71" s="487" t="s">
        <v>49</v>
      </c>
      <c r="E71" s="436">
        <v>4226</v>
      </c>
      <c r="F71" s="436">
        <v>4569</v>
      </c>
      <c r="G71" s="364">
        <v>5000</v>
      </c>
      <c r="H71" s="366">
        <v>5400</v>
      </c>
      <c r="I71" s="367">
        <v>5400</v>
      </c>
      <c r="J71" s="364">
        <v>5200</v>
      </c>
      <c r="K71" s="436">
        <v>5200</v>
      </c>
      <c r="L71" s="934">
        <v>4688.86</v>
      </c>
      <c r="M71" s="965">
        <f t="shared" si="6"/>
        <v>90.17038461538462</v>
      </c>
      <c r="S71" s="189"/>
    </row>
    <row r="72" spans="1:13" ht="15">
      <c r="A72" s="364">
        <v>312001</v>
      </c>
      <c r="B72" s="365">
        <v>10</v>
      </c>
      <c r="C72" s="365">
        <v>111</v>
      </c>
      <c r="D72" s="329" t="s">
        <v>555</v>
      </c>
      <c r="E72" s="436">
        <v>2370</v>
      </c>
      <c r="F72" s="436">
        <v>4324</v>
      </c>
      <c r="G72" s="364">
        <v>2500</v>
      </c>
      <c r="H72" s="366">
        <v>7100</v>
      </c>
      <c r="I72" s="367">
        <v>7100</v>
      </c>
      <c r="J72" s="364"/>
      <c r="K72" s="436">
        <v>5200</v>
      </c>
      <c r="L72" s="934">
        <v>5151.87</v>
      </c>
      <c r="M72" s="964">
        <f t="shared" si="6"/>
        <v>99.07442307692308</v>
      </c>
    </row>
    <row r="73" spans="1:13" ht="15">
      <c r="A73" s="364">
        <v>312001</v>
      </c>
      <c r="B73" s="360">
        <v>11</v>
      </c>
      <c r="C73" s="360">
        <v>111</v>
      </c>
      <c r="D73" s="487" t="s">
        <v>52</v>
      </c>
      <c r="E73" s="417">
        <v>213</v>
      </c>
      <c r="F73" s="436"/>
      <c r="G73" s="364">
        <v>200</v>
      </c>
      <c r="H73" s="366">
        <v>200</v>
      </c>
      <c r="I73" s="367"/>
      <c r="J73" s="392"/>
      <c r="K73" s="436">
        <v>300</v>
      </c>
      <c r="L73" s="934">
        <v>76.5</v>
      </c>
      <c r="M73" s="965">
        <f t="shared" si="6"/>
        <v>25.5</v>
      </c>
    </row>
    <row r="74" spans="1:13" ht="0.75" customHeight="1">
      <c r="A74" s="364">
        <v>312001</v>
      </c>
      <c r="B74" s="412">
        <v>12</v>
      </c>
      <c r="C74" s="365">
        <v>111</v>
      </c>
      <c r="D74" s="329" t="s">
        <v>432</v>
      </c>
      <c r="E74" s="436">
        <v>1200</v>
      </c>
      <c r="F74" s="436"/>
      <c r="G74" s="364"/>
      <c r="H74" s="366"/>
      <c r="I74" s="367"/>
      <c r="J74" s="364"/>
      <c r="K74" s="436"/>
      <c r="L74" s="934"/>
      <c r="M74" s="923"/>
    </row>
    <row r="75" spans="1:13" ht="15" hidden="1">
      <c r="A75" s="364">
        <v>312001</v>
      </c>
      <c r="B75" s="413">
        <v>13</v>
      </c>
      <c r="C75" s="742">
        <v>111</v>
      </c>
      <c r="D75" s="487" t="s">
        <v>53</v>
      </c>
      <c r="E75" s="436"/>
      <c r="F75" s="436"/>
      <c r="G75" s="364"/>
      <c r="H75" s="366"/>
      <c r="I75" s="367"/>
      <c r="J75" s="364"/>
      <c r="K75" s="436"/>
      <c r="L75" s="934"/>
      <c r="M75" s="923"/>
    </row>
    <row r="76" spans="1:13" ht="15">
      <c r="A76" s="359">
        <v>312001</v>
      </c>
      <c r="B76" s="412">
        <v>14</v>
      </c>
      <c r="C76" s="414">
        <v>111</v>
      </c>
      <c r="D76" s="486" t="s">
        <v>54</v>
      </c>
      <c r="E76" s="475">
        <v>5356</v>
      </c>
      <c r="F76" s="475">
        <v>5999</v>
      </c>
      <c r="G76" s="359">
        <v>4900</v>
      </c>
      <c r="H76" s="361">
        <v>4900</v>
      </c>
      <c r="I76" s="362">
        <v>4900</v>
      </c>
      <c r="J76" s="359">
        <v>4900</v>
      </c>
      <c r="K76" s="475">
        <v>4900</v>
      </c>
      <c r="L76" s="933">
        <v>4473</v>
      </c>
      <c r="M76" s="965">
        <f>(100/K76)*L76</f>
        <v>91.28571428571428</v>
      </c>
    </row>
    <row r="77" spans="1:13" ht="15.75" thickBot="1">
      <c r="A77" s="364">
        <v>312001</v>
      </c>
      <c r="B77" s="365">
        <v>16</v>
      </c>
      <c r="C77" s="365">
        <v>111</v>
      </c>
      <c r="D77" s="487" t="s">
        <v>360</v>
      </c>
      <c r="E77" s="436">
        <v>11661</v>
      </c>
      <c r="F77" s="436"/>
      <c r="G77" s="364"/>
      <c r="H77" s="366"/>
      <c r="I77" s="367"/>
      <c r="J77" s="364"/>
      <c r="K77" s="436"/>
      <c r="L77" s="934"/>
      <c r="M77" s="923"/>
    </row>
    <row r="78" spans="1:19" ht="15.75" hidden="1" thickBot="1">
      <c r="A78" s="364">
        <v>312001</v>
      </c>
      <c r="B78" s="365">
        <v>17</v>
      </c>
      <c r="C78" s="416">
        <v>111</v>
      </c>
      <c r="D78" s="492" t="s">
        <v>55</v>
      </c>
      <c r="E78" s="436"/>
      <c r="F78" s="436"/>
      <c r="G78" s="364"/>
      <c r="H78" s="436"/>
      <c r="I78" s="477"/>
      <c r="J78" s="364"/>
      <c r="K78" s="436"/>
      <c r="L78" s="934"/>
      <c r="M78" s="958"/>
      <c r="S78" s="728"/>
    </row>
    <row r="79" spans="1:19" ht="15.75" thickBot="1">
      <c r="A79" s="364">
        <v>312011</v>
      </c>
      <c r="B79" s="360"/>
      <c r="C79" s="412">
        <v>111</v>
      </c>
      <c r="D79" s="329" t="s">
        <v>394</v>
      </c>
      <c r="E79" s="436"/>
      <c r="F79" s="475"/>
      <c r="G79" s="359"/>
      <c r="H79" s="475"/>
      <c r="I79" s="476"/>
      <c r="J79" s="364"/>
      <c r="K79" s="475"/>
      <c r="L79" s="933"/>
      <c r="M79" s="923"/>
      <c r="S79" s="1149"/>
    </row>
    <row r="80" spans="1:13" ht="15">
      <c r="A80" s="364">
        <v>312001</v>
      </c>
      <c r="B80" s="412">
        <v>18</v>
      </c>
      <c r="C80" s="412">
        <v>111</v>
      </c>
      <c r="D80" s="329" t="s">
        <v>460</v>
      </c>
      <c r="E80" s="475"/>
      <c r="F80" s="437">
        <v>103857</v>
      </c>
      <c r="G80" s="392"/>
      <c r="H80" s="366"/>
      <c r="I80" s="437"/>
      <c r="J80" s="359"/>
      <c r="K80" s="436"/>
      <c r="L80" s="934"/>
      <c r="M80" s="922"/>
    </row>
    <row r="81" spans="1:13" ht="15">
      <c r="A81" s="361">
        <v>312001</v>
      </c>
      <c r="B81" s="365">
        <v>19</v>
      </c>
      <c r="C81" s="414">
        <v>111</v>
      </c>
      <c r="D81" s="1143" t="s">
        <v>494</v>
      </c>
      <c r="E81" s="475"/>
      <c r="F81" s="475"/>
      <c r="G81" s="364"/>
      <c r="H81" s="475">
        <v>3000</v>
      </c>
      <c r="I81" s="476">
        <v>3000</v>
      </c>
      <c r="J81" s="359"/>
      <c r="K81" s="436">
        <v>3000</v>
      </c>
      <c r="L81" s="933">
        <v>3000</v>
      </c>
      <c r="M81" s="965"/>
    </row>
    <row r="82" spans="1:14" ht="15">
      <c r="A82" s="48">
        <v>312001</v>
      </c>
      <c r="B82" s="365">
        <v>20</v>
      </c>
      <c r="C82" s="1182">
        <v>111</v>
      </c>
      <c r="D82" s="329" t="s">
        <v>551</v>
      </c>
      <c r="E82" s="364"/>
      <c r="F82" s="477"/>
      <c r="G82" s="364"/>
      <c r="H82" s="366">
        <v>43703</v>
      </c>
      <c r="I82" s="477">
        <v>43703</v>
      </c>
      <c r="J82" s="364"/>
      <c r="K82" s="436"/>
      <c r="L82" s="934"/>
      <c r="M82" s="965"/>
      <c r="N82" s="319"/>
    </row>
    <row r="83" spans="1:13" ht="15">
      <c r="A83" s="436">
        <v>312001</v>
      </c>
      <c r="B83" s="365">
        <v>50</v>
      </c>
      <c r="C83" s="1182">
        <v>111</v>
      </c>
      <c r="D83" s="329" t="s">
        <v>557</v>
      </c>
      <c r="E83" s="364"/>
      <c r="F83" s="477"/>
      <c r="G83" s="364"/>
      <c r="H83" s="366"/>
      <c r="I83" s="368"/>
      <c r="J83" s="436"/>
      <c r="K83" s="436">
        <v>69000</v>
      </c>
      <c r="L83" s="934">
        <v>68739.19</v>
      </c>
      <c r="M83" s="965">
        <f>(100/K83)*L83</f>
        <v>99.62201449275362</v>
      </c>
    </row>
    <row r="84" spans="1:13" ht="15.75" thickBot="1">
      <c r="A84" s="760">
        <v>312011</v>
      </c>
      <c r="B84" s="469"/>
      <c r="C84" s="469">
        <v>111</v>
      </c>
      <c r="D84" s="562" t="s">
        <v>577</v>
      </c>
      <c r="E84" s="701"/>
      <c r="F84" s="418"/>
      <c r="G84" s="392"/>
      <c r="H84" s="478"/>
      <c r="I84" s="740"/>
      <c r="J84" s="760"/>
      <c r="K84" s="760">
        <v>2505</v>
      </c>
      <c r="L84" s="921">
        <v>2502.71</v>
      </c>
      <c r="M84" s="1142">
        <f>(100/K84)*L84</f>
        <v>99.90858283433134</v>
      </c>
    </row>
    <row r="85" spans="1:13" ht="15.75" thickBot="1">
      <c r="A85" s="420"/>
      <c r="B85" s="420"/>
      <c r="C85" s="421"/>
      <c r="D85" s="744" t="s">
        <v>455</v>
      </c>
      <c r="E85" s="745">
        <v>49193</v>
      </c>
      <c r="F85" s="745">
        <v>57779</v>
      </c>
      <c r="G85" s="746">
        <v>78500</v>
      </c>
      <c r="H85" s="747">
        <v>40642</v>
      </c>
      <c r="I85" s="748">
        <v>40642</v>
      </c>
      <c r="J85" s="1074">
        <v>57500</v>
      </c>
      <c r="K85" s="1211">
        <v>57500</v>
      </c>
      <c r="L85" s="1091">
        <v>11975.5</v>
      </c>
      <c r="M85" s="961">
        <f>(100/K85)*L85</f>
        <v>20.82695652173913</v>
      </c>
    </row>
    <row r="86" spans="1:13" ht="15.75" thickBot="1">
      <c r="A86" s="424"/>
      <c r="B86" s="424"/>
      <c r="C86" s="424"/>
      <c r="D86" s="749" t="s">
        <v>56</v>
      </c>
      <c r="E86" s="751">
        <v>1699151</v>
      </c>
      <c r="F86" s="751">
        <v>1995085</v>
      </c>
      <c r="G86" s="753">
        <f>G61+G18+G4</f>
        <v>1928418</v>
      </c>
      <c r="H86" s="750">
        <f>H61+H18+H4</f>
        <v>2009979</v>
      </c>
      <c r="I86" s="751">
        <f>I4+I18+I61</f>
        <v>1993842</v>
      </c>
      <c r="J86" s="1108">
        <f>J61+J18+J4</f>
        <v>2008968</v>
      </c>
      <c r="K86" s="753">
        <f>K61+K18+K4</f>
        <v>2097512</v>
      </c>
      <c r="L86" s="1106">
        <f>L61+L18+L4</f>
        <v>1105737.5900000003</v>
      </c>
      <c r="M86" s="924">
        <f>(100/K86)*L86</f>
        <v>52.716627604514315</v>
      </c>
    </row>
    <row r="87" spans="1:13" ht="15.75" thickBot="1">
      <c r="A87" s="424"/>
      <c r="B87" s="424"/>
      <c r="C87" s="453"/>
      <c r="D87" s="752" t="s">
        <v>456</v>
      </c>
      <c r="E87" s="423">
        <v>1699151</v>
      </c>
      <c r="F87" s="423">
        <v>2052864</v>
      </c>
      <c r="G87" s="423">
        <f aca="true" t="shared" si="8" ref="G87:L87">G85+G86</f>
        <v>2006918</v>
      </c>
      <c r="H87" s="743">
        <f t="shared" si="8"/>
        <v>2050621</v>
      </c>
      <c r="I87" s="422">
        <f t="shared" si="8"/>
        <v>2034484</v>
      </c>
      <c r="J87" s="1109">
        <f t="shared" si="8"/>
        <v>2066468</v>
      </c>
      <c r="K87" s="1212">
        <f t="shared" si="8"/>
        <v>2155012</v>
      </c>
      <c r="L87" s="1107">
        <f t="shared" si="8"/>
        <v>1117713.0900000003</v>
      </c>
      <c r="M87" s="959">
        <f>(100/K87)*L87</f>
        <v>51.86574784734379</v>
      </c>
    </row>
    <row r="88" spans="1:13" ht="15.75" thickBot="1">
      <c r="A88" s="427"/>
      <c r="B88" s="428"/>
      <c r="C88" s="428"/>
      <c r="D88" s="482"/>
      <c r="E88" s="425"/>
      <c r="F88" s="425"/>
      <c r="G88" s="425"/>
      <c r="H88" s="425"/>
      <c r="I88" s="425"/>
      <c r="J88" s="1184"/>
      <c r="K88" s="425"/>
      <c r="L88" s="942"/>
      <c r="M88" s="925"/>
    </row>
    <row r="89" spans="1:13" ht="15.75" thickBot="1">
      <c r="A89" s="430">
        <v>230</v>
      </c>
      <c r="B89" s="431"/>
      <c r="C89" s="432"/>
      <c r="D89" s="438" t="s">
        <v>57</v>
      </c>
      <c r="E89" s="418"/>
      <c r="F89" s="418"/>
      <c r="G89" s="418"/>
      <c r="H89" s="418"/>
      <c r="I89" s="426"/>
      <c r="J89" s="1185"/>
      <c r="K89" s="418"/>
      <c r="L89" s="426"/>
      <c r="M89" s="926"/>
    </row>
    <row r="90" spans="1:13" ht="15.75" thickBot="1">
      <c r="A90" s="407"/>
      <c r="B90" s="408"/>
      <c r="C90" s="408"/>
      <c r="D90" s="433" t="s">
        <v>58</v>
      </c>
      <c r="E90" s="434"/>
      <c r="F90" s="434"/>
      <c r="G90" s="434"/>
      <c r="H90" s="434"/>
      <c r="I90" s="435"/>
      <c r="J90" s="1110"/>
      <c r="K90" s="1112"/>
      <c r="L90" s="1111"/>
      <c r="M90" s="957"/>
    </row>
    <row r="91" spans="1:13" ht="15">
      <c r="A91" s="407">
        <v>233001</v>
      </c>
      <c r="B91" s="408"/>
      <c r="C91" s="408">
        <v>43</v>
      </c>
      <c r="D91" s="495" t="s">
        <v>59</v>
      </c>
      <c r="E91" s="411">
        <v>73000</v>
      </c>
      <c r="F91" s="411">
        <v>5544</v>
      </c>
      <c r="G91" s="436"/>
      <c r="H91" s="366">
        <v>2610</v>
      </c>
      <c r="I91" s="624">
        <v>2610</v>
      </c>
      <c r="J91" s="407"/>
      <c r="K91" s="409">
        <v>5010</v>
      </c>
      <c r="L91" s="934">
        <v>5009</v>
      </c>
      <c r="M91" s="1142">
        <f>(100/K91)*L91</f>
        <v>99.98003992015968</v>
      </c>
    </row>
    <row r="92" spans="1:13" ht="15">
      <c r="A92" s="364">
        <v>322001</v>
      </c>
      <c r="B92" s="365"/>
      <c r="C92" s="365">
        <v>111</v>
      </c>
      <c r="D92" s="329" t="s">
        <v>405</v>
      </c>
      <c r="E92" s="449"/>
      <c r="F92" s="449"/>
      <c r="G92" s="436"/>
      <c r="H92" s="436"/>
      <c r="I92" s="368"/>
      <c r="J92" s="364"/>
      <c r="K92" s="366"/>
      <c r="L92" s="934"/>
      <c r="M92" s="958"/>
    </row>
    <row r="93" spans="1:13" ht="15">
      <c r="A93" s="359">
        <v>322001</v>
      </c>
      <c r="B93" s="365">
        <v>1</v>
      </c>
      <c r="C93" s="365">
        <v>111</v>
      </c>
      <c r="D93" s="329" t="s">
        <v>433</v>
      </c>
      <c r="E93" s="449">
        <v>20000</v>
      </c>
      <c r="F93" s="449"/>
      <c r="G93" s="436"/>
      <c r="H93" s="436"/>
      <c r="I93" s="368"/>
      <c r="J93" s="364"/>
      <c r="K93" s="366"/>
      <c r="L93" s="934"/>
      <c r="M93" s="923"/>
    </row>
    <row r="94" spans="1:13" ht="15">
      <c r="A94" s="359">
        <v>322001</v>
      </c>
      <c r="B94" s="393">
        <v>20</v>
      </c>
      <c r="C94" s="15" t="s">
        <v>418</v>
      </c>
      <c r="D94" s="329" t="s">
        <v>417</v>
      </c>
      <c r="E94" s="449">
        <v>898974</v>
      </c>
      <c r="F94" s="449"/>
      <c r="G94" s="436"/>
      <c r="H94" s="436"/>
      <c r="I94" s="368"/>
      <c r="J94" s="364"/>
      <c r="K94" s="366"/>
      <c r="L94" s="934"/>
      <c r="M94" s="954"/>
    </row>
    <row r="95" spans="1:13" ht="15">
      <c r="A95" s="364">
        <v>322001</v>
      </c>
      <c r="B95" s="365">
        <v>20</v>
      </c>
      <c r="C95" s="9" t="s">
        <v>419</v>
      </c>
      <c r="D95" s="329" t="s">
        <v>417</v>
      </c>
      <c r="E95" s="449">
        <v>105762</v>
      </c>
      <c r="F95" s="449"/>
      <c r="G95" s="436"/>
      <c r="H95" s="436"/>
      <c r="I95" s="368"/>
      <c r="J95" s="364"/>
      <c r="K95" s="366"/>
      <c r="L95" s="934"/>
      <c r="M95" s="958"/>
    </row>
    <row r="96" spans="1:13" ht="15">
      <c r="A96" s="364">
        <v>322001</v>
      </c>
      <c r="B96" s="365"/>
      <c r="C96" s="365">
        <v>41</v>
      </c>
      <c r="D96" s="329" t="s">
        <v>417</v>
      </c>
      <c r="E96" s="449"/>
      <c r="F96" s="449"/>
      <c r="G96" s="436">
        <v>52300</v>
      </c>
      <c r="H96" s="48">
        <v>49690</v>
      </c>
      <c r="I96" s="368">
        <v>49690</v>
      </c>
      <c r="J96" s="364">
        <v>60000</v>
      </c>
      <c r="K96" s="366">
        <v>54990</v>
      </c>
      <c r="L96" s="934">
        <v>0</v>
      </c>
      <c r="M96" s="965">
        <f>(100/K96)*L96</f>
        <v>0</v>
      </c>
    </row>
    <row r="97" spans="1:13" ht="15">
      <c r="A97" s="364">
        <v>322001</v>
      </c>
      <c r="B97" s="365">
        <v>30</v>
      </c>
      <c r="C97" s="9" t="s">
        <v>512</v>
      </c>
      <c r="D97" s="329" t="s">
        <v>459</v>
      </c>
      <c r="E97" s="449"/>
      <c r="F97" s="449"/>
      <c r="G97" s="436">
        <v>299068</v>
      </c>
      <c r="H97" s="48">
        <v>299068</v>
      </c>
      <c r="I97" s="368">
        <v>299068</v>
      </c>
      <c r="J97" s="398"/>
      <c r="K97" s="1113"/>
      <c r="L97" s="934"/>
      <c r="M97" s="964"/>
    </row>
    <row r="98" spans="1:13" ht="15">
      <c r="A98" s="364">
        <v>322001</v>
      </c>
      <c r="B98" s="365">
        <v>30</v>
      </c>
      <c r="C98" s="9" t="s">
        <v>513</v>
      </c>
      <c r="D98" s="329" t="s">
        <v>459</v>
      </c>
      <c r="E98" s="449"/>
      <c r="F98" s="449"/>
      <c r="G98" s="436">
        <v>33230</v>
      </c>
      <c r="H98" s="48">
        <v>33230</v>
      </c>
      <c r="I98" s="368">
        <v>33230</v>
      </c>
      <c r="J98" s="398"/>
      <c r="K98" s="1113"/>
      <c r="L98" s="934"/>
      <c r="M98" s="964"/>
    </row>
    <row r="99" spans="1:13" ht="15">
      <c r="A99" s="364">
        <v>322001</v>
      </c>
      <c r="B99" s="365">
        <v>17</v>
      </c>
      <c r="C99" s="1183">
        <v>111</v>
      </c>
      <c r="D99" s="41" t="s">
        <v>552</v>
      </c>
      <c r="E99" s="449"/>
      <c r="F99" s="449">
        <v>99356</v>
      </c>
      <c r="G99" s="436"/>
      <c r="H99" s="48"/>
      <c r="I99" s="368"/>
      <c r="J99" s="398"/>
      <c r="K99" s="1113"/>
      <c r="L99" s="934"/>
      <c r="M99" s="964"/>
    </row>
    <row r="100" spans="1:13" ht="15.75" thickBot="1">
      <c r="A100" s="701">
        <v>322008</v>
      </c>
      <c r="B100" s="469">
        <v>20</v>
      </c>
      <c r="C100" s="1146">
        <v>111</v>
      </c>
      <c r="D100" s="41" t="s">
        <v>553</v>
      </c>
      <c r="E100" s="449"/>
      <c r="F100" s="449">
        <v>8000</v>
      </c>
      <c r="G100" s="436"/>
      <c r="H100" s="48"/>
      <c r="I100" s="368"/>
      <c r="J100" s="398"/>
      <c r="K100" s="1113"/>
      <c r="L100" s="934"/>
      <c r="M100" s="964"/>
    </row>
    <row r="101" spans="1:13" ht="15.75" thickBot="1">
      <c r="A101" s="443"/>
      <c r="B101" s="443"/>
      <c r="C101" s="443"/>
      <c r="D101" s="438" t="s">
        <v>60</v>
      </c>
      <c r="E101" s="439">
        <f aca="true" t="shared" si="9" ref="E101:L101">SUM(E91:E100)</f>
        <v>1097736</v>
      </c>
      <c r="F101" s="439">
        <f t="shared" si="9"/>
        <v>112900</v>
      </c>
      <c r="G101" s="440">
        <f t="shared" si="9"/>
        <v>384598</v>
      </c>
      <c r="H101" s="440">
        <f t="shared" si="9"/>
        <v>384598</v>
      </c>
      <c r="I101" s="440">
        <f t="shared" si="9"/>
        <v>384598</v>
      </c>
      <c r="J101" s="440">
        <f t="shared" si="9"/>
        <v>60000</v>
      </c>
      <c r="K101" s="441">
        <f t="shared" si="9"/>
        <v>60000</v>
      </c>
      <c r="L101" s="943">
        <f t="shared" si="9"/>
        <v>5009</v>
      </c>
      <c r="M101" s="943">
        <f>(100/K101)*L101</f>
        <v>8.348333333333334</v>
      </c>
    </row>
    <row r="102" spans="1:13" ht="15.75" thickBot="1">
      <c r="A102" s="445"/>
      <c r="B102" s="445"/>
      <c r="C102" s="445"/>
      <c r="D102" s="444"/>
      <c r="E102" s="418"/>
      <c r="F102" s="418"/>
      <c r="G102" s="418"/>
      <c r="H102" s="418"/>
      <c r="I102" s="426"/>
      <c r="J102" s="418"/>
      <c r="K102" s="418"/>
      <c r="L102" s="426"/>
      <c r="M102" s="925"/>
    </row>
    <row r="103" spans="1:13" ht="15.75" thickBot="1">
      <c r="A103" s="447"/>
      <c r="B103" s="762"/>
      <c r="C103" s="453"/>
      <c r="D103" s="761" t="s">
        <v>61</v>
      </c>
      <c r="E103" s="447"/>
      <c r="F103" s="447"/>
      <c r="G103" s="418"/>
      <c r="H103" s="418"/>
      <c r="I103" s="426"/>
      <c r="J103" s="418"/>
      <c r="K103" s="418"/>
      <c r="L103" s="944"/>
      <c r="M103" s="926"/>
    </row>
    <row r="104" spans="1:13" ht="15">
      <c r="A104" s="409">
        <v>454001</v>
      </c>
      <c r="B104" s="414"/>
      <c r="C104" s="408">
        <v>46</v>
      </c>
      <c r="D104" s="709" t="s">
        <v>423</v>
      </c>
      <c r="E104" s="411">
        <v>93603</v>
      </c>
      <c r="F104" s="411">
        <v>129235</v>
      </c>
      <c r="G104" s="481">
        <v>90000</v>
      </c>
      <c r="H104" s="409">
        <v>90000</v>
      </c>
      <c r="I104" s="411">
        <v>90000</v>
      </c>
      <c r="J104" s="407">
        <v>118732</v>
      </c>
      <c r="K104" s="409">
        <v>104775</v>
      </c>
      <c r="L104" s="941">
        <v>0</v>
      </c>
      <c r="M104" s="976">
        <f>(100/K104)*L104</f>
        <v>0</v>
      </c>
    </row>
    <row r="105" spans="1:13" ht="15">
      <c r="A105" s="361">
        <v>453000</v>
      </c>
      <c r="B105" s="414"/>
      <c r="C105" s="414">
        <v>46</v>
      </c>
      <c r="D105" s="497" t="s">
        <v>257</v>
      </c>
      <c r="E105" s="368">
        <v>2299</v>
      </c>
      <c r="F105" s="368">
        <v>1518</v>
      </c>
      <c r="G105" s="436">
        <v>3483</v>
      </c>
      <c r="H105" s="436">
        <v>3483</v>
      </c>
      <c r="I105" s="437">
        <v>3483</v>
      </c>
      <c r="J105" s="364">
        <v>4751</v>
      </c>
      <c r="K105" s="366">
        <v>18708</v>
      </c>
      <c r="L105" s="934">
        <v>1275.63</v>
      </c>
      <c r="M105" s="964">
        <f>(100/K105)*L105</f>
        <v>6.8186337395766525</v>
      </c>
    </row>
    <row r="106" spans="1:13" ht="15">
      <c r="A106" s="366">
        <v>456002</v>
      </c>
      <c r="B106" s="412">
        <v>16</v>
      </c>
      <c r="C106" s="412">
        <v>46</v>
      </c>
      <c r="D106" s="498" t="s">
        <v>406</v>
      </c>
      <c r="E106" s="401"/>
      <c r="F106" s="401">
        <v>984</v>
      </c>
      <c r="G106" s="417">
        <v>3000</v>
      </c>
      <c r="H106" s="417">
        <v>3000</v>
      </c>
      <c r="I106" s="419">
        <v>3000</v>
      </c>
      <c r="J106" s="392">
        <v>3000</v>
      </c>
      <c r="K106" s="394">
        <v>3000</v>
      </c>
      <c r="L106" s="940">
        <v>0</v>
      </c>
      <c r="M106" s="965">
        <f>(100/K106)*L106</f>
        <v>0</v>
      </c>
    </row>
    <row r="107" spans="1:13" ht="15">
      <c r="A107" s="366">
        <v>456002</v>
      </c>
      <c r="B107" s="365">
        <v>17</v>
      </c>
      <c r="C107" s="365">
        <v>46</v>
      </c>
      <c r="D107" s="487" t="s">
        <v>365</v>
      </c>
      <c r="E107" s="449"/>
      <c r="F107" s="449">
        <v>49000</v>
      </c>
      <c r="G107" s="448">
        <v>55000</v>
      </c>
      <c r="H107" s="448">
        <v>55000</v>
      </c>
      <c r="I107" s="499">
        <v>55000</v>
      </c>
      <c r="J107" s="398">
        <v>55000</v>
      </c>
      <c r="K107" s="1113">
        <v>55000</v>
      </c>
      <c r="L107" s="945">
        <v>0</v>
      </c>
      <c r="M107" s="964">
        <f>(100/K107)*L107</f>
        <v>0</v>
      </c>
    </row>
    <row r="108" spans="1:13" ht="15">
      <c r="A108" s="366">
        <v>456002</v>
      </c>
      <c r="B108" s="412">
        <v>16</v>
      </c>
      <c r="C108" s="9">
        <v>71</v>
      </c>
      <c r="D108" s="487" t="s">
        <v>366</v>
      </c>
      <c r="E108" s="368">
        <v>903</v>
      </c>
      <c r="F108" s="368">
        <v>2155</v>
      </c>
      <c r="G108" s="436">
        <v>7220</v>
      </c>
      <c r="H108" s="450">
        <v>7220</v>
      </c>
      <c r="I108" s="500">
        <v>2000</v>
      </c>
      <c r="J108" s="364">
        <v>7220</v>
      </c>
      <c r="K108" s="366">
        <v>7220</v>
      </c>
      <c r="L108" s="934">
        <v>0</v>
      </c>
      <c r="M108" s="965">
        <f>(100/K108)*L108</f>
        <v>0</v>
      </c>
    </row>
    <row r="109" spans="1:13" ht="15">
      <c r="A109" s="361">
        <v>513002</v>
      </c>
      <c r="B109" s="360">
        <v>40</v>
      </c>
      <c r="C109" s="7">
        <v>51</v>
      </c>
      <c r="D109" s="329" t="s">
        <v>415</v>
      </c>
      <c r="E109" s="368">
        <v>498750</v>
      </c>
      <c r="F109" s="368"/>
      <c r="G109" s="436"/>
      <c r="H109" s="436"/>
      <c r="I109" s="499"/>
      <c r="J109" s="364"/>
      <c r="K109" s="366"/>
      <c r="L109" s="934"/>
      <c r="M109" s="923"/>
    </row>
    <row r="110" spans="1:13" ht="15">
      <c r="A110" s="763">
        <v>513002</v>
      </c>
      <c r="B110" s="764">
        <v>40</v>
      </c>
      <c r="C110" s="764">
        <v>51</v>
      </c>
      <c r="D110" s="755" t="s">
        <v>434</v>
      </c>
      <c r="E110" s="756">
        <v>86013</v>
      </c>
      <c r="F110" s="756">
        <v>139274</v>
      </c>
      <c r="G110" s="757"/>
      <c r="H110" s="757"/>
      <c r="I110" s="758"/>
      <c r="J110" s="1114"/>
      <c r="K110" s="1115"/>
      <c r="L110" s="946"/>
      <c r="M110" s="960"/>
    </row>
    <row r="111" spans="1:13" ht="15.75" thickBot="1">
      <c r="A111" s="478">
        <v>456000</v>
      </c>
      <c r="B111" s="415">
        <v>80</v>
      </c>
      <c r="C111" s="415">
        <v>71</v>
      </c>
      <c r="D111" s="496" t="s">
        <v>367</v>
      </c>
      <c r="E111" s="740">
        <v>29200</v>
      </c>
      <c r="F111" s="740"/>
      <c r="G111" s="701"/>
      <c r="H111" s="478"/>
      <c r="I111" s="685"/>
      <c r="J111" s="701"/>
      <c r="K111" s="478"/>
      <c r="L111" s="947"/>
      <c r="M111" s="954"/>
    </row>
    <row r="112" spans="1:13" ht="15.75" thickBot="1">
      <c r="A112" s="424"/>
      <c r="B112" s="424"/>
      <c r="C112" s="421"/>
      <c r="D112" s="446" t="s">
        <v>63</v>
      </c>
      <c r="E112" s="699">
        <f>SUM(E104:E111)</f>
        <v>710768</v>
      </c>
      <c r="F112" s="699">
        <f aca="true" t="shared" si="10" ref="F112:L112">SUM(F104:F111)</f>
        <v>322166</v>
      </c>
      <c r="G112" s="698">
        <f t="shared" si="10"/>
        <v>158703</v>
      </c>
      <c r="H112" s="700">
        <f t="shared" si="10"/>
        <v>158703</v>
      </c>
      <c r="I112" s="457">
        <f t="shared" si="10"/>
        <v>153483</v>
      </c>
      <c r="J112" s="698">
        <f t="shared" si="10"/>
        <v>188703</v>
      </c>
      <c r="K112" s="700">
        <f t="shared" si="10"/>
        <v>188703</v>
      </c>
      <c r="L112" s="948">
        <f t="shared" si="10"/>
        <v>1275.63</v>
      </c>
      <c r="M112" s="977">
        <f>(100/K112)*L112</f>
        <v>0.6759987917521184</v>
      </c>
    </row>
    <row r="113" spans="1:13" ht="15.75" thickBot="1">
      <c r="A113" s="424"/>
      <c r="B113" s="424"/>
      <c r="C113" s="453"/>
      <c r="D113" s="682" t="s">
        <v>64</v>
      </c>
      <c r="E113" s="479"/>
      <c r="F113" s="479"/>
      <c r="G113" s="479"/>
      <c r="H113" s="685"/>
      <c r="I113" s="480"/>
      <c r="J113" s="685"/>
      <c r="K113" s="479"/>
      <c r="L113" s="480"/>
      <c r="M113" s="927"/>
    </row>
    <row r="114" spans="1:13" ht="15.75" thickBot="1">
      <c r="A114" s="424"/>
      <c r="B114" s="424"/>
      <c r="C114" s="453"/>
      <c r="D114" s="711" t="s">
        <v>435</v>
      </c>
      <c r="E114" s="712">
        <v>49193</v>
      </c>
      <c r="F114" s="712">
        <f>F85</f>
        <v>57779</v>
      </c>
      <c r="G114" s="712">
        <v>78500</v>
      </c>
      <c r="H114" s="712">
        <v>40642</v>
      </c>
      <c r="I114" s="712">
        <v>40642</v>
      </c>
      <c r="J114" s="712">
        <v>57500</v>
      </c>
      <c r="K114" s="712">
        <v>57500</v>
      </c>
      <c r="L114" s="949">
        <v>11975.5</v>
      </c>
      <c r="M114" s="961">
        <f aca="true" t="shared" si="11" ref="M114:M119">(100/K114)*L114</f>
        <v>20.82695652173913</v>
      </c>
    </row>
    <row r="115" spans="1:13" ht="15.75" thickBot="1">
      <c r="A115" s="424"/>
      <c r="B115" s="424"/>
      <c r="C115" s="453"/>
      <c r="D115" s="455" t="s">
        <v>65</v>
      </c>
      <c r="E115" s="406">
        <v>1699151</v>
      </c>
      <c r="F115" s="406">
        <f>F86</f>
        <v>1995085</v>
      </c>
      <c r="G115" s="406">
        <f aca="true" t="shared" si="12" ref="G115:L115">G86</f>
        <v>1928418</v>
      </c>
      <c r="H115" s="406">
        <f t="shared" si="12"/>
        <v>2009979</v>
      </c>
      <c r="I115" s="406">
        <f t="shared" si="12"/>
        <v>1993842</v>
      </c>
      <c r="J115" s="406">
        <f t="shared" si="12"/>
        <v>2008968</v>
      </c>
      <c r="K115" s="406">
        <f t="shared" si="12"/>
        <v>2097512</v>
      </c>
      <c r="L115" s="937">
        <f t="shared" si="12"/>
        <v>1105737.5900000003</v>
      </c>
      <c r="M115" s="978">
        <f t="shared" si="11"/>
        <v>52.716627604514315</v>
      </c>
    </row>
    <row r="116" spans="1:13" ht="15.75" thickBot="1">
      <c r="A116" s="456"/>
      <c r="B116" s="424"/>
      <c r="C116" s="453"/>
      <c r="D116" s="61" t="s">
        <v>580</v>
      </c>
      <c r="E116" s="441">
        <f>E101</f>
        <v>1097736</v>
      </c>
      <c r="F116" s="441">
        <f>F101</f>
        <v>112900</v>
      </c>
      <c r="G116" s="441">
        <f aca="true" t="shared" si="13" ref="G116:L117">G101</f>
        <v>384598</v>
      </c>
      <c r="H116" s="441">
        <f t="shared" si="13"/>
        <v>384598</v>
      </c>
      <c r="I116" s="441">
        <f t="shared" si="13"/>
        <v>384598</v>
      </c>
      <c r="J116" s="441">
        <f t="shared" si="13"/>
        <v>60000</v>
      </c>
      <c r="K116" s="441">
        <f t="shared" si="13"/>
        <v>60000</v>
      </c>
      <c r="L116" s="950">
        <f t="shared" si="13"/>
        <v>5009</v>
      </c>
      <c r="M116" s="928">
        <f t="shared" si="11"/>
        <v>8.348333333333334</v>
      </c>
    </row>
    <row r="117" spans="1:13" ht="15.75" thickBot="1">
      <c r="A117" s="458"/>
      <c r="B117" s="456"/>
      <c r="C117" s="459"/>
      <c r="D117" s="61" t="s">
        <v>581</v>
      </c>
      <c r="E117" s="441"/>
      <c r="F117" s="441"/>
      <c r="G117" s="441"/>
      <c r="H117" s="441"/>
      <c r="I117" s="441"/>
      <c r="J117" s="441"/>
      <c r="K117" s="441">
        <v>5000</v>
      </c>
      <c r="L117" s="950">
        <f t="shared" si="13"/>
        <v>0</v>
      </c>
      <c r="M117" s="928">
        <f t="shared" si="11"/>
        <v>0</v>
      </c>
    </row>
    <row r="118" spans="1:13" ht="15.75" thickBot="1">
      <c r="A118" s="462"/>
      <c r="B118" s="462"/>
      <c r="C118" s="463"/>
      <c r="D118" s="446" t="s">
        <v>67</v>
      </c>
      <c r="E118" s="452">
        <f aca="true" t="shared" si="14" ref="E118:L118">E112</f>
        <v>710768</v>
      </c>
      <c r="F118" s="452">
        <f t="shared" si="14"/>
        <v>322166</v>
      </c>
      <c r="G118" s="457">
        <f t="shared" si="14"/>
        <v>158703</v>
      </c>
      <c r="H118" s="452">
        <f t="shared" si="14"/>
        <v>158703</v>
      </c>
      <c r="I118" s="452">
        <f t="shared" si="14"/>
        <v>153483</v>
      </c>
      <c r="J118" s="457">
        <f t="shared" si="14"/>
        <v>188703</v>
      </c>
      <c r="K118" s="457">
        <f t="shared" si="14"/>
        <v>188703</v>
      </c>
      <c r="L118" s="948">
        <f t="shared" si="14"/>
        <v>1275.63</v>
      </c>
      <c r="M118" s="962">
        <f t="shared" si="11"/>
        <v>0.6759987917521184</v>
      </c>
    </row>
    <row r="119" spans="4:13" ht="15.75" thickBot="1">
      <c r="D119" s="454" t="s">
        <v>68</v>
      </c>
      <c r="E119" s="460">
        <v>3556848</v>
      </c>
      <c r="F119" s="460">
        <f aca="true" t="shared" si="15" ref="F119:L119">F115+F116+F118+F114</f>
        <v>2487930</v>
      </c>
      <c r="G119" s="461">
        <f t="shared" si="15"/>
        <v>2550219</v>
      </c>
      <c r="H119" s="460">
        <f t="shared" si="15"/>
        <v>2593922</v>
      </c>
      <c r="I119" s="460">
        <f t="shared" si="15"/>
        <v>2572565</v>
      </c>
      <c r="J119" s="461">
        <f t="shared" si="15"/>
        <v>2315171</v>
      </c>
      <c r="K119" s="461">
        <f t="shared" si="15"/>
        <v>2403715</v>
      </c>
      <c r="L119" s="951">
        <f t="shared" si="15"/>
        <v>1123997.7200000002</v>
      </c>
      <c r="M119" s="929">
        <f t="shared" si="11"/>
        <v>46.76085642432652</v>
      </c>
    </row>
  </sheetData>
  <sheetProtection/>
  <mergeCells count="13">
    <mergeCell ref="D2:D3"/>
    <mergeCell ref="E2:E3"/>
    <mergeCell ref="F2:F3"/>
    <mergeCell ref="G2:G3"/>
    <mergeCell ref="H2:H3"/>
    <mergeCell ref="I2:I3"/>
    <mergeCell ref="K2:K3"/>
    <mergeCell ref="L2:L3"/>
    <mergeCell ref="M2:M3"/>
    <mergeCell ref="E1:F1"/>
    <mergeCell ref="G1:I1"/>
    <mergeCell ref="J1:M1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4"/>
  <sheetViews>
    <sheetView zoomScalePageLayoutView="0" workbookViewId="0" topLeftCell="A567">
      <selection activeCell="A1" sqref="A1:N584"/>
    </sheetView>
  </sheetViews>
  <sheetFormatPr defaultColWidth="9.140625" defaultRowHeight="15"/>
  <cols>
    <col min="1" max="1" width="6.8515625" style="0" customWidth="1"/>
    <col min="2" max="2" width="4.00390625" style="0" customWidth="1"/>
    <col min="3" max="3" width="4.421875" style="0" customWidth="1"/>
    <col min="4" max="4" width="4.28125" style="0" customWidth="1"/>
    <col min="5" max="5" width="31.00390625" style="0" customWidth="1"/>
    <col min="6" max="6" width="8.7109375" style="0" customWidth="1"/>
    <col min="10" max="10" width="8.8515625" style="0" customWidth="1"/>
    <col min="12" max="12" width="9.28125" style="0" customWidth="1"/>
    <col min="13" max="13" width="9.8515625" style="0" customWidth="1"/>
    <col min="14" max="14" width="6.28125" style="0" customWidth="1"/>
  </cols>
  <sheetData>
    <row r="1" spans="1:14" ht="16.5" thickBot="1">
      <c r="A1" s="314"/>
      <c r="B1" s="55"/>
      <c r="C1" s="55"/>
      <c r="D1" s="315"/>
      <c r="E1" s="316" t="s">
        <v>69</v>
      </c>
      <c r="F1" s="1299" t="s">
        <v>1</v>
      </c>
      <c r="G1" s="1300"/>
      <c r="H1" s="1301" t="s">
        <v>521</v>
      </c>
      <c r="I1" s="1301"/>
      <c r="J1" s="1300"/>
      <c r="K1" s="1304" t="s">
        <v>554</v>
      </c>
      <c r="L1" s="1305"/>
      <c r="M1" s="1305"/>
      <c r="N1" s="1306"/>
    </row>
    <row r="2" spans="1:14" ht="15">
      <c r="A2" s="1258" t="s">
        <v>6</v>
      </c>
      <c r="B2" s="65" t="s">
        <v>2</v>
      </c>
      <c r="C2" s="636" t="s">
        <v>413</v>
      </c>
      <c r="D2" s="66" t="s">
        <v>70</v>
      </c>
      <c r="E2" s="1260" t="s">
        <v>3</v>
      </c>
      <c r="F2" s="1309" t="s">
        <v>461</v>
      </c>
      <c r="G2" s="1309" t="s">
        <v>556</v>
      </c>
      <c r="H2" s="1311" t="s">
        <v>4</v>
      </c>
      <c r="I2" s="1295" t="s">
        <v>5</v>
      </c>
      <c r="J2" s="1302" t="s">
        <v>496</v>
      </c>
      <c r="K2" s="1293" t="s">
        <v>491</v>
      </c>
      <c r="L2" s="1295" t="s">
        <v>492</v>
      </c>
      <c r="M2" s="1297" t="s">
        <v>579</v>
      </c>
      <c r="N2" s="1307" t="s">
        <v>497</v>
      </c>
    </row>
    <row r="3" spans="1:14" ht="15.75" thickBot="1">
      <c r="A3" s="1259"/>
      <c r="B3" s="67" t="s">
        <v>7</v>
      </c>
      <c r="C3" s="637"/>
      <c r="D3" s="507" t="s">
        <v>71</v>
      </c>
      <c r="E3" s="1261"/>
      <c r="F3" s="1310"/>
      <c r="G3" s="1310"/>
      <c r="H3" s="1312"/>
      <c r="I3" s="1296"/>
      <c r="J3" s="1303"/>
      <c r="K3" s="1294"/>
      <c r="L3" s="1296"/>
      <c r="M3" s="1298"/>
      <c r="N3" s="1308"/>
    </row>
    <row r="4" spans="1:14" ht="15.75" thickBot="1">
      <c r="A4" s="186" t="s">
        <v>339</v>
      </c>
      <c r="B4" s="17"/>
      <c r="C4" s="638"/>
      <c r="D4" s="508"/>
      <c r="E4" s="501" t="s">
        <v>72</v>
      </c>
      <c r="F4" s="29">
        <f>F5+F6+F16+F18+F22+F49+F58+F67+F69+F99</f>
        <v>342690</v>
      </c>
      <c r="G4" s="29">
        <f>G5+G6+G16+G18+G22+G49+G58+G67+G69+G99</f>
        <v>364631</v>
      </c>
      <c r="H4" s="70">
        <f>H5+H6+H16+H18+H22+H49+H58+H66+H69+H99</f>
        <v>404342</v>
      </c>
      <c r="I4" s="70">
        <f>I5+I6+I16+I18+I22+I49+I58+I66+I69+I99</f>
        <v>402841</v>
      </c>
      <c r="J4" s="58">
        <f>J5+J6+J16+J18+J22+J49+J58+J66+J69+J99</f>
        <v>376392</v>
      </c>
      <c r="K4" s="69">
        <f>K5+K6+K16+K18+K22+K49+K58+K69+K99+K67</f>
        <v>435560</v>
      </c>
      <c r="L4" s="68">
        <f>L5+L6+L16+L18+L22+L49+L58+L66+L69+L99+L102</f>
        <v>469725</v>
      </c>
      <c r="M4" s="982">
        <f>M5+M6+M16+M18+M22+M49+M58+M66+M69+M99+M102</f>
        <v>221470.75999999995</v>
      </c>
      <c r="N4" s="995">
        <f aca="true" t="shared" si="0" ref="N4:N18">(100/L4)*M4</f>
        <v>47.14902549363988</v>
      </c>
    </row>
    <row r="5" spans="1:14" ht="15">
      <c r="A5" s="200">
        <v>611000</v>
      </c>
      <c r="B5" s="72"/>
      <c r="C5" s="639">
        <v>41</v>
      </c>
      <c r="D5" s="708" t="s">
        <v>73</v>
      </c>
      <c r="E5" s="502" t="s">
        <v>74</v>
      </c>
      <c r="F5" s="208">
        <v>159807</v>
      </c>
      <c r="G5" s="208">
        <v>168269</v>
      </c>
      <c r="H5" s="73">
        <v>194000</v>
      </c>
      <c r="I5" s="73">
        <v>194000</v>
      </c>
      <c r="J5" s="208">
        <v>194000</v>
      </c>
      <c r="K5" s="200">
        <v>194000</v>
      </c>
      <c r="L5" s="71">
        <v>194000</v>
      </c>
      <c r="M5" s="983">
        <v>90812.85</v>
      </c>
      <c r="N5" s="996">
        <f t="shared" si="0"/>
        <v>46.810747422680414</v>
      </c>
    </row>
    <row r="6" spans="1:14" ht="15">
      <c r="A6" s="164">
        <v>62</v>
      </c>
      <c r="B6" s="3"/>
      <c r="C6" s="639"/>
      <c r="D6" s="509"/>
      <c r="E6" s="503" t="s">
        <v>75</v>
      </c>
      <c r="F6" s="168">
        <f>SUM(F7:F15)</f>
        <v>59090</v>
      </c>
      <c r="G6" s="168">
        <f aca="true" t="shared" si="1" ref="G6:M6">SUM(G7:G15)</f>
        <v>61683</v>
      </c>
      <c r="H6" s="5">
        <f>SUM(H7:H15)</f>
        <v>74600</v>
      </c>
      <c r="I6" s="5">
        <f>SUM(I7:I15)</f>
        <v>74600</v>
      </c>
      <c r="J6" s="168">
        <f>SUM(J7:J15)</f>
        <v>74600</v>
      </c>
      <c r="K6" s="164">
        <f t="shared" si="1"/>
        <v>77170</v>
      </c>
      <c r="L6" s="164">
        <f>SUM(L7:L15)</f>
        <v>77170</v>
      </c>
      <c r="M6" s="984">
        <f t="shared" si="1"/>
        <v>33424.920000000006</v>
      </c>
      <c r="N6" s="997">
        <f t="shared" si="0"/>
        <v>43.31336011403396</v>
      </c>
    </row>
    <row r="7" spans="1:14" ht="15">
      <c r="A7" s="169">
        <v>621000</v>
      </c>
      <c r="B7" s="7"/>
      <c r="C7" s="206">
        <v>41</v>
      </c>
      <c r="D7" s="510" t="s">
        <v>73</v>
      </c>
      <c r="E7" s="504" t="s">
        <v>76</v>
      </c>
      <c r="F7" s="170">
        <v>7554</v>
      </c>
      <c r="G7" s="170">
        <v>9198</v>
      </c>
      <c r="H7" s="52">
        <v>10600</v>
      </c>
      <c r="I7" s="21">
        <v>10600</v>
      </c>
      <c r="J7" s="181">
        <v>10600</v>
      </c>
      <c r="K7" s="180">
        <v>10950</v>
      </c>
      <c r="L7" s="180">
        <v>10950</v>
      </c>
      <c r="M7" s="970">
        <v>4046.59</v>
      </c>
      <c r="N7" s="971">
        <f t="shared" si="0"/>
        <v>36.9551598173516</v>
      </c>
    </row>
    <row r="8" spans="1:14" ht="15">
      <c r="A8" s="171">
        <v>623000</v>
      </c>
      <c r="B8" s="9"/>
      <c r="C8" s="322">
        <v>41</v>
      </c>
      <c r="D8" s="511" t="s">
        <v>73</v>
      </c>
      <c r="E8" s="470" t="s">
        <v>77</v>
      </c>
      <c r="F8" s="172">
        <v>8651</v>
      </c>
      <c r="G8" s="172">
        <v>8009</v>
      </c>
      <c r="H8" s="48">
        <v>10600</v>
      </c>
      <c r="I8" s="8">
        <v>10600</v>
      </c>
      <c r="J8" s="172">
        <v>10600</v>
      </c>
      <c r="K8" s="171">
        <v>10950</v>
      </c>
      <c r="L8" s="171">
        <v>10950</v>
      </c>
      <c r="M8" s="985">
        <v>4885.83</v>
      </c>
      <c r="N8" s="964">
        <f t="shared" si="0"/>
        <v>44.619452054794515</v>
      </c>
    </row>
    <row r="9" spans="1:14" ht="15">
      <c r="A9" s="171">
        <v>625001</v>
      </c>
      <c r="B9" s="9"/>
      <c r="C9" s="13">
        <v>41</v>
      </c>
      <c r="D9" s="512" t="s">
        <v>73</v>
      </c>
      <c r="E9" s="470" t="s">
        <v>78</v>
      </c>
      <c r="F9" s="172">
        <v>2281</v>
      </c>
      <c r="G9" s="172">
        <v>2405</v>
      </c>
      <c r="H9" s="48">
        <v>2820</v>
      </c>
      <c r="I9" s="8">
        <v>2820</v>
      </c>
      <c r="J9" s="172">
        <v>2820</v>
      </c>
      <c r="K9" s="171">
        <v>3070</v>
      </c>
      <c r="L9" s="171">
        <v>3070</v>
      </c>
      <c r="M9" s="985">
        <v>1300.58</v>
      </c>
      <c r="N9" s="965">
        <f t="shared" si="0"/>
        <v>42.36416938110749</v>
      </c>
    </row>
    <row r="10" spans="1:14" ht="15">
      <c r="A10" s="171">
        <v>625002</v>
      </c>
      <c r="B10" s="9"/>
      <c r="C10" s="206">
        <v>41</v>
      </c>
      <c r="D10" s="512" t="s">
        <v>73</v>
      </c>
      <c r="E10" s="470" t="s">
        <v>79</v>
      </c>
      <c r="F10" s="172">
        <v>24119</v>
      </c>
      <c r="G10" s="172">
        <v>25204</v>
      </c>
      <c r="H10" s="48">
        <v>29710</v>
      </c>
      <c r="I10" s="8">
        <v>29710</v>
      </c>
      <c r="J10" s="172">
        <v>29710</v>
      </c>
      <c r="K10" s="171">
        <v>30700</v>
      </c>
      <c r="L10" s="171">
        <v>30700</v>
      </c>
      <c r="M10" s="985">
        <v>13772.39</v>
      </c>
      <c r="N10" s="965">
        <f t="shared" si="0"/>
        <v>44.861205211726386</v>
      </c>
    </row>
    <row r="11" spans="1:14" ht="15">
      <c r="A11" s="169">
        <v>625003</v>
      </c>
      <c r="B11" s="51"/>
      <c r="C11" s="322">
        <v>41</v>
      </c>
      <c r="D11" s="512" t="s">
        <v>73</v>
      </c>
      <c r="E11" s="504" t="s">
        <v>80</v>
      </c>
      <c r="F11" s="170">
        <v>1404</v>
      </c>
      <c r="G11" s="170">
        <v>1516</v>
      </c>
      <c r="H11" s="48">
        <v>2120</v>
      </c>
      <c r="I11" s="8">
        <v>2120</v>
      </c>
      <c r="J11" s="172">
        <v>2120</v>
      </c>
      <c r="K11" s="171">
        <v>1800</v>
      </c>
      <c r="L11" s="171">
        <v>1800</v>
      </c>
      <c r="M11" s="985">
        <v>806.12</v>
      </c>
      <c r="N11" s="964">
        <f t="shared" si="0"/>
        <v>44.78444444444444</v>
      </c>
    </row>
    <row r="12" spans="1:14" ht="15">
      <c r="A12" s="171">
        <v>625004</v>
      </c>
      <c r="B12" s="33"/>
      <c r="C12" s="13">
        <v>41</v>
      </c>
      <c r="D12" s="512" t="s">
        <v>73</v>
      </c>
      <c r="E12" s="470" t="s">
        <v>81</v>
      </c>
      <c r="F12" s="172">
        <v>4752</v>
      </c>
      <c r="G12" s="172">
        <v>4761</v>
      </c>
      <c r="H12" s="48">
        <v>6300</v>
      </c>
      <c r="I12" s="8">
        <v>6300</v>
      </c>
      <c r="J12" s="172">
        <v>6300</v>
      </c>
      <c r="K12" s="171">
        <v>6500</v>
      </c>
      <c r="L12" s="171">
        <v>6500</v>
      </c>
      <c r="M12" s="985">
        <v>2807.09</v>
      </c>
      <c r="N12" s="965">
        <f t="shared" si="0"/>
        <v>43.18600000000001</v>
      </c>
    </row>
    <row r="13" spans="1:14" ht="15">
      <c r="A13" s="182">
        <v>625005</v>
      </c>
      <c r="B13" s="35"/>
      <c r="C13" s="206">
        <v>41</v>
      </c>
      <c r="D13" s="512" t="s">
        <v>73</v>
      </c>
      <c r="E13" s="41" t="s">
        <v>82</v>
      </c>
      <c r="F13" s="183">
        <v>1548</v>
      </c>
      <c r="G13" s="183">
        <v>1500</v>
      </c>
      <c r="H13" s="48">
        <v>1750</v>
      </c>
      <c r="I13" s="8">
        <v>1750</v>
      </c>
      <c r="J13" s="172">
        <v>1750</v>
      </c>
      <c r="K13" s="171">
        <v>2500</v>
      </c>
      <c r="L13" s="171">
        <v>2500</v>
      </c>
      <c r="M13" s="985">
        <v>924.74</v>
      </c>
      <c r="N13" s="964">
        <f t="shared" si="0"/>
        <v>36.9896</v>
      </c>
    </row>
    <row r="14" spans="1:14" ht="15">
      <c r="A14" s="171">
        <v>625007</v>
      </c>
      <c r="B14" s="33"/>
      <c r="C14" s="322">
        <v>41</v>
      </c>
      <c r="D14" s="510" t="s">
        <v>73</v>
      </c>
      <c r="E14" s="470" t="s">
        <v>83</v>
      </c>
      <c r="F14" s="172">
        <v>8283</v>
      </c>
      <c r="G14" s="172">
        <v>8623</v>
      </c>
      <c r="H14" s="48">
        <v>10100</v>
      </c>
      <c r="I14" s="8">
        <v>10100</v>
      </c>
      <c r="J14" s="172">
        <v>10100</v>
      </c>
      <c r="K14" s="171">
        <v>10100</v>
      </c>
      <c r="L14" s="171">
        <v>10100</v>
      </c>
      <c r="M14" s="985">
        <v>4672.42</v>
      </c>
      <c r="N14" s="967">
        <f t="shared" si="0"/>
        <v>46.26158415841584</v>
      </c>
    </row>
    <row r="15" spans="1:14" ht="15">
      <c r="A15" s="173">
        <v>627000</v>
      </c>
      <c r="B15" s="49"/>
      <c r="C15" s="130">
        <v>41</v>
      </c>
      <c r="D15" s="513" t="s">
        <v>73</v>
      </c>
      <c r="E15" s="515" t="s">
        <v>84</v>
      </c>
      <c r="F15" s="174">
        <v>498</v>
      </c>
      <c r="G15" s="174">
        <v>467</v>
      </c>
      <c r="H15" s="80">
        <v>600</v>
      </c>
      <c r="I15" s="10">
        <v>600</v>
      </c>
      <c r="J15" s="174">
        <v>600</v>
      </c>
      <c r="K15" s="173">
        <v>600</v>
      </c>
      <c r="L15" s="173">
        <v>600</v>
      </c>
      <c r="M15" s="986">
        <v>209.16</v>
      </c>
      <c r="N15" s="966">
        <f t="shared" si="0"/>
        <v>34.86</v>
      </c>
    </row>
    <row r="16" spans="1:14" ht="15">
      <c r="A16" s="193">
        <v>631</v>
      </c>
      <c r="B16" s="74"/>
      <c r="C16" s="640"/>
      <c r="D16" s="509"/>
      <c r="E16" s="502" t="s">
        <v>337</v>
      </c>
      <c r="F16" s="165">
        <v>184</v>
      </c>
      <c r="G16" s="165">
        <v>249</v>
      </c>
      <c r="H16" s="5">
        <f>H17</f>
        <v>300</v>
      </c>
      <c r="I16" s="4">
        <f>I17</f>
        <v>300</v>
      </c>
      <c r="J16" s="165">
        <v>500</v>
      </c>
      <c r="K16" s="164">
        <f>K17</f>
        <v>300</v>
      </c>
      <c r="L16" s="4">
        <v>300</v>
      </c>
      <c r="M16" s="984">
        <f>M17</f>
        <v>11.16</v>
      </c>
      <c r="N16" s="997">
        <f t="shared" si="0"/>
        <v>3.7199999999999998</v>
      </c>
    </row>
    <row r="17" spans="1:14" ht="15">
      <c r="A17" s="195">
        <v>631001</v>
      </c>
      <c r="B17" s="76"/>
      <c r="C17" s="114">
        <v>41</v>
      </c>
      <c r="D17" s="509" t="s">
        <v>73</v>
      </c>
      <c r="E17" s="506" t="s">
        <v>338</v>
      </c>
      <c r="F17" s="225">
        <v>184</v>
      </c>
      <c r="G17" s="225">
        <v>249</v>
      </c>
      <c r="H17" s="77">
        <v>300</v>
      </c>
      <c r="I17" s="78">
        <v>300</v>
      </c>
      <c r="J17" s="167">
        <v>300</v>
      </c>
      <c r="K17" s="166">
        <v>300</v>
      </c>
      <c r="L17" s="78">
        <v>300</v>
      </c>
      <c r="M17" s="987">
        <v>11.16</v>
      </c>
      <c r="N17" s="998">
        <f t="shared" si="0"/>
        <v>3.7199999999999998</v>
      </c>
    </row>
    <row r="18" spans="1:14" ht="15" customHeight="1">
      <c r="A18" s="164">
        <v>632</v>
      </c>
      <c r="B18" s="74"/>
      <c r="C18" s="83"/>
      <c r="D18" s="514"/>
      <c r="E18" s="503" t="s">
        <v>85</v>
      </c>
      <c r="F18" s="165">
        <f>SUM(F19:F21)</f>
        <v>6336</v>
      </c>
      <c r="G18" s="165">
        <f aca="true" t="shared" si="2" ref="G18:M18">SUM(G19:G21)</f>
        <v>5458</v>
      </c>
      <c r="H18" s="5">
        <f t="shared" si="2"/>
        <v>5850</v>
      </c>
      <c r="I18" s="4">
        <f t="shared" si="2"/>
        <v>5850</v>
      </c>
      <c r="J18" s="165">
        <f t="shared" si="2"/>
        <v>5800</v>
      </c>
      <c r="K18" s="164">
        <f t="shared" si="2"/>
        <v>5800</v>
      </c>
      <c r="L18" s="4">
        <f t="shared" si="2"/>
        <v>5800</v>
      </c>
      <c r="M18" s="984">
        <f t="shared" si="2"/>
        <v>3369.01</v>
      </c>
      <c r="N18" s="999">
        <f t="shared" si="0"/>
        <v>58.08637931034483</v>
      </c>
    </row>
    <row r="19" spans="1:14" ht="16.5" customHeight="1">
      <c r="A19" s="171">
        <v>632003</v>
      </c>
      <c r="B19" s="33">
        <v>1</v>
      </c>
      <c r="C19" s="84">
        <v>41</v>
      </c>
      <c r="D19" s="519" t="s">
        <v>86</v>
      </c>
      <c r="E19" s="470" t="s">
        <v>89</v>
      </c>
      <c r="F19" s="172">
        <v>3905</v>
      </c>
      <c r="G19" s="172">
        <v>2329</v>
      </c>
      <c r="H19" s="48">
        <v>3000</v>
      </c>
      <c r="I19" s="48">
        <v>3000</v>
      </c>
      <c r="J19" s="172">
        <v>3000</v>
      </c>
      <c r="K19" s="171">
        <v>3000</v>
      </c>
      <c r="L19" s="52">
        <v>3000</v>
      </c>
      <c r="M19" s="985">
        <v>1435.48</v>
      </c>
      <c r="N19" s="964">
        <f>(100/L19)*M19</f>
        <v>47.849333333333334</v>
      </c>
    </row>
    <row r="20" spans="1:14" ht="15">
      <c r="A20" s="171">
        <v>632003</v>
      </c>
      <c r="B20" s="9">
        <v>2</v>
      </c>
      <c r="C20" s="641">
        <v>41</v>
      </c>
      <c r="D20" s="519" t="s">
        <v>86</v>
      </c>
      <c r="E20" s="470" t="s">
        <v>90</v>
      </c>
      <c r="F20" s="172">
        <v>2431</v>
      </c>
      <c r="G20" s="172">
        <v>3129</v>
      </c>
      <c r="H20" s="36">
        <v>2850</v>
      </c>
      <c r="I20" s="36">
        <v>2850</v>
      </c>
      <c r="J20" s="183">
        <v>2800</v>
      </c>
      <c r="K20" s="182">
        <v>2800</v>
      </c>
      <c r="L20" s="53">
        <v>2800</v>
      </c>
      <c r="M20" s="989">
        <v>1933.53</v>
      </c>
      <c r="N20" s="967">
        <f>(100/L20)*M20</f>
        <v>69.05464285714285</v>
      </c>
    </row>
    <row r="21" spans="1:14" ht="15">
      <c r="A21" s="179">
        <v>632003</v>
      </c>
      <c r="B21" s="32">
        <v>3</v>
      </c>
      <c r="C21" s="204">
        <v>41</v>
      </c>
      <c r="D21" s="520" t="s">
        <v>86</v>
      </c>
      <c r="E21" s="515" t="s">
        <v>91</v>
      </c>
      <c r="F21" s="174"/>
      <c r="G21" s="174"/>
      <c r="H21" s="516"/>
      <c r="I21" s="23"/>
      <c r="J21" s="210"/>
      <c r="K21" s="179"/>
      <c r="L21" s="516"/>
      <c r="M21" s="990"/>
      <c r="N21" s="966"/>
    </row>
    <row r="22" spans="1:14" ht="15">
      <c r="A22" s="164">
        <v>633</v>
      </c>
      <c r="B22" s="74"/>
      <c r="C22" s="83"/>
      <c r="D22" s="514"/>
      <c r="E22" s="503" t="s">
        <v>92</v>
      </c>
      <c r="F22" s="165">
        <f aca="true" t="shared" si="3" ref="F22:M22">SUM(F23:F48)</f>
        <v>11932</v>
      </c>
      <c r="G22" s="165">
        <f t="shared" si="3"/>
        <v>10857</v>
      </c>
      <c r="H22" s="5">
        <f t="shared" si="3"/>
        <v>30580</v>
      </c>
      <c r="I22" s="5">
        <f t="shared" si="3"/>
        <v>24878</v>
      </c>
      <c r="J22" s="165">
        <f t="shared" si="3"/>
        <v>16775</v>
      </c>
      <c r="K22" s="164">
        <f t="shared" si="3"/>
        <v>27830</v>
      </c>
      <c r="L22" s="5">
        <f t="shared" si="3"/>
        <v>32295</v>
      </c>
      <c r="M22" s="984">
        <f t="shared" si="3"/>
        <v>15844.909999999998</v>
      </c>
      <c r="N22" s="999">
        <f>(100/L22)*M22</f>
        <v>49.063043814832014</v>
      </c>
    </row>
    <row r="23" spans="1:14" ht="15">
      <c r="A23" s="169">
        <v>633001</v>
      </c>
      <c r="B23" s="7"/>
      <c r="C23" s="206">
        <v>41</v>
      </c>
      <c r="D23" s="522" t="s">
        <v>73</v>
      </c>
      <c r="E23" s="504" t="s">
        <v>276</v>
      </c>
      <c r="F23" s="170">
        <v>1343</v>
      </c>
      <c r="G23" s="170"/>
      <c r="H23" s="89"/>
      <c r="I23" s="6">
        <v>1700</v>
      </c>
      <c r="J23" s="170">
        <v>1665</v>
      </c>
      <c r="K23" s="180"/>
      <c r="L23" s="89">
        <v>2580</v>
      </c>
      <c r="M23" s="988">
        <v>2567.96</v>
      </c>
      <c r="N23" s="965">
        <f aca="true" t="shared" si="4" ref="N23:N39">(100/L23)*M23</f>
        <v>99.53333333333333</v>
      </c>
    </row>
    <row r="24" spans="1:14" ht="15">
      <c r="A24" s="171">
        <v>633002</v>
      </c>
      <c r="B24" s="9"/>
      <c r="C24" s="9">
        <v>41</v>
      </c>
      <c r="D24" s="512" t="s">
        <v>73</v>
      </c>
      <c r="E24" s="470" t="s">
        <v>94</v>
      </c>
      <c r="F24" s="172">
        <v>1760</v>
      </c>
      <c r="G24" s="172">
        <v>1</v>
      </c>
      <c r="H24" s="48">
        <v>10000</v>
      </c>
      <c r="I24" s="8">
        <v>4882</v>
      </c>
      <c r="J24" s="172">
        <v>1600</v>
      </c>
      <c r="K24" s="171">
        <v>3000</v>
      </c>
      <c r="L24" s="48">
        <v>95</v>
      </c>
      <c r="M24" s="985">
        <v>0</v>
      </c>
      <c r="N24" s="965">
        <f t="shared" si="4"/>
        <v>0</v>
      </c>
    </row>
    <row r="25" spans="1:14" ht="15">
      <c r="A25" s="171">
        <v>633004</v>
      </c>
      <c r="B25" s="35"/>
      <c r="C25" s="13">
        <v>111</v>
      </c>
      <c r="D25" s="510" t="s">
        <v>73</v>
      </c>
      <c r="E25" s="41"/>
      <c r="F25" s="183"/>
      <c r="G25" s="183"/>
      <c r="H25" s="36"/>
      <c r="I25" s="36"/>
      <c r="J25" s="183"/>
      <c r="K25" s="182"/>
      <c r="L25" s="48">
        <v>70</v>
      </c>
      <c r="M25" s="989">
        <v>67.2</v>
      </c>
      <c r="N25" s="964">
        <f t="shared" si="4"/>
        <v>96</v>
      </c>
    </row>
    <row r="26" spans="1:14" ht="15">
      <c r="A26" s="171">
        <v>633004</v>
      </c>
      <c r="B26" s="35">
        <v>1</v>
      </c>
      <c r="C26" s="13">
        <v>41</v>
      </c>
      <c r="D26" s="510" t="s">
        <v>73</v>
      </c>
      <c r="E26" s="41" t="s">
        <v>514</v>
      </c>
      <c r="F26" s="183"/>
      <c r="G26" s="183"/>
      <c r="H26" s="36"/>
      <c r="I26" s="36">
        <v>780</v>
      </c>
      <c r="J26" s="183">
        <v>780</v>
      </c>
      <c r="K26" s="182">
        <v>2000</v>
      </c>
      <c r="L26" s="48">
        <v>2000</v>
      </c>
      <c r="M26" s="989">
        <v>21.98</v>
      </c>
      <c r="N26" s="964">
        <f t="shared" si="4"/>
        <v>1.099</v>
      </c>
    </row>
    <row r="27" spans="1:14" ht="15">
      <c r="A27" s="171">
        <v>633004</v>
      </c>
      <c r="B27" s="9">
        <v>2</v>
      </c>
      <c r="C27" s="206">
        <v>41</v>
      </c>
      <c r="D27" s="512" t="s">
        <v>73</v>
      </c>
      <c r="E27" s="470" t="s">
        <v>95</v>
      </c>
      <c r="F27" s="172">
        <v>481</v>
      </c>
      <c r="G27" s="172">
        <v>792</v>
      </c>
      <c r="H27" s="48">
        <v>1000</v>
      </c>
      <c r="I27" s="8">
        <v>1000</v>
      </c>
      <c r="J27" s="172">
        <v>300</v>
      </c>
      <c r="K27" s="171">
        <v>1000</v>
      </c>
      <c r="L27" s="48">
        <v>1190</v>
      </c>
      <c r="M27" s="985">
        <v>1081.56</v>
      </c>
      <c r="N27" s="965">
        <f t="shared" si="4"/>
        <v>90.88739495798319</v>
      </c>
    </row>
    <row r="28" spans="1:14" ht="15">
      <c r="A28" s="171">
        <v>633004</v>
      </c>
      <c r="B28" s="9">
        <v>3</v>
      </c>
      <c r="C28" s="322">
        <v>41</v>
      </c>
      <c r="D28" s="512" t="s">
        <v>73</v>
      </c>
      <c r="E28" s="328" t="s">
        <v>96</v>
      </c>
      <c r="F28" s="172"/>
      <c r="G28" s="172"/>
      <c r="H28" s="48">
        <v>200</v>
      </c>
      <c r="I28" s="8">
        <v>200</v>
      </c>
      <c r="J28" s="172"/>
      <c r="K28" s="171">
        <v>200</v>
      </c>
      <c r="L28" s="48">
        <v>200</v>
      </c>
      <c r="M28" s="985">
        <v>0</v>
      </c>
      <c r="N28" s="965">
        <f t="shared" si="4"/>
        <v>0</v>
      </c>
    </row>
    <row r="29" spans="1:14" ht="15">
      <c r="A29" s="171">
        <v>633006</v>
      </c>
      <c r="B29" s="9">
        <v>1</v>
      </c>
      <c r="C29" s="13">
        <v>41</v>
      </c>
      <c r="D29" s="510" t="s">
        <v>73</v>
      </c>
      <c r="E29" s="328" t="s">
        <v>97</v>
      </c>
      <c r="F29" s="172">
        <v>1190</v>
      </c>
      <c r="G29" s="172">
        <v>569</v>
      </c>
      <c r="H29" s="48">
        <v>1200</v>
      </c>
      <c r="I29" s="8">
        <v>1200</v>
      </c>
      <c r="J29" s="172">
        <v>1000</v>
      </c>
      <c r="K29" s="171">
        <v>1200</v>
      </c>
      <c r="L29" s="48">
        <v>1200</v>
      </c>
      <c r="M29" s="985">
        <v>540.45</v>
      </c>
      <c r="N29" s="965">
        <f t="shared" si="4"/>
        <v>45.0375</v>
      </c>
    </row>
    <row r="30" spans="1:14" ht="15">
      <c r="A30" s="171">
        <v>633006</v>
      </c>
      <c r="B30" s="9">
        <v>2</v>
      </c>
      <c r="C30" s="206">
        <v>41</v>
      </c>
      <c r="D30" s="512" t="s">
        <v>73</v>
      </c>
      <c r="E30" s="328" t="s">
        <v>98</v>
      </c>
      <c r="F30" s="172">
        <v>2215</v>
      </c>
      <c r="G30" s="172">
        <v>1442</v>
      </c>
      <c r="H30" s="48">
        <v>2000</v>
      </c>
      <c r="I30" s="8">
        <v>2000</v>
      </c>
      <c r="J30" s="172">
        <v>1500</v>
      </c>
      <c r="K30" s="171">
        <v>1800</v>
      </c>
      <c r="L30" s="48">
        <v>1800</v>
      </c>
      <c r="M30" s="985">
        <v>1226.51</v>
      </c>
      <c r="N30" s="965">
        <f t="shared" si="4"/>
        <v>68.13944444444444</v>
      </c>
    </row>
    <row r="31" spans="1:14" ht="15">
      <c r="A31" s="171">
        <v>633006</v>
      </c>
      <c r="B31" s="9">
        <v>3</v>
      </c>
      <c r="C31" s="322">
        <v>41</v>
      </c>
      <c r="D31" s="512" t="s">
        <v>73</v>
      </c>
      <c r="E31" s="328" t="s">
        <v>351</v>
      </c>
      <c r="F31" s="172">
        <v>229</v>
      </c>
      <c r="G31" s="172">
        <v>116</v>
      </c>
      <c r="H31" s="48">
        <v>300</v>
      </c>
      <c r="I31" s="8">
        <v>500</v>
      </c>
      <c r="J31" s="172">
        <v>500</v>
      </c>
      <c r="K31" s="171">
        <v>1000</v>
      </c>
      <c r="L31" s="48">
        <v>1000</v>
      </c>
      <c r="M31" s="985">
        <v>103.01</v>
      </c>
      <c r="N31" s="965">
        <f t="shared" si="4"/>
        <v>10.301000000000002</v>
      </c>
    </row>
    <row r="32" spans="1:14" ht="15">
      <c r="A32" s="171">
        <v>633006</v>
      </c>
      <c r="B32" s="9">
        <v>4</v>
      </c>
      <c r="C32" s="13">
        <v>41</v>
      </c>
      <c r="D32" s="510" t="s">
        <v>73</v>
      </c>
      <c r="E32" s="328" t="s">
        <v>100</v>
      </c>
      <c r="F32" s="172">
        <v>18</v>
      </c>
      <c r="G32" s="172">
        <v>400</v>
      </c>
      <c r="H32" s="48">
        <v>50</v>
      </c>
      <c r="I32" s="8">
        <v>50</v>
      </c>
      <c r="J32" s="172">
        <v>40</v>
      </c>
      <c r="K32" s="171">
        <v>50</v>
      </c>
      <c r="L32" s="48">
        <v>50</v>
      </c>
      <c r="M32" s="985">
        <v>0</v>
      </c>
      <c r="N32" s="964">
        <f t="shared" si="4"/>
        <v>0</v>
      </c>
    </row>
    <row r="33" spans="1:14" ht="15">
      <c r="A33" s="171">
        <v>633006</v>
      </c>
      <c r="B33" s="9">
        <v>5</v>
      </c>
      <c r="C33" s="13">
        <v>41</v>
      </c>
      <c r="D33" s="512" t="s">
        <v>73</v>
      </c>
      <c r="E33" s="328" t="s">
        <v>101</v>
      </c>
      <c r="F33" s="172">
        <v>8</v>
      </c>
      <c r="G33" s="172"/>
      <c r="H33" s="48">
        <v>30</v>
      </c>
      <c r="I33" s="8">
        <v>30</v>
      </c>
      <c r="J33" s="172"/>
      <c r="K33" s="171">
        <v>30</v>
      </c>
      <c r="L33" s="48">
        <v>30</v>
      </c>
      <c r="M33" s="985">
        <v>0</v>
      </c>
      <c r="N33" s="967">
        <f t="shared" si="4"/>
        <v>0</v>
      </c>
    </row>
    <row r="34" spans="1:14" ht="15">
      <c r="A34" s="171">
        <v>633006</v>
      </c>
      <c r="B34" s="9">
        <v>6</v>
      </c>
      <c r="C34" s="206">
        <v>41</v>
      </c>
      <c r="D34" s="511" t="s">
        <v>86</v>
      </c>
      <c r="E34" s="471" t="s">
        <v>102</v>
      </c>
      <c r="F34" s="172">
        <v>5</v>
      </c>
      <c r="G34" s="172">
        <v>33</v>
      </c>
      <c r="H34" s="48">
        <v>100</v>
      </c>
      <c r="I34" s="8">
        <v>100</v>
      </c>
      <c r="J34" s="172">
        <v>100</v>
      </c>
      <c r="K34" s="171">
        <v>100</v>
      </c>
      <c r="L34" s="48">
        <v>100</v>
      </c>
      <c r="M34" s="985">
        <v>0</v>
      </c>
      <c r="N34" s="967">
        <f t="shared" si="4"/>
        <v>0</v>
      </c>
    </row>
    <row r="35" spans="1:14" ht="15">
      <c r="A35" s="171">
        <v>633006</v>
      </c>
      <c r="B35" s="33">
        <v>7</v>
      </c>
      <c r="C35" s="322">
        <v>41</v>
      </c>
      <c r="D35" s="512" t="s">
        <v>73</v>
      </c>
      <c r="E35" s="470" t="s">
        <v>103</v>
      </c>
      <c r="F35" s="172">
        <v>782</v>
      </c>
      <c r="G35" s="172">
        <v>366</v>
      </c>
      <c r="H35" s="48">
        <v>200</v>
      </c>
      <c r="I35" s="48">
        <v>2000</v>
      </c>
      <c r="J35" s="172">
        <v>2000</v>
      </c>
      <c r="K35" s="171">
        <v>2000</v>
      </c>
      <c r="L35" s="48">
        <v>5830</v>
      </c>
      <c r="M35" s="985">
        <v>5821.88</v>
      </c>
      <c r="N35" s="967">
        <f t="shared" si="4"/>
        <v>99.86072041166382</v>
      </c>
    </row>
    <row r="36" spans="1:14" ht="15">
      <c r="A36" s="171">
        <v>633006</v>
      </c>
      <c r="B36" s="33">
        <v>8</v>
      </c>
      <c r="C36" s="13">
        <v>41</v>
      </c>
      <c r="D36" s="512" t="s">
        <v>104</v>
      </c>
      <c r="E36" s="470" t="s">
        <v>350</v>
      </c>
      <c r="F36" s="172">
        <v>531</v>
      </c>
      <c r="G36" s="172">
        <v>948</v>
      </c>
      <c r="H36" s="48">
        <v>700</v>
      </c>
      <c r="I36" s="48">
        <v>700</v>
      </c>
      <c r="J36" s="172">
        <v>700</v>
      </c>
      <c r="K36" s="171">
        <v>700</v>
      </c>
      <c r="L36" s="48">
        <v>700</v>
      </c>
      <c r="M36" s="985">
        <v>329.63</v>
      </c>
      <c r="N36" s="967">
        <f t="shared" si="4"/>
        <v>47.089999999999996</v>
      </c>
    </row>
    <row r="37" spans="1:14" ht="15">
      <c r="A37" s="171">
        <v>633006</v>
      </c>
      <c r="B37" s="33">
        <v>9</v>
      </c>
      <c r="C37" s="206">
        <v>41</v>
      </c>
      <c r="D37" s="512" t="s">
        <v>73</v>
      </c>
      <c r="E37" s="470" t="s">
        <v>352</v>
      </c>
      <c r="F37" s="172"/>
      <c r="G37" s="172"/>
      <c r="H37" s="48"/>
      <c r="I37" s="48"/>
      <c r="J37" s="172">
        <v>20</v>
      </c>
      <c r="K37" s="171"/>
      <c r="L37" s="48"/>
      <c r="M37" s="985"/>
      <c r="N37" s="967"/>
    </row>
    <row r="38" spans="1:14" ht="15">
      <c r="A38" s="171">
        <v>633006</v>
      </c>
      <c r="B38" s="33">
        <v>10</v>
      </c>
      <c r="C38" s="322">
        <v>41</v>
      </c>
      <c r="D38" s="512" t="s">
        <v>368</v>
      </c>
      <c r="E38" s="470" t="s">
        <v>446</v>
      </c>
      <c r="F38" s="172"/>
      <c r="G38" s="172">
        <v>1575</v>
      </c>
      <c r="H38" s="48">
        <v>7500</v>
      </c>
      <c r="I38" s="48">
        <v>2336</v>
      </c>
      <c r="J38" s="172">
        <v>1870</v>
      </c>
      <c r="K38" s="171">
        <v>7400</v>
      </c>
      <c r="L38" s="48">
        <v>7400</v>
      </c>
      <c r="M38" s="985">
        <v>0</v>
      </c>
      <c r="N38" s="967">
        <f t="shared" si="4"/>
        <v>0</v>
      </c>
    </row>
    <row r="39" spans="1:14" ht="15">
      <c r="A39" s="171">
        <v>633006</v>
      </c>
      <c r="B39" s="33">
        <v>11</v>
      </c>
      <c r="C39" s="322">
        <v>41</v>
      </c>
      <c r="D39" s="512"/>
      <c r="E39" s="470"/>
      <c r="F39" s="172"/>
      <c r="G39" s="172"/>
      <c r="H39" s="48"/>
      <c r="I39" s="48"/>
      <c r="J39" s="172"/>
      <c r="K39" s="171"/>
      <c r="L39" s="48">
        <v>700</v>
      </c>
      <c r="M39" s="985">
        <v>694.5</v>
      </c>
      <c r="N39" s="967">
        <f t="shared" si="4"/>
        <v>99.21428571428571</v>
      </c>
    </row>
    <row r="40" spans="1:14" ht="15">
      <c r="A40" s="171">
        <v>633006</v>
      </c>
      <c r="B40" s="9">
        <v>12</v>
      </c>
      <c r="C40" s="13">
        <v>41</v>
      </c>
      <c r="D40" s="512" t="s">
        <v>104</v>
      </c>
      <c r="E40" s="470" t="s">
        <v>105</v>
      </c>
      <c r="F40" s="172"/>
      <c r="G40" s="172"/>
      <c r="H40" s="48">
        <v>50</v>
      </c>
      <c r="I40" s="8">
        <v>50</v>
      </c>
      <c r="J40" s="172"/>
      <c r="K40" s="171"/>
      <c r="L40" s="48"/>
      <c r="M40" s="985"/>
      <c r="N40" s="967"/>
    </row>
    <row r="41" spans="1:14" ht="15">
      <c r="A41" s="169">
        <v>633006</v>
      </c>
      <c r="B41" s="51">
        <v>13</v>
      </c>
      <c r="C41" s="206">
        <v>41</v>
      </c>
      <c r="D41" s="522" t="s">
        <v>106</v>
      </c>
      <c r="E41" s="504" t="s">
        <v>107</v>
      </c>
      <c r="F41" s="170"/>
      <c r="G41" s="170">
        <v>220</v>
      </c>
      <c r="H41" s="89">
        <v>2000</v>
      </c>
      <c r="I41" s="6">
        <v>2000</v>
      </c>
      <c r="J41" s="170">
        <v>150</v>
      </c>
      <c r="K41" s="169">
        <v>2000</v>
      </c>
      <c r="L41" s="89">
        <v>2000</v>
      </c>
      <c r="M41" s="988">
        <v>120</v>
      </c>
      <c r="N41" s="965">
        <f>(100/L41)*M41</f>
        <v>6</v>
      </c>
    </row>
    <row r="42" spans="1:14" ht="15">
      <c r="A42" s="169">
        <v>633006</v>
      </c>
      <c r="B42" s="51">
        <v>14</v>
      </c>
      <c r="C42" s="322">
        <v>41</v>
      </c>
      <c r="D42" s="522" t="s">
        <v>130</v>
      </c>
      <c r="E42" s="504" t="s">
        <v>353</v>
      </c>
      <c r="F42" s="170"/>
      <c r="G42" s="170"/>
      <c r="H42" s="89"/>
      <c r="I42" s="6"/>
      <c r="J42" s="170"/>
      <c r="K42" s="169"/>
      <c r="L42" s="89"/>
      <c r="M42" s="988"/>
      <c r="N42" s="964"/>
    </row>
    <row r="43" spans="1:14" ht="15">
      <c r="A43" s="171">
        <v>633009</v>
      </c>
      <c r="B43" s="9">
        <v>1</v>
      </c>
      <c r="C43" s="13">
        <v>41</v>
      </c>
      <c r="D43" s="512" t="s">
        <v>73</v>
      </c>
      <c r="E43" s="470" t="s">
        <v>108</v>
      </c>
      <c r="F43" s="170">
        <v>315</v>
      </c>
      <c r="G43" s="170">
        <v>483</v>
      </c>
      <c r="H43" s="48">
        <v>500</v>
      </c>
      <c r="I43" s="8">
        <v>500</v>
      </c>
      <c r="J43" s="172">
        <v>500</v>
      </c>
      <c r="K43" s="171">
        <v>500</v>
      </c>
      <c r="L43" s="48">
        <v>500</v>
      </c>
      <c r="M43" s="985">
        <v>409.55</v>
      </c>
      <c r="N43" s="967">
        <f>(100/L43)*M43</f>
        <v>81.91000000000001</v>
      </c>
    </row>
    <row r="44" spans="1:14" ht="15">
      <c r="A44" s="169">
        <v>633010</v>
      </c>
      <c r="B44" s="51"/>
      <c r="C44" s="84">
        <v>41</v>
      </c>
      <c r="D44" s="522" t="s">
        <v>73</v>
      </c>
      <c r="E44" s="504" t="s">
        <v>109</v>
      </c>
      <c r="F44" s="170">
        <v>439</v>
      </c>
      <c r="G44" s="170">
        <v>607</v>
      </c>
      <c r="H44" s="89">
        <v>800</v>
      </c>
      <c r="I44" s="6">
        <v>800</v>
      </c>
      <c r="J44" s="170">
        <v>800</v>
      </c>
      <c r="K44" s="169">
        <v>800</v>
      </c>
      <c r="L44" s="89">
        <v>800</v>
      </c>
      <c r="M44" s="988">
        <v>96.94</v>
      </c>
      <c r="N44" s="965">
        <f>(100/L44)*M44</f>
        <v>12.1175</v>
      </c>
    </row>
    <row r="45" spans="1:14" ht="15">
      <c r="A45" s="175">
        <v>633011</v>
      </c>
      <c r="B45" s="82"/>
      <c r="C45" s="642">
        <v>41</v>
      </c>
      <c r="D45" s="523" t="s">
        <v>73</v>
      </c>
      <c r="E45" s="525" t="s">
        <v>110</v>
      </c>
      <c r="F45" s="176">
        <v>12</v>
      </c>
      <c r="G45" s="176"/>
      <c r="H45" s="524">
        <v>50</v>
      </c>
      <c r="I45" s="54">
        <v>50</v>
      </c>
      <c r="J45" s="176">
        <v>50</v>
      </c>
      <c r="K45" s="175">
        <v>50</v>
      </c>
      <c r="L45" s="524">
        <v>50</v>
      </c>
      <c r="M45" s="991">
        <v>0</v>
      </c>
      <c r="N45" s="965">
        <f>(100/L45)*M45</f>
        <v>0</v>
      </c>
    </row>
    <row r="46" spans="1:14" ht="15">
      <c r="A46" s="327">
        <v>633013</v>
      </c>
      <c r="B46" s="282"/>
      <c r="C46" s="13">
        <v>41</v>
      </c>
      <c r="D46" s="523" t="s">
        <v>73</v>
      </c>
      <c r="E46" s="591" t="s">
        <v>370</v>
      </c>
      <c r="F46" s="176">
        <v>1069</v>
      </c>
      <c r="G46" s="176">
        <v>2116</v>
      </c>
      <c r="H46" s="175">
        <v>2500</v>
      </c>
      <c r="I46" s="54">
        <v>2500</v>
      </c>
      <c r="J46" s="176">
        <v>2000</v>
      </c>
      <c r="K46" s="175">
        <v>2500</v>
      </c>
      <c r="L46" s="524">
        <v>2500</v>
      </c>
      <c r="M46" s="991">
        <v>1882</v>
      </c>
      <c r="N46" s="964">
        <f>(100/L46)*M46</f>
        <v>75.28</v>
      </c>
    </row>
    <row r="47" spans="1:14" ht="15">
      <c r="A47" s="175">
        <v>633015</v>
      </c>
      <c r="B47" s="326"/>
      <c r="C47" s="206">
        <v>41</v>
      </c>
      <c r="D47" s="523" t="s">
        <v>73</v>
      </c>
      <c r="E47" s="591" t="s">
        <v>387</v>
      </c>
      <c r="F47" s="825">
        <v>15</v>
      </c>
      <c r="G47" s="176">
        <v>20</v>
      </c>
      <c r="H47" s="187">
        <v>100</v>
      </c>
      <c r="I47" s="14">
        <v>200</v>
      </c>
      <c r="J47" s="246">
        <v>200</v>
      </c>
      <c r="K47" s="175">
        <v>200</v>
      </c>
      <c r="L47" s="524">
        <v>200</v>
      </c>
      <c r="M47" s="992">
        <v>0</v>
      </c>
      <c r="N47" s="967">
        <f>(100/L47)*M47</f>
        <v>0</v>
      </c>
    </row>
    <row r="48" spans="1:14" ht="15">
      <c r="A48" s="171">
        <v>633016</v>
      </c>
      <c r="B48" s="9"/>
      <c r="C48" s="13">
        <v>41</v>
      </c>
      <c r="D48" s="512" t="s">
        <v>111</v>
      </c>
      <c r="E48" s="470" t="s">
        <v>112</v>
      </c>
      <c r="F48" s="172">
        <v>1520</v>
      </c>
      <c r="G48" s="172">
        <v>1169</v>
      </c>
      <c r="H48" s="48">
        <v>1300</v>
      </c>
      <c r="I48" s="8">
        <v>1300</v>
      </c>
      <c r="J48" s="172">
        <v>1000</v>
      </c>
      <c r="K48" s="171">
        <v>1300</v>
      </c>
      <c r="L48" s="48">
        <v>1300</v>
      </c>
      <c r="M48" s="985">
        <v>881.74</v>
      </c>
      <c r="N48" s="965">
        <f aca="true" t="shared" si="5" ref="N48:N62">(100/L48)*M48</f>
        <v>67.82615384615384</v>
      </c>
    </row>
    <row r="49" spans="1:14" ht="15">
      <c r="A49" s="164">
        <v>634</v>
      </c>
      <c r="B49" s="74"/>
      <c r="C49" s="644"/>
      <c r="D49" s="540"/>
      <c r="E49" s="665" t="s">
        <v>113</v>
      </c>
      <c r="F49" s="165">
        <f>SUM(F50:F57)</f>
        <v>12499</v>
      </c>
      <c r="G49" s="165">
        <f aca="true" t="shared" si="6" ref="G49:M49">SUM(G50:G57)</f>
        <v>7651</v>
      </c>
      <c r="H49" s="5">
        <f t="shared" si="6"/>
        <v>8442</v>
      </c>
      <c r="I49" s="4">
        <f t="shared" si="6"/>
        <v>9300</v>
      </c>
      <c r="J49" s="165">
        <f t="shared" si="6"/>
        <v>7210</v>
      </c>
      <c r="K49" s="164">
        <f t="shared" si="6"/>
        <v>9300</v>
      </c>
      <c r="L49" s="5">
        <f t="shared" si="6"/>
        <v>9640</v>
      </c>
      <c r="M49" s="984">
        <f t="shared" si="6"/>
        <v>6541.52</v>
      </c>
      <c r="N49" s="999">
        <f t="shared" si="5"/>
        <v>67.85809128630706</v>
      </c>
    </row>
    <row r="50" spans="1:14" ht="15">
      <c r="A50" s="169">
        <v>634001</v>
      </c>
      <c r="B50" s="51">
        <v>1</v>
      </c>
      <c r="C50" s="631">
        <v>41</v>
      </c>
      <c r="D50" s="521" t="s">
        <v>114</v>
      </c>
      <c r="E50" s="517" t="s">
        <v>115</v>
      </c>
      <c r="F50" s="170">
        <v>2803</v>
      </c>
      <c r="G50" s="170">
        <v>2074</v>
      </c>
      <c r="H50" s="89">
        <v>2000</v>
      </c>
      <c r="I50" s="6">
        <v>2000</v>
      </c>
      <c r="J50" s="170">
        <v>1500</v>
      </c>
      <c r="K50" s="169">
        <v>2000</v>
      </c>
      <c r="L50" s="89">
        <v>2000</v>
      </c>
      <c r="M50" s="988">
        <v>1060.89</v>
      </c>
      <c r="N50" s="971">
        <f t="shared" si="5"/>
        <v>53.044500000000006</v>
      </c>
    </row>
    <row r="51" spans="1:14" ht="15">
      <c r="A51" s="171">
        <v>634001</v>
      </c>
      <c r="B51" s="33">
        <v>2</v>
      </c>
      <c r="C51" s="13">
        <v>41</v>
      </c>
      <c r="D51" s="522" t="s">
        <v>114</v>
      </c>
      <c r="E51" s="470" t="s">
        <v>116</v>
      </c>
      <c r="F51" s="172">
        <v>2644</v>
      </c>
      <c r="G51" s="172">
        <v>2609</v>
      </c>
      <c r="H51" s="48">
        <v>2500</v>
      </c>
      <c r="I51" s="8">
        <v>2500</v>
      </c>
      <c r="J51" s="172">
        <v>2000</v>
      </c>
      <c r="K51" s="171">
        <v>2500</v>
      </c>
      <c r="L51" s="48">
        <v>2500</v>
      </c>
      <c r="M51" s="985">
        <v>1453.33</v>
      </c>
      <c r="N51" s="964">
        <f t="shared" si="5"/>
        <v>58.133199999999995</v>
      </c>
    </row>
    <row r="52" spans="1:14" ht="15">
      <c r="A52" s="171">
        <v>634001</v>
      </c>
      <c r="B52" s="33">
        <v>3</v>
      </c>
      <c r="C52" s="13">
        <v>41</v>
      </c>
      <c r="D52" s="522" t="s">
        <v>114</v>
      </c>
      <c r="E52" s="470" t="s">
        <v>117</v>
      </c>
      <c r="F52" s="172">
        <v>24</v>
      </c>
      <c r="G52" s="172">
        <v>15</v>
      </c>
      <c r="H52" s="48">
        <v>120</v>
      </c>
      <c r="I52" s="8">
        <v>120</v>
      </c>
      <c r="J52" s="172">
        <v>30</v>
      </c>
      <c r="K52" s="171">
        <v>120</v>
      </c>
      <c r="L52" s="48">
        <v>120</v>
      </c>
      <c r="M52" s="985">
        <v>0</v>
      </c>
      <c r="N52" s="967">
        <f t="shared" si="5"/>
        <v>0</v>
      </c>
    </row>
    <row r="53" spans="1:14" ht="15">
      <c r="A53" s="171">
        <v>634002</v>
      </c>
      <c r="B53" s="33">
        <v>1</v>
      </c>
      <c r="C53" s="84">
        <v>41</v>
      </c>
      <c r="D53" s="522" t="s">
        <v>114</v>
      </c>
      <c r="E53" s="470" t="s">
        <v>118</v>
      </c>
      <c r="F53" s="172">
        <v>1386</v>
      </c>
      <c r="G53" s="172">
        <v>912</v>
      </c>
      <c r="H53" s="48">
        <v>1000</v>
      </c>
      <c r="I53" s="8">
        <v>1500</v>
      </c>
      <c r="J53" s="172">
        <v>1500</v>
      </c>
      <c r="K53" s="171">
        <v>1500</v>
      </c>
      <c r="L53" s="48">
        <v>1500</v>
      </c>
      <c r="M53" s="985">
        <v>1437.44</v>
      </c>
      <c r="N53" s="967">
        <f t="shared" si="5"/>
        <v>95.82933333333334</v>
      </c>
    </row>
    <row r="54" spans="1:14" ht="15">
      <c r="A54" s="171">
        <v>634002</v>
      </c>
      <c r="B54" s="33">
        <v>2</v>
      </c>
      <c r="C54" s="642">
        <v>41</v>
      </c>
      <c r="D54" s="522" t="s">
        <v>114</v>
      </c>
      <c r="E54" s="470" t="s">
        <v>119</v>
      </c>
      <c r="F54" s="172">
        <v>4452</v>
      </c>
      <c r="G54" s="172">
        <v>843</v>
      </c>
      <c r="H54" s="48">
        <v>2000</v>
      </c>
      <c r="I54" s="8">
        <v>2000</v>
      </c>
      <c r="J54" s="172">
        <v>1000</v>
      </c>
      <c r="K54" s="171">
        <v>2000</v>
      </c>
      <c r="L54" s="48">
        <v>2000</v>
      </c>
      <c r="M54" s="985">
        <v>1136.84</v>
      </c>
      <c r="N54" s="965">
        <f t="shared" si="5"/>
        <v>56.842</v>
      </c>
    </row>
    <row r="55" spans="1:14" ht="15">
      <c r="A55" s="171">
        <v>634003</v>
      </c>
      <c r="B55" s="9">
        <v>1</v>
      </c>
      <c r="C55" s="641">
        <v>41</v>
      </c>
      <c r="D55" s="522" t="s">
        <v>114</v>
      </c>
      <c r="E55" s="470" t="s">
        <v>120</v>
      </c>
      <c r="F55" s="172">
        <v>833</v>
      </c>
      <c r="G55" s="172">
        <v>833</v>
      </c>
      <c r="H55" s="48">
        <v>432</v>
      </c>
      <c r="I55" s="8">
        <v>470</v>
      </c>
      <c r="J55" s="172">
        <v>470</v>
      </c>
      <c r="K55" s="171">
        <v>470</v>
      </c>
      <c r="L55" s="48">
        <v>710</v>
      </c>
      <c r="M55" s="985">
        <v>708.69</v>
      </c>
      <c r="N55" s="965">
        <f t="shared" si="5"/>
        <v>99.81549295774649</v>
      </c>
    </row>
    <row r="56" spans="1:14" ht="15">
      <c r="A56" s="171">
        <v>634003</v>
      </c>
      <c r="B56" s="9">
        <v>2</v>
      </c>
      <c r="C56" s="641">
        <v>41</v>
      </c>
      <c r="D56" s="522" t="s">
        <v>114</v>
      </c>
      <c r="E56" s="470" t="s">
        <v>121</v>
      </c>
      <c r="F56" s="172">
        <v>254</v>
      </c>
      <c r="G56" s="172">
        <v>253</v>
      </c>
      <c r="H56" s="48">
        <v>280</v>
      </c>
      <c r="I56" s="8">
        <v>600</v>
      </c>
      <c r="J56" s="172">
        <v>600</v>
      </c>
      <c r="K56" s="171">
        <v>600</v>
      </c>
      <c r="L56" s="48">
        <v>600</v>
      </c>
      <c r="M56" s="985">
        <v>543.33</v>
      </c>
      <c r="N56" s="965">
        <f t="shared" si="5"/>
        <v>90.555</v>
      </c>
    </row>
    <row r="57" spans="1:14" ht="15">
      <c r="A57" s="179">
        <v>634005</v>
      </c>
      <c r="B57" s="79"/>
      <c r="C57" s="39">
        <v>41</v>
      </c>
      <c r="D57" s="510" t="s">
        <v>114</v>
      </c>
      <c r="E57" s="515" t="s">
        <v>123</v>
      </c>
      <c r="F57" s="210">
        <v>103</v>
      </c>
      <c r="G57" s="210">
        <v>112</v>
      </c>
      <c r="H57" s="516">
        <v>110</v>
      </c>
      <c r="I57" s="23">
        <v>110</v>
      </c>
      <c r="J57" s="210">
        <v>110</v>
      </c>
      <c r="K57" s="179">
        <v>110</v>
      </c>
      <c r="L57" s="516">
        <v>210</v>
      </c>
      <c r="M57" s="990">
        <v>201</v>
      </c>
      <c r="N57" s="964">
        <f t="shared" si="5"/>
        <v>95.71428571428571</v>
      </c>
    </row>
    <row r="58" spans="1:14" ht="15">
      <c r="A58" s="164">
        <v>635</v>
      </c>
      <c r="B58" s="3"/>
      <c r="C58" s="83"/>
      <c r="D58" s="514"/>
      <c r="E58" s="503" t="s">
        <v>124</v>
      </c>
      <c r="F58" s="165">
        <f>SUM(F59:F65)</f>
        <v>6804</v>
      </c>
      <c r="G58" s="165">
        <f aca="true" t="shared" si="7" ref="G58:M58">SUM(G59:G65)</f>
        <v>14999</v>
      </c>
      <c r="H58" s="5">
        <f t="shared" si="7"/>
        <v>7150</v>
      </c>
      <c r="I58" s="4">
        <f t="shared" si="7"/>
        <v>7850</v>
      </c>
      <c r="J58" s="165">
        <f t="shared" si="7"/>
        <v>7300</v>
      </c>
      <c r="K58" s="164">
        <f t="shared" si="7"/>
        <v>7600</v>
      </c>
      <c r="L58" s="5">
        <f t="shared" si="7"/>
        <v>7600</v>
      </c>
      <c r="M58" s="984">
        <f t="shared" si="7"/>
        <v>3467.11</v>
      </c>
      <c r="N58" s="997">
        <f t="shared" si="5"/>
        <v>45.61986842105263</v>
      </c>
    </row>
    <row r="59" spans="1:14" ht="15">
      <c r="A59" s="169">
        <v>635002</v>
      </c>
      <c r="B59" s="51"/>
      <c r="C59" s="84">
        <v>41</v>
      </c>
      <c r="D59" s="522" t="s">
        <v>125</v>
      </c>
      <c r="E59" s="504" t="s">
        <v>126</v>
      </c>
      <c r="F59" s="170">
        <v>6423</v>
      </c>
      <c r="G59" s="170">
        <v>7468</v>
      </c>
      <c r="H59" s="89">
        <v>6500</v>
      </c>
      <c r="I59" s="6">
        <v>6500</v>
      </c>
      <c r="J59" s="170">
        <v>6000</v>
      </c>
      <c r="K59" s="169">
        <v>6500</v>
      </c>
      <c r="L59" s="52">
        <v>6500</v>
      </c>
      <c r="M59" s="988">
        <v>3190.81</v>
      </c>
      <c r="N59" s="971">
        <f t="shared" si="5"/>
        <v>49.08938461538462</v>
      </c>
    </row>
    <row r="60" spans="1:14" ht="15">
      <c r="A60" s="169">
        <v>635003</v>
      </c>
      <c r="B60" s="51"/>
      <c r="C60" s="84">
        <v>41</v>
      </c>
      <c r="D60" s="528" t="s">
        <v>125</v>
      </c>
      <c r="E60" s="504" t="s">
        <v>498</v>
      </c>
      <c r="F60" s="170"/>
      <c r="G60" s="170">
        <v>675</v>
      </c>
      <c r="H60" s="48">
        <v>150</v>
      </c>
      <c r="I60" s="8">
        <v>700</v>
      </c>
      <c r="J60" s="172">
        <v>700</v>
      </c>
      <c r="K60" s="171">
        <v>500</v>
      </c>
      <c r="L60" s="48">
        <v>500</v>
      </c>
      <c r="M60" s="985">
        <v>0</v>
      </c>
      <c r="N60" s="964">
        <f t="shared" si="5"/>
        <v>0</v>
      </c>
    </row>
    <row r="61" spans="1:14" ht="15">
      <c r="A61" s="171">
        <v>635004</v>
      </c>
      <c r="B61" s="9">
        <v>2</v>
      </c>
      <c r="C61" s="13">
        <v>41</v>
      </c>
      <c r="D61" s="512" t="s">
        <v>86</v>
      </c>
      <c r="E61" s="470" t="s">
        <v>127</v>
      </c>
      <c r="F61" s="170"/>
      <c r="G61" s="170">
        <v>255</v>
      </c>
      <c r="H61" s="48">
        <v>100</v>
      </c>
      <c r="I61" s="8">
        <v>250</v>
      </c>
      <c r="J61" s="172">
        <v>200</v>
      </c>
      <c r="K61" s="171">
        <v>200</v>
      </c>
      <c r="L61" s="48">
        <v>200</v>
      </c>
      <c r="M61" s="985">
        <v>76.3</v>
      </c>
      <c r="N61" s="965">
        <f t="shared" si="5"/>
        <v>38.15</v>
      </c>
    </row>
    <row r="62" spans="1:14" ht="15">
      <c r="A62" s="171">
        <v>635004</v>
      </c>
      <c r="B62" s="9">
        <v>8</v>
      </c>
      <c r="C62" s="13">
        <v>41</v>
      </c>
      <c r="D62" s="512" t="s">
        <v>86</v>
      </c>
      <c r="E62" s="328" t="s">
        <v>128</v>
      </c>
      <c r="F62" s="172">
        <v>183</v>
      </c>
      <c r="G62" s="172">
        <v>241</v>
      </c>
      <c r="H62" s="48">
        <v>200</v>
      </c>
      <c r="I62" s="8">
        <v>200</v>
      </c>
      <c r="J62" s="172">
        <v>200</v>
      </c>
      <c r="K62" s="171">
        <v>200</v>
      </c>
      <c r="L62" s="48">
        <v>200</v>
      </c>
      <c r="M62" s="985">
        <v>0</v>
      </c>
      <c r="N62" s="965">
        <f t="shared" si="5"/>
        <v>0</v>
      </c>
    </row>
    <row r="63" spans="1:14" ht="15">
      <c r="A63" s="171">
        <v>635004</v>
      </c>
      <c r="B63" s="9">
        <v>4</v>
      </c>
      <c r="C63" s="13">
        <v>41</v>
      </c>
      <c r="D63" s="512" t="s">
        <v>86</v>
      </c>
      <c r="E63" s="328" t="s">
        <v>530</v>
      </c>
      <c r="F63" s="170"/>
      <c r="G63" s="170">
        <v>372</v>
      </c>
      <c r="H63" s="48"/>
      <c r="I63" s="8"/>
      <c r="J63" s="172"/>
      <c r="K63" s="171" t="s">
        <v>486</v>
      </c>
      <c r="L63" s="48"/>
      <c r="M63" s="985"/>
      <c r="N63" s="964"/>
    </row>
    <row r="64" spans="1:14" ht="15">
      <c r="A64" s="171">
        <v>635006</v>
      </c>
      <c r="B64" s="9">
        <v>1</v>
      </c>
      <c r="C64" s="13">
        <v>41</v>
      </c>
      <c r="D64" s="512" t="s">
        <v>86</v>
      </c>
      <c r="E64" s="328" t="s">
        <v>129</v>
      </c>
      <c r="F64" s="170">
        <v>198</v>
      </c>
      <c r="G64" s="170"/>
      <c r="H64" s="530"/>
      <c r="I64" s="25"/>
      <c r="J64" s="212"/>
      <c r="K64" s="713"/>
      <c r="L64" s="717"/>
      <c r="M64" s="994"/>
      <c r="N64" s="1002"/>
    </row>
    <row r="65" spans="1:14" ht="15">
      <c r="A65" s="173">
        <v>635006</v>
      </c>
      <c r="B65" s="11">
        <v>8</v>
      </c>
      <c r="C65" s="204">
        <v>41</v>
      </c>
      <c r="D65" s="513" t="s">
        <v>104</v>
      </c>
      <c r="E65" s="544" t="s">
        <v>132</v>
      </c>
      <c r="F65" s="823"/>
      <c r="G65" s="214">
        <v>5988</v>
      </c>
      <c r="H65" s="531">
        <v>200</v>
      </c>
      <c r="I65" s="86">
        <v>200</v>
      </c>
      <c r="J65" s="174">
        <v>200</v>
      </c>
      <c r="K65" s="197">
        <v>200</v>
      </c>
      <c r="L65" s="80">
        <v>200</v>
      </c>
      <c r="M65" s="986">
        <v>200</v>
      </c>
      <c r="N65" s="966">
        <f>(100/L65)*M65</f>
        <v>100</v>
      </c>
    </row>
    <row r="66" spans="1:14" ht="15">
      <c r="A66" s="193">
        <v>636</v>
      </c>
      <c r="B66" s="3"/>
      <c r="C66" s="3"/>
      <c r="D66" s="514" t="s">
        <v>86</v>
      </c>
      <c r="E66" s="532" t="s">
        <v>133</v>
      </c>
      <c r="F66" s="164">
        <v>280</v>
      </c>
      <c r="G66" s="163">
        <v>651</v>
      </c>
      <c r="H66" s="164">
        <v>200</v>
      </c>
      <c r="I66" s="164">
        <v>2000</v>
      </c>
      <c r="J66" s="164">
        <v>1700</v>
      </c>
      <c r="K66" s="164">
        <v>200</v>
      </c>
      <c r="L66" s="5">
        <f>SUM(L67:L68)</f>
        <v>500</v>
      </c>
      <c r="M66" s="984">
        <f>SUM(M67:M68)</f>
        <v>466.4</v>
      </c>
      <c r="N66" s="996">
        <f>(100/L66)*M66</f>
        <v>93.28</v>
      </c>
    </row>
    <row r="67" spans="1:14" ht="15">
      <c r="A67" s="169">
        <v>636001</v>
      </c>
      <c r="B67" s="22"/>
      <c r="C67" s="99">
        <v>41</v>
      </c>
      <c r="D67" s="521" t="s">
        <v>86</v>
      </c>
      <c r="E67" s="1003" t="s">
        <v>133</v>
      </c>
      <c r="F67" s="729">
        <v>280</v>
      </c>
      <c r="G67" s="560">
        <v>651</v>
      </c>
      <c r="H67" s="180">
        <v>200</v>
      </c>
      <c r="I67" s="1004">
        <v>500</v>
      </c>
      <c r="J67" s="181">
        <v>470</v>
      </c>
      <c r="K67" s="202">
        <v>200</v>
      </c>
      <c r="L67" s="110">
        <v>300</v>
      </c>
      <c r="M67" s="1005">
        <v>266.4</v>
      </c>
      <c r="N67" s="998">
        <f>(100/L67)*M67</f>
        <v>88.79999999999998</v>
      </c>
    </row>
    <row r="68" spans="1:14" ht="15">
      <c r="A68" s="179">
        <v>636004</v>
      </c>
      <c r="B68" s="32"/>
      <c r="C68" s="91">
        <v>41</v>
      </c>
      <c r="D68" s="585" t="s">
        <v>86</v>
      </c>
      <c r="E68" s="544" t="s">
        <v>499</v>
      </c>
      <c r="F68" s="823"/>
      <c r="G68" s="823"/>
      <c r="H68" s="50"/>
      <c r="I68" s="23">
        <v>1500</v>
      </c>
      <c r="J68" s="210">
        <v>1500</v>
      </c>
      <c r="K68" s="179"/>
      <c r="L68" s="516">
        <v>200</v>
      </c>
      <c r="M68" s="990">
        <v>200</v>
      </c>
      <c r="N68" s="966"/>
    </row>
    <row r="69" spans="1:14" ht="15">
      <c r="A69" s="200">
        <v>637</v>
      </c>
      <c r="B69" s="72"/>
      <c r="C69" s="3"/>
      <c r="D69" s="514"/>
      <c r="E69" s="503" t="s">
        <v>134</v>
      </c>
      <c r="F69" s="165">
        <f aca="true" t="shared" si="8" ref="F69:M69">SUM(F70:F98)</f>
        <v>78540</v>
      </c>
      <c r="G69" s="165">
        <f t="shared" si="8"/>
        <v>85701</v>
      </c>
      <c r="H69" s="5">
        <f t="shared" si="8"/>
        <v>71620</v>
      </c>
      <c r="I69" s="4">
        <f t="shared" si="8"/>
        <v>72463</v>
      </c>
      <c r="J69" s="165">
        <f t="shared" si="8"/>
        <v>58907</v>
      </c>
      <c r="K69" s="164">
        <f t="shared" si="8"/>
        <v>103760</v>
      </c>
      <c r="L69" s="5">
        <f t="shared" si="8"/>
        <v>105170</v>
      </c>
      <c r="M69" s="984">
        <f t="shared" si="8"/>
        <v>36107.689999999995</v>
      </c>
      <c r="N69" s="997">
        <f>(100/L69)*M69</f>
        <v>34.332689930588565</v>
      </c>
    </row>
    <row r="70" spans="1:14" ht="15">
      <c r="A70" s="253">
        <v>637004</v>
      </c>
      <c r="B70" s="22"/>
      <c r="C70" s="631">
        <v>41</v>
      </c>
      <c r="D70" s="521" t="s">
        <v>86</v>
      </c>
      <c r="E70" s="533" t="s">
        <v>135</v>
      </c>
      <c r="F70" s="181"/>
      <c r="G70" s="181"/>
      <c r="H70" s="36">
        <v>120</v>
      </c>
      <c r="I70" s="12">
        <v>120</v>
      </c>
      <c r="J70" s="181"/>
      <c r="K70" s="202"/>
      <c r="L70" s="52"/>
      <c r="M70" s="970"/>
      <c r="N70" s="998"/>
    </row>
    <row r="71" spans="1:14" ht="15">
      <c r="A71" s="254">
        <v>637004</v>
      </c>
      <c r="B71" s="9">
        <v>1</v>
      </c>
      <c r="C71" s="641">
        <v>41</v>
      </c>
      <c r="D71" s="528" t="s">
        <v>73</v>
      </c>
      <c r="E71" s="534" t="s">
        <v>354</v>
      </c>
      <c r="F71" s="172">
        <v>1188</v>
      </c>
      <c r="G71" s="172">
        <v>600</v>
      </c>
      <c r="H71" s="48"/>
      <c r="I71" s="8">
        <v>1900</v>
      </c>
      <c r="J71" s="170">
        <v>1900</v>
      </c>
      <c r="K71" s="171">
        <v>5000</v>
      </c>
      <c r="L71" s="89">
        <v>5000</v>
      </c>
      <c r="M71" s="988">
        <v>0</v>
      </c>
      <c r="N71" s="967">
        <f>(100/L71)*M71</f>
        <v>0</v>
      </c>
    </row>
    <row r="72" spans="1:14" ht="15">
      <c r="A72" s="171">
        <v>637001</v>
      </c>
      <c r="B72" s="33"/>
      <c r="C72" s="85">
        <v>41</v>
      </c>
      <c r="D72" s="523" t="s">
        <v>73</v>
      </c>
      <c r="E72" s="328" t="s">
        <v>136</v>
      </c>
      <c r="F72" s="172">
        <v>3245</v>
      </c>
      <c r="G72" s="172">
        <v>1470</v>
      </c>
      <c r="H72" s="48">
        <v>1000</v>
      </c>
      <c r="I72" s="8">
        <v>1000</v>
      </c>
      <c r="J72" s="172">
        <v>1000</v>
      </c>
      <c r="K72" s="171">
        <v>1000</v>
      </c>
      <c r="L72" s="48">
        <v>1000</v>
      </c>
      <c r="M72" s="985">
        <v>0</v>
      </c>
      <c r="N72" s="967">
        <f>(100/L72)*M72</f>
        <v>0</v>
      </c>
    </row>
    <row r="73" spans="1:14" ht="15">
      <c r="A73" s="169">
        <v>637004</v>
      </c>
      <c r="B73" s="7">
        <v>2</v>
      </c>
      <c r="C73" s="641">
        <v>41</v>
      </c>
      <c r="D73" s="522" t="s">
        <v>104</v>
      </c>
      <c r="E73" s="534" t="s">
        <v>137</v>
      </c>
      <c r="F73" s="170">
        <v>3990</v>
      </c>
      <c r="G73" s="170">
        <v>6575</v>
      </c>
      <c r="H73" s="89">
        <v>5000</v>
      </c>
      <c r="I73" s="6">
        <v>5000</v>
      </c>
      <c r="J73" s="170">
        <v>5000</v>
      </c>
      <c r="K73" s="171">
        <v>5000</v>
      </c>
      <c r="L73" s="48">
        <v>5000</v>
      </c>
      <c r="M73" s="988">
        <v>1704</v>
      </c>
      <c r="N73" s="967">
        <f>(100/L73)*M73</f>
        <v>34.08</v>
      </c>
    </row>
    <row r="74" spans="1:14" ht="15">
      <c r="A74" s="171">
        <v>637004</v>
      </c>
      <c r="B74" s="9">
        <v>5</v>
      </c>
      <c r="C74" s="85">
        <v>41</v>
      </c>
      <c r="D74" s="512" t="s">
        <v>73</v>
      </c>
      <c r="E74" s="470" t="s">
        <v>138</v>
      </c>
      <c r="F74" s="170"/>
      <c r="G74" s="170">
        <v>1094</v>
      </c>
      <c r="H74" s="48">
        <v>650</v>
      </c>
      <c r="I74" s="8">
        <v>650</v>
      </c>
      <c r="J74" s="172">
        <v>650</v>
      </c>
      <c r="K74" s="171">
        <v>500</v>
      </c>
      <c r="L74" s="48">
        <v>1700</v>
      </c>
      <c r="M74" s="985">
        <v>1634.11</v>
      </c>
      <c r="N74" s="967">
        <f>(100/L74)*M74</f>
        <v>96.12411764705881</v>
      </c>
    </row>
    <row r="75" spans="1:18" ht="15">
      <c r="A75" s="171">
        <v>637004</v>
      </c>
      <c r="B75" s="9">
        <v>6</v>
      </c>
      <c r="C75" s="84">
        <v>41</v>
      </c>
      <c r="D75" s="512" t="s">
        <v>139</v>
      </c>
      <c r="E75" s="470" t="s">
        <v>140</v>
      </c>
      <c r="F75" s="170">
        <v>115</v>
      </c>
      <c r="G75" s="170"/>
      <c r="H75" s="48">
        <v>50</v>
      </c>
      <c r="I75" s="8">
        <v>50</v>
      </c>
      <c r="J75" s="172">
        <v>50</v>
      </c>
      <c r="K75" s="171">
        <v>50</v>
      </c>
      <c r="L75" s="48">
        <v>230</v>
      </c>
      <c r="M75" s="985">
        <v>221</v>
      </c>
      <c r="N75" s="965">
        <f>(100/L75)*M75</f>
        <v>96.08695652173913</v>
      </c>
      <c r="R75" s="979"/>
    </row>
    <row r="76" spans="1:14" ht="15">
      <c r="A76" s="171">
        <v>637004</v>
      </c>
      <c r="B76" s="9">
        <v>10</v>
      </c>
      <c r="C76" s="85">
        <v>41</v>
      </c>
      <c r="D76" s="512" t="s">
        <v>73</v>
      </c>
      <c r="E76" s="470" t="s">
        <v>531</v>
      </c>
      <c r="F76" s="170"/>
      <c r="G76" s="170">
        <v>3240</v>
      </c>
      <c r="H76" s="48"/>
      <c r="I76" s="48"/>
      <c r="J76" s="172"/>
      <c r="K76" s="171"/>
      <c r="L76" s="48"/>
      <c r="M76" s="985"/>
      <c r="N76" s="964"/>
    </row>
    <row r="77" spans="1:22" ht="15">
      <c r="A77" s="171">
        <v>637004</v>
      </c>
      <c r="B77" s="9">
        <v>8</v>
      </c>
      <c r="C77" s="641">
        <v>41</v>
      </c>
      <c r="D77" s="512" t="s">
        <v>73</v>
      </c>
      <c r="E77" s="328" t="s">
        <v>403</v>
      </c>
      <c r="F77" s="170">
        <v>281</v>
      </c>
      <c r="G77" s="170">
        <v>257</v>
      </c>
      <c r="H77" s="48">
        <v>150</v>
      </c>
      <c r="I77" s="48">
        <v>150</v>
      </c>
      <c r="J77" s="172">
        <v>150</v>
      </c>
      <c r="K77" s="171">
        <v>150</v>
      </c>
      <c r="L77" s="48">
        <v>150</v>
      </c>
      <c r="M77" s="985">
        <v>131.1</v>
      </c>
      <c r="N77" s="967">
        <f aca="true" t="shared" si="9" ref="N77:N84">(100/L77)*M77</f>
        <v>87.39999999999999</v>
      </c>
      <c r="V77" s="1147"/>
    </row>
    <row r="78" spans="1:14" ht="15">
      <c r="A78" s="171">
        <v>637004</v>
      </c>
      <c r="B78" s="9">
        <v>9</v>
      </c>
      <c r="C78" s="641">
        <v>41</v>
      </c>
      <c r="D78" s="512" t="s">
        <v>73</v>
      </c>
      <c r="E78" s="328" t="s">
        <v>436</v>
      </c>
      <c r="F78" s="170">
        <v>204</v>
      </c>
      <c r="G78" s="170"/>
      <c r="H78" s="48">
        <v>200</v>
      </c>
      <c r="I78" s="48">
        <v>200</v>
      </c>
      <c r="J78" s="172">
        <v>70</v>
      </c>
      <c r="K78" s="171">
        <v>200</v>
      </c>
      <c r="L78" s="48">
        <v>200</v>
      </c>
      <c r="M78" s="985">
        <v>0</v>
      </c>
      <c r="N78" s="965">
        <f t="shared" si="9"/>
        <v>0</v>
      </c>
    </row>
    <row r="79" spans="1:20" ht="15">
      <c r="A79" s="171">
        <v>637005</v>
      </c>
      <c r="B79" s="9">
        <v>1</v>
      </c>
      <c r="C79" s="641">
        <v>41</v>
      </c>
      <c r="D79" s="512" t="s">
        <v>106</v>
      </c>
      <c r="E79" s="328" t="s">
        <v>142</v>
      </c>
      <c r="F79" s="170">
        <v>3840</v>
      </c>
      <c r="G79" s="170">
        <v>1030</v>
      </c>
      <c r="H79" s="48">
        <v>3000</v>
      </c>
      <c r="I79" s="48">
        <v>3000</v>
      </c>
      <c r="J79" s="172">
        <v>1500</v>
      </c>
      <c r="K79" s="171">
        <v>5000</v>
      </c>
      <c r="L79" s="48">
        <v>5000</v>
      </c>
      <c r="M79" s="985">
        <v>4720</v>
      </c>
      <c r="N79" s="965">
        <f t="shared" si="9"/>
        <v>94.4</v>
      </c>
      <c r="T79" s="318"/>
    </row>
    <row r="80" spans="1:14" ht="15">
      <c r="A80" s="171">
        <v>637005</v>
      </c>
      <c r="B80" s="9">
        <v>2</v>
      </c>
      <c r="C80" s="85">
        <v>41</v>
      </c>
      <c r="D80" s="512" t="s">
        <v>143</v>
      </c>
      <c r="E80" s="470" t="s">
        <v>144</v>
      </c>
      <c r="F80" s="170">
        <v>8978</v>
      </c>
      <c r="G80" s="170">
        <v>2650</v>
      </c>
      <c r="H80" s="48">
        <v>2400</v>
      </c>
      <c r="I80" s="8">
        <v>2400</v>
      </c>
      <c r="J80" s="172">
        <v>2400</v>
      </c>
      <c r="K80" s="171">
        <v>2400</v>
      </c>
      <c r="L80" s="48">
        <v>2400</v>
      </c>
      <c r="M80" s="985">
        <v>1504.99</v>
      </c>
      <c r="N80" s="965">
        <f t="shared" si="9"/>
        <v>62.70791666666666</v>
      </c>
    </row>
    <row r="81" spans="1:14" ht="15">
      <c r="A81" s="171">
        <v>637005</v>
      </c>
      <c r="B81" s="9">
        <v>3</v>
      </c>
      <c r="C81" s="84">
        <v>41</v>
      </c>
      <c r="D81" s="512" t="s">
        <v>73</v>
      </c>
      <c r="E81" s="328" t="s">
        <v>251</v>
      </c>
      <c r="F81" s="170">
        <v>16044</v>
      </c>
      <c r="G81" s="170">
        <v>15429</v>
      </c>
      <c r="H81" s="48">
        <v>10000</v>
      </c>
      <c r="I81" s="8">
        <v>6468</v>
      </c>
      <c r="J81" s="172">
        <v>1000</v>
      </c>
      <c r="K81" s="171">
        <v>15000</v>
      </c>
      <c r="L81" s="48">
        <v>15000</v>
      </c>
      <c r="M81" s="985">
        <v>5900</v>
      </c>
      <c r="N81" s="965">
        <f t="shared" si="9"/>
        <v>39.333333333333336</v>
      </c>
    </row>
    <row r="82" spans="1:23" ht="15">
      <c r="A82" s="171">
        <v>637005</v>
      </c>
      <c r="B82" s="9">
        <v>4</v>
      </c>
      <c r="C82" s="85">
        <v>41</v>
      </c>
      <c r="D82" s="512" t="s">
        <v>145</v>
      </c>
      <c r="E82" s="328" t="s">
        <v>146</v>
      </c>
      <c r="F82" s="170">
        <v>2400</v>
      </c>
      <c r="G82" s="170">
        <v>2400</v>
      </c>
      <c r="H82" s="48">
        <v>2500</v>
      </c>
      <c r="I82" s="8">
        <v>2500</v>
      </c>
      <c r="J82" s="172">
        <v>2500</v>
      </c>
      <c r="K82" s="171">
        <v>2500</v>
      </c>
      <c r="L82" s="48">
        <v>2500</v>
      </c>
      <c r="M82" s="985">
        <v>0</v>
      </c>
      <c r="N82" s="964">
        <f t="shared" si="9"/>
        <v>0</v>
      </c>
      <c r="W82" s="319"/>
    </row>
    <row r="83" spans="1:14" ht="15">
      <c r="A83" s="171">
        <v>637005</v>
      </c>
      <c r="B83" s="9">
        <v>5</v>
      </c>
      <c r="C83" s="641">
        <v>41</v>
      </c>
      <c r="D83" s="512" t="s">
        <v>73</v>
      </c>
      <c r="E83" s="328" t="s">
        <v>384</v>
      </c>
      <c r="F83" s="170"/>
      <c r="G83" s="170">
        <v>4725</v>
      </c>
      <c r="H83" s="48"/>
      <c r="I83" s="8">
        <v>900</v>
      </c>
      <c r="J83" s="172">
        <v>900</v>
      </c>
      <c r="K83" s="171"/>
      <c r="L83" s="48"/>
      <c r="M83" s="985"/>
      <c r="N83" s="967"/>
    </row>
    <row r="84" spans="1:14" ht="15">
      <c r="A84" s="171">
        <v>637006</v>
      </c>
      <c r="B84" s="9"/>
      <c r="C84" s="13">
        <v>41</v>
      </c>
      <c r="D84" s="512" t="s">
        <v>73</v>
      </c>
      <c r="E84" s="328" t="s">
        <v>395</v>
      </c>
      <c r="F84" s="170">
        <v>660</v>
      </c>
      <c r="G84" s="170"/>
      <c r="H84" s="48"/>
      <c r="I84" s="8">
        <v>75</v>
      </c>
      <c r="J84" s="172">
        <v>72</v>
      </c>
      <c r="K84" s="171"/>
      <c r="L84" s="48">
        <v>30</v>
      </c>
      <c r="M84" s="985">
        <v>28</v>
      </c>
      <c r="N84" s="964">
        <f t="shared" si="9"/>
        <v>93.33333333333334</v>
      </c>
    </row>
    <row r="85" spans="1:14" ht="15">
      <c r="A85" s="171">
        <v>637011</v>
      </c>
      <c r="B85" s="9"/>
      <c r="C85" s="641">
        <v>41</v>
      </c>
      <c r="D85" s="522" t="s">
        <v>106</v>
      </c>
      <c r="E85" s="328" t="s">
        <v>147</v>
      </c>
      <c r="F85" s="170">
        <v>1784</v>
      </c>
      <c r="G85" s="170">
        <v>3191</v>
      </c>
      <c r="H85" s="48">
        <v>3000</v>
      </c>
      <c r="I85" s="8">
        <v>3000</v>
      </c>
      <c r="J85" s="172">
        <v>1000</v>
      </c>
      <c r="K85" s="171">
        <v>15000</v>
      </c>
      <c r="L85" s="48">
        <v>15000</v>
      </c>
      <c r="M85" s="985">
        <v>326</v>
      </c>
      <c r="N85" s="967">
        <f>(100/L85)*M85</f>
        <v>2.1733333333333333</v>
      </c>
    </row>
    <row r="86" spans="1:14" ht="15">
      <c r="A86" s="171">
        <v>637011</v>
      </c>
      <c r="B86" s="9">
        <v>2</v>
      </c>
      <c r="C86" s="641">
        <v>41</v>
      </c>
      <c r="D86" s="512" t="s">
        <v>106</v>
      </c>
      <c r="E86" s="328" t="s">
        <v>371</v>
      </c>
      <c r="F86" s="170">
        <v>760</v>
      </c>
      <c r="G86" s="170">
        <v>3112</v>
      </c>
      <c r="H86" s="48">
        <v>1000</v>
      </c>
      <c r="I86" s="8">
        <v>2500</v>
      </c>
      <c r="J86" s="172">
        <v>2500</v>
      </c>
      <c r="K86" s="171">
        <v>1000</v>
      </c>
      <c r="L86" s="48">
        <v>1000</v>
      </c>
      <c r="M86" s="985">
        <v>388.8</v>
      </c>
      <c r="N86" s="967">
        <f>(100/L86)*M86</f>
        <v>38.88</v>
      </c>
    </row>
    <row r="87" spans="1:14" ht="15">
      <c r="A87" s="171">
        <v>637012</v>
      </c>
      <c r="B87" s="9"/>
      <c r="C87" s="85">
        <v>41</v>
      </c>
      <c r="D87" s="512" t="s">
        <v>73</v>
      </c>
      <c r="E87" s="328" t="s">
        <v>425</v>
      </c>
      <c r="F87" s="170">
        <v>191</v>
      </c>
      <c r="G87" s="170">
        <v>187</v>
      </c>
      <c r="H87" s="48">
        <v>200</v>
      </c>
      <c r="I87" s="8">
        <v>200</v>
      </c>
      <c r="J87" s="172">
        <v>200</v>
      </c>
      <c r="K87" s="171">
        <v>200</v>
      </c>
      <c r="L87" s="48">
        <v>200</v>
      </c>
      <c r="M87" s="985">
        <v>84.76</v>
      </c>
      <c r="N87" s="965">
        <f aca="true" t="shared" si="10" ref="N87:N95">(100/L87)*M87</f>
        <v>42.38</v>
      </c>
    </row>
    <row r="88" spans="1:14" ht="15">
      <c r="A88" s="171">
        <v>637012</v>
      </c>
      <c r="B88" s="9">
        <v>2</v>
      </c>
      <c r="C88" s="641">
        <v>41</v>
      </c>
      <c r="D88" s="512" t="s">
        <v>73</v>
      </c>
      <c r="E88" s="328" t="s">
        <v>26</v>
      </c>
      <c r="F88" s="170">
        <v>12</v>
      </c>
      <c r="G88" s="170">
        <v>1630</v>
      </c>
      <c r="H88" s="48">
        <v>250</v>
      </c>
      <c r="I88" s="8">
        <v>250</v>
      </c>
      <c r="J88" s="172">
        <v>250</v>
      </c>
      <c r="K88" s="171">
        <v>200</v>
      </c>
      <c r="L88" s="48">
        <v>200</v>
      </c>
      <c r="M88" s="985">
        <v>10.76</v>
      </c>
      <c r="N88" s="964">
        <f t="shared" si="10"/>
        <v>5.38</v>
      </c>
    </row>
    <row r="89" spans="1:14" ht="15">
      <c r="A89" s="171">
        <v>637012</v>
      </c>
      <c r="B89" s="9">
        <v>3</v>
      </c>
      <c r="C89" s="206">
        <v>41</v>
      </c>
      <c r="D89" s="511" t="s">
        <v>73</v>
      </c>
      <c r="E89" s="599" t="s">
        <v>148</v>
      </c>
      <c r="F89" s="172">
        <v>53</v>
      </c>
      <c r="G89" s="172">
        <v>276</v>
      </c>
      <c r="H89" s="48">
        <v>500</v>
      </c>
      <c r="I89" s="8">
        <v>500</v>
      </c>
      <c r="J89" s="172">
        <v>500</v>
      </c>
      <c r="K89" s="171">
        <v>500</v>
      </c>
      <c r="L89" s="48">
        <v>500</v>
      </c>
      <c r="M89" s="985">
        <v>261.36</v>
      </c>
      <c r="N89" s="967">
        <f t="shared" si="10"/>
        <v>52.272000000000006</v>
      </c>
    </row>
    <row r="90" spans="1:14" ht="15">
      <c r="A90" s="171">
        <v>637014</v>
      </c>
      <c r="B90" s="9"/>
      <c r="C90" s="13">
        <v>41</v>
      </c>
      <c r="D90" s="512" t="s">
        <v>73</v>
      </c>
      <c r="E90" s="470" t="s">
        <v>149</v>
      </c>
      <c r="F90" s="170">
        <v>15036</v>
      </c>
      <c r="G90" s="170">
        <v>13861</v>
      </c>
      <c r="H90" s="48">
        <v>13500</v>
      </c>
      <c r="I90" s="8">
        <v>13500</v>
      </c>
      <c r="J90" s="172">
        <v>13400</v>
      </c>
      <c r="K90" s="171">
        <v>15000</v>
      </c>
      <c r="L90" s="48">
        <v>15000</v>
      </c>
      <c r="M90" s="985">
        <v>6847.23</v>
      </c>
      <c r="N90" s="965">
        <f t="shared" si="10"/>
        <v>45.6482</v>
      </c>
    </row>
    <row r="91" spans="1:14" ht="15">
      <c r="A91" s="171">
        <v>637015</v>
      </c>
      <c r="B91" s="9"/>
      <c r="C91" s="641">
        <v>41</v>
      </c>
      <c r="D91" s="512" t="s">
        <v>150</v>
      </c>
      <c r="E91" s="470" t="s">
        <v>151</v>
      </c>
      <c r="F91" s="170">
        <v>1303</v>
      </c>
      <c r="G91" s="170">
        <v>1416</v>
      </c>
      <c r="H91" s="48">
        <v>2000</v>
      </c>
      <c r="I91" s="8">
        <v>2000</v>
      </c>
      <c r="J91" s="172">
        <v>2000</v>
      </c>
      <c r="K91" s="171">
        <v>2000</v>
      </c>
      <c r="L91" s="48">
        <v>2000</v>
      </c>
      <c r="M91" s="985">
        <v>1650.89</v>
      </c>
      <c r="N91" s="964">
        <f t="shared" si="10"/>
        <v>82.54450000000001</v>
      </c>
    </row>
    <row r="92" spans="1:14" ht="15">
      <c r="A92" s="171">
        <v>637016</v>
      </c>
      <c r="B92" s="33"/>
      <c r="C92" s="641">
        <v>41</v>
      </c>
      <c r="D92" s="512" t="s">
        <v>73</v>
      </c>
      <c r="E92" s="470" t="s">
        <v>152</v>
      </c>
      <c r="F92" s="170">
        <v>1937</v>
      </c>
      <c r="G92" s="170">
        <v>2150</v>
      </c>
      <c r="H92" s="89">
        <v>2950</v>
      </c>
      <c r="I92" s="6">
        <v>2950</v>
      </c>
      <c r="J92" s="170">
        <v>2950</v>
      </c>
      <c r="K92" s="171">
        <v>2910</v>
      </c>
      <c r="L92" s="48">
        <v>2910</v>
      </c>
      <c r="M92" s="988">
        <v>1063.69</v>
      </c>
      <c r="N92" s="967">
        <f t="shared" si="10"/>
        <v>36.552920962199316</v>
      </c>
    </row>
    <row r="93" spans="1:14" ht="15">
      <c r="A93" s="171">
        <v>637026</v>
      </c>
      <c r="B93" s="33">
        <v>1</v>
      </c>
      <c r="C93" s="206">
        <v>41</v>
      </c>
      <c r="D93" s="511" t="s">
        <v>153</v>
      </c>
      <c r="E93" s="471" t="s">
        <v>154</v>
      </c>
      <c r="F93" s="170">
        <v>2933</v>
      </c>
      <c r="G93" s="170">
        <v>3948</v>
      </c>
      <c r="H93" s="48">
        <v>4900</v>
      </c>
      <c r="I93" s="8">
        <v>4900</v>
      </c>
      <c r="J93" s="172">
        <v>4900</v>
      </c>
      <c r="K93" s="171">
        <v>4900</v>
      </c>
      <c r="L93" s="48">
        <v>4900</v>
      </c>
      <c r="M93" s="985">
        <v>702</v>
      </c>
      <c r="N93" s="965">
        <f t="shared" si="10"/>
        <v>14.326530612244897</v>
      </c>
    </row>
    <row r="94" spans="1:26" ht="15">
      <c r="A94" s="171">
        <v>637026</v>
      </c>
      <c r="B94" s="33">
        <v>2</v>
      </c>
      <c r="C94" s="13">
        <v>41</v>
      </c>
      <c r="D94" s="512" t="s">
        <v>153</v>
      </c>
      <c r="E94" s="470" t="s">
        <v>155</v>
      </c>
      <c r="F94" s="170">
        <v>2467</v>
      </c>
      <c r="G94" s="170">
        <v>4227</v>
      </c>
      <c r="H94" s="48">
        <v>6000</v>
      </c>
      <c r="I94" s="48">
        <v>6000</v>
      </c>
      <c r="J94" s="172">
        <v>6000</v>
      </c>
      <c r="K94" s="171">
        <v>6000</v>
      </c>
      <c r="L94" s="48">
        <v>6000</v>
      </c>
      <c r="M94" s="985">
        <v>0</v>
      </c>
      <c r="N94" s="965">
        <f t="shared" si="10"/>
        <v>0</v>
      </c>
      <c r="Y94" s="189"/>
      <c r="Z94" s="189"/>
    </row>
    <row r="95" spans="1:14" ht="15">
      <c r="A95" s="171">
        <v>637027</v>
      </c>
      <c r="B95" s="33"/>
      <c r="C95" s="9">
        <v>41</v>
      </c>
      <c r="D95" s="512" t="s">
        <v>73</v>
      </c>
      <c r="E95" s="470" t="s">
        <v>156</v>
      </c>
      <c r="F95" s="170">
        <v>9006</v>
      </c>
      <c r="G95" s="170">
        <v>10368</v>
      </c>
      <c r="H95" s="48">
        <v>7000</v>
      </c>
      <c r="I95" s="8">
        <v>7000</v>
      </c>
      <c r="J95" s="172">
        <v>7000</v>
      </c>
      <c r="K95" s="171">
        <v>14000</v>
      </c>
      <c r="L95" s="48">
        <v>14000</v>
      </c>
      <c r="M95" s="985">
        <v>8929</v>
      </c>
      <c r="N95" s="1006">
        <f t="shared" si="10"/>
        <v>63.778571428571425</v>
      </c>
    </row>
    <row r="96" spans="1:14" ht="15">
      <c r="A96" s="201">
        <v>637031</v>
      </c>
      <c r="B96" s="33"/>
      <c r="C96" s="13">
        <v>41</v>
      </c>
      <c r="D96" s="512" t="s">
        <v>73</v>
      </c>
      <c r="E96" s="470" t="s">
        <v>27</v>
      </c>
      <c r="F96" s="172">
        <v>636</v>
      </c>
      <c r="G96" s="172">
        <v>5</v>
      </c>
      <c r="H96" s="48"/>
      <c r="I96" s="53"/>
      <c r="J96" s="211"/>
      <c r="K96" s="201"/>
      <c r="L96" s="53"/>
      <c r="M96" s="985"/>
      <c r="N96" s="1007"/>
    </row>
    <row r="97" spans="1:14" ht="15">
      <c r="A97" s="201">
        <v>637035</v>
      </c>
      <c r="B97" s="33"/>
      <c r="C97" s="641">
        <v>41</v>
      </c>
      <c r="D97" s="510" t="s">
        <v>114</v>
      </c>
      <c r="E97" s="504" t="s">
        <v>388</v>
      </c>
      <c r="F97" s="211">
        <v>195</v>
      </c>
      <c r="G97" s="211">
        <v>13</v>
      </c>
      <c r="H97" s="53">
        <v>250</v>
      </c>
      <c r="I97" s="53">
        <v>250</v>
      </c>
      <c r="J97" s="211">
        <v>15</v>
      </c>
      <c r="K97" s="201">
        <v>250</v>
      </c>
      <c r="L97" s="53">
        <v>250</v>
      </c>
      <c r="M97" s="993">
        <v>0</v>
      </c>
      <c r="N97" s="967">
        <f aca="true" t="shared" si="11" ref="N97:N106">(100/L97)*M97</f>
        <v>0</v>
      </c>
    </row>
    <row r="98" spans="1:14" ht="15">
      <c r="A98" s="201">
        <v>637003</v>
      </c>
      <c r="B98" s="9"/>
      <c r="C98" s="657">
        <v>41</v>
      </c>
      <c r="D98" s="511" t="s">
        <v>104</v>
      </c>
      <c r="E98" s="471" t="s">
        <v>452</v>
      </c>
      <c r="F98" s="210">
        <v>1282</v>
      </c>
      <c r="G98" s="210">
        <v>1847</v>
      </c>
      <c r="H98" s="516">
        <v>5000</v>
      </c>
      <c r="I98" s="53">
        <v>5000</v>
      </c>
      <c r="J98" s="211">
        <v>1000</v>
      </c>
      <c r="K98" s="201">
        <v>5000</v>
      </c>
      <c r="L98" s="53">
        <v>5000</v>
      </c>
      <c r="M98" s="993">
        <v>0</v>
      </c>
      <c r="N98" s="966">
        <f t="shared" si="11"/>
        <v>0</v>
      </c>
    </row>
    <row r="99" spans="1:14" ht="15">
      <c r="A99" s="164">
        <v>641</v>
      </c>
      <c r="B99" s="74"/>
      <c r="C99" s="112"/>
      <c r="D99" s="514"/>
      <c r="E99" s="503" t="s">
        <v>157</v>
      </c>
      <c r="F99" s="165">
        <v>7218</v>
      </c>
      <c r="G99" s="165">
        <v>9113</v>
      </c>
      <c r="H99" s="5">
        <v>11600</v>
      </c>
      <c r="I99" s="4">
        <v>11600</v>
      </c>
      <c r="J99" s="165">
        <v>9600</v>
      </c>
      <c r="K99" s="164">
        <f>SUM(K100:K101)</f>
        <v>9600</v>
      </c>
      <c r="L99" s="5">
        <f>SUM(L100:L101)</f>
        <v>9600</v>
      </c>
      <c r="M99" s="984">
        <f>SUM(M100:M101)</f>
        <v>3942.3</v>
      </c>
      <c r="N99" s="997">
        <f t="shared" si="11"/>
        <v>41.065625</v>
      </c>
    </row>
    <row r="100" spans="1:14" ht="15">
      <c r="A100" s="180">
        <v>641012</v>
      </c>
      <c r="B100" s="22"/>
      <c r="C100" s="641">
        <v>111</v>
      </c>
      <c r="D100" s="522" t="s">
        <v>73</v>
      </c>
      <c r="E100" s="41" t="s">
        <v>158</v>
      </c>
      <c r="F100" s="181">
        <v>7186</v>
      </c>
      <c r="G100" s="181">
        <v>7940</v>
      </c>
      <c r="H100" s="36">
        <v>8100</v>
      </c>
      <c r="I100" s="36">
        <v>8100</v>
      </c>
      <c r="J100" s="183">
        <v>8100</v>
      </c>
      <c r="K100" s="182">
        <v>8100</v>
      </c>
      <c r="L100" s="36">
        <v>8100</v>
      </c>
      <c r="M100" s="989">
        <v>3942.3</v>
      </c>
      <c r="N100" s="998">
        <f t="shared" si="11"/>
        <v>48.67037037037037</v>
      </c>
    </row>
    <row r="101" spans="1:14" ht="15">
      <c r="A101" s="179">
        <v>642013</v>
      </c>
      <c r="B101" s="32"/>
      <c r="C101" s="130">
        <v>41</v>
      </c>
      <c r="D101" s="513" t="s">
        <v>73</v>
      </c>
      <c r="E101" s="471" t="s">
        <v>159</v>
      </c>
      <c r="F101" s="210"/>
      <c r="G101" s="210">
        <v>1173</v>
      </c>
      <c r="H101" s="516">
        <v>3500</v>
      </c>
      <c r="I101" s="23">
        <v>3500</v>
      </c>
      <c r="J101" s="210">
        <v>1500</v>
      </c>
      <c r="K101" s="179">
        <v>1500</v>
      </c>
      <c r="L101" s="516">
        <v>1500</v>
      </c>
      <c r="M101" s="990">
        <v>0</v>
      </c>
      <c r="N101" s="966">
        <f t="shared" si="11"/>
        <v>0</v>
      </c>
    </row>
    <row r="102" spans="1:14" ht="15">
      <c r="A102" s="166"/>
      <c r="B102" s="75"/>
      <c r="C102" s="112"/>
      <c r="D102" s="514"/>
      <c r="E102" s="503" t="s">
        <v>558</v>
      </c>
      <c r="F102" s="167"/>
      <c r="G102" s="167"/>
      <c r="H102" s="77"/>
      <c r="I102" s="77"/>
      <c r="J102" s="167"/>
      <c r="K102" s="166"/>
      <c r="L102" s="5">
        <f>SUM(L103:L106)</f>
        <v>27650</v>
      </c>
      <c r="M102" s="984">
        <f>SUM(M103:M106)</f>
        <v>27482.89</v>
      </c>
      <c r="N102" s="997">
        <f t="shared" si="11"/>
        <v>99.39562386980108</v>
      </c>
    </row>
    <row r="103" spans="1:14" ht="15">
      <c r="A103" s="182">
        <v>633006</v>
      </c>
      <c r="B103" s="15">
        <v>50</v>
      </c>
      <c r="C103" s="206">
        <v>111</v>
      </c>
      <c r="D103" s="510" t="s">
        <v>184</v>
      </c>
      <c r="E103" s="41" t="s">
        <v>92</v>
      </c>
      <c r="F103" s="183"/>
      <c r="G103" s="183"/>
      <c r="H103" s="36"/>
      <c r="I103" s="36"/>
      <c r="J103" s="183"/>
      <c r="K103" s="182"/>
      <c r="L103" s="36">
        <v>2500</v>
      </c>
      <c r="M103" s="989">
        <v>2469.27</v>
      </c>
      <c r="N103" s="967">
        <f t="shared" si="11"/>
        <v>98.77080000000001</v>
      </c>
    </row>
    <row r="104" spans="1:14" ht="15">
      <c r="A104" s="1154">
        <v>633016</v>
      </c>
      <c r="B104" s="9">
        <v>50</v>
      </c>
      <c r="C104" s="13">
        <v>111</v>
      </c>
      <c r="D104" s="512" t="s">
        <v>184</v>
      </c>
      <c r="E104" s="470" t="s">
        <v>559</v>
      </c>
      <c r="F104" s="172"/>
      <c r="G104" s="172"/>
      <c r="H104" s="48"/>
      <c r="I104" s="48"/>
      <c r="J104" s="172"/>
      <c r="K104" s="171"/>
      <c r="L104" s="48">
        <v>700</v>
      </c>
      <c r="M104" s="985">
        <v>664.03</v>
      </c>
      <c r="N104" s="965">
        <f t="shared" si="11"/>
        <v>94.86142857142856</v>
      </c>
    </row>
    <row r="105" spans="1:14" ht="15">
      <c r="A105" s="171">
        <v>637004</v>
      </c>
      <c r="B105" s="9">
        <v>50</v>
      </c>
      <c r="C105" s="13">
        <v>111</v>
      </c>
      <c r="D105" s="512" t="s">
        <v>184</v>
      </c>
      <c r="E105" s="470" t="s">
        <v>134</v>
      </c>
      <c r="F105" s="172"/>
      <c r="G105" s="172"/>
      <c r="H105" s="48"/>
      <c r="I105" s="48"/>
      <c r="J105" s="172"/>
      <c r="K105" s="171"/>
      <c r="L105" s="48">
        <v>2200</v>
      </c>
      <c r="M105" s="985">
        <v>2115.52</v>
      </c>
      <c r="N105" s="965">
        <f t="shared" si="11"/>
        <v>96.16</v>
      </c>
    </row>
    <row r="106" spans="1:14" ht="15">
      <c r="A106" s="173">
        <v>637027</v>
      </c>
      <c r="B106" s="11">
        <v>50</v>
      </c>
      <c r="C106" s="204">
        <v>111</v>
      </c>
      <c r="D106" s="509" t="s">
        <v>184</v>
      </c>
      <c r="E106" s="505" t="s">
        <v>560</v>
      </c>
      <c r="F106" s="174"/>
      <c r="G106" s="174"/>
      <c r="H106" s="80"/>
      <c r="I106" s="80"/>
      <c r="J106" s="174"/>
      <c r="K106" s="173"/>
      <c r="L106" s="80">
        <v>22250</v>
      </c>
      <c r="M106" s="986">
        <v>22234.07</v>
      </c>
      <c r="N106" s="1000">
        <f t="shared" si="11"/>
        <v>99.92840449438204</v>
      </c>
    </row>
    <row r="107" spans="1:14" ht="15.75" thickBot="1">
      <c r="A107" s="255"/>
      <c r="B107" s="27"/>
      <c r="C107" s="643"/>
      <c r="D107" s="537"/>
      <c r="E107" s="562"/>
      <c r="F107" s="321"/>
      <c r="G107" s="321"/>
      <c r="H107" s="80"/>
      <c r="I107" s="80"/>
      <c r="J107" s="535"/>
      <c r="K107" s="173"/>
      <c r="L107" s="80"/>
      <c r="M107" s="986"/>
      <c r="N107" s="836"/>
    </row>
    <row r="108" spans="1:14" ht="15.75" thickBot="1">
      <c r="A108" s="16" t="s">
        <v>160</v>
      </c>
      <c r="B108" s="94"/>
      <c r="C108" s="55"/>
      <c r="D108" s="508"/>
      <c r="E108" s="57" t="s">
        <v>161</v>
      </c>
      <c r="F108" s="18">
        <f>SUM(F109+F110+F120+F118)</f>
        <v>6343</v>
      </c>
      <c r="G108" s="18">
        <f>SUM(G109+G110+G120+G118)</f>
        <v>6562</v>
      </c>
      <c r="H108" s="70">
        <f>H109+H110+H120+H118</f>
        <v>6935</v>
      </c>
      <c r="I108" s="68">
        <f>I109+I110+I120+I118</f>
        <v>6935</v>
      </c>
      <c r="J108" s="18">
        <f>J109+J110+J120</f>
        <v>6655</v>
      </c>
      <c r="K108" s="69">
        <f>K109+K110+K120+K118</f>
        <v>7471</v>
      </c>
      <c r="L108" s="70">
        <f>L109+L110+L120+L118</f>
        <v>7471</v>
      </c>
      <c r="M108" s="1008">
        <f>M109+M110+M120+M118</f>
        <v>3667.01</v>
      </c>
      <c r="N108" s="995">
        <f aca="true" t="shared" si="12" ref="N108:N123">(100/L108)*M108</f>
        <v>49.08325525364744</v>
      </c>
    </row>
    <row r="109" spans="1:14" ht="15">
      <c r="A109" s="261">
        <v>611000</v>
      </c>
      <c r="B109" s="96"/>
      <c r="C109" s="95">
        <v>41</v>
      </c>
      <c r="D109" s="702" t="s">
        <v>139</v>
      </c>
      <c r="E109" s="539" t="s">
        <v>74</v>
      </c>
      <c r="F109" s="215">
        <v>3503</v>
      </c>
      <c r="G109" s="215">
        <v>3868</v>
      </c>
      <c r="H109" s="106">
        <v>4000</v>
      </c>
      <c r="I109" s="98">
        <v>4000</v>
      </c>
      <c r="J109" s="215">
        <v>4000</v>
      </c>
      <c r="K109" s="261">
        <v>4400</v>
      </c>
      <c r="L109" s="106">
        <v>4400</v>
      </c>
      <c r="M109" s="1009">
        <v>2061.51</v>
      </c>
      <c r="N109" s="996">
        <f t="shared" si="12"/>
        <v>46.852500000000006</v>
      </c>
    </row>
    <row r="110" spans="1:14" ht="15">
      <c r="A110" s="193">
        <v>62</v>
      </c>
      <c r="B110" s="74"/>
      <c r="C110" s="3"/>
      <c r="D110" s="588"/>
      <c r="E110" s="532" t="s">
        <v>75</v>
      </c>
      <c r="F110" s="165">
        <f>SUM(F111:F117)</f>
        <v>1212</v>
      </c>
      <c r="G110" s="165">
        <f aca="true" t="shared" si="13" ref="G110:M110">SUM(G111:G117)</f>
        <v>1302</v>
      </c>
      <c r="H110" s="5">
        <f t="shared" si="13"/>
        <v>1455</v>
      </c>
      <c r="I110" s="4">
        <f t="shared" si="13"/>
        <v>1455</v>
      </c>
      <c r="J110" s="165">
        <f t="shared" si="13"/>
        <v>1455</v>
      </c>
      <c r="K110" s="164">
        <f t="shared" si="13"/>
        <v>1581</v>
      </c>
      <c r="L110" s="5">
        <f t="shared" si="13"/>
        <v>1581</v>
      </c>
      <c r="M110" s="984">
        <f t="shared" si="13"/>
        <v>727.39</v>
      </c>
      <c r="N110" s="999">
        <f t="shared" si="12"/>
        <v>46.00822264389627</v>
      </c>
    </row>
    <row r="111" spans="1:14" ht="15">
      <c r="A111" s="180">
        <v>623000</v>
      </c>
      <c r="B111" s="22"/>
      <c r="C111" s="631">
        <v>41</v>
      </c>
      <c r="D111" s="521" t="s">
        <v>139</v>
      </c>
      <c r="E111" s="533" t="s">
        <v>77</v>
      </c>
      <c r="F111" s="216">
        <v>323</v>
      </c>
      <c r="G111" s="216">
        <v>374</v>
      </c>
      <c r="H111" s="52">
        <v>400</v>
      </c>
      <c r="I111" s="21">
        <v>400</v>
      </c>
      <c r="J111" s="181">
        <v>400</v>
      </c>
      <c r="K111" s="180">
        <v>440</v>
      </c>
      <c r="L111" s="52">
        <v>440</v>
      </c>
      <c r="M111" s="970">
        <v>208.15</v>
      </c>
      <c r="N111" s="971">
        <f t="shared" si="12"/>
        <v>47.30681818181818</v>
      </c>
    </row>
    <row r="112" spans="1:14" ht="15">
      <c r="A112" s="171">
        <v>625001</v>
      </c>
      <c r="B112" s="7"/>
      <c r="C112" s="641">
        <v>41</v>
      </c>
      <c r="D112" s="510" t="s">
        <v>139</v>
      </c>
      <c r="E112" s="328" t="s">
        <v>78</v>
      </c>
      <c r="F112" s="211">
        <v>49</v>
      </c>
      <c r="G112" s="211">
        <v>48</v>
      </c>
      <c r="H112" s="48">
        <v>60</v>
      </c>
      <c r="I112" s="8">
        <v>60</v>
      </c>
      <c r="J112" s="172">
        <v>60</v>
      </c>
      <c r="K112" s="171">
        <v>65</v>
      </c>
      <c r="L112" s="8">
        <v>65</v>
      </c>
      <c r="M112" s="985">
        <v>29.12</v>
      </c>
      <c r="N112" s="965">
        <f t="shared" si="12"/>
        <v>44.800000000000004</v>
      </c>
    </row>
    <row r="113" spans="1:14" ht="15">
      <c r="A113" s="171">
        <v>625002</v>
      </c>
      <c r="B113" s="9"/>
      <c r="C113" s="13">
        <v>41</v>
      </c>
      <c r="D113" s="511" t="s">
        <v>139</v>
      </c>
      <c r="E113" s="328" t="s">
        <v>79</v>
      </c>
      <c r="F113" s="211">
        <v>494</v>
      </c>
      <c r="G113" s="211">
        <v>523</v>
      </c>
      <c r="H113" s="48">
        <v>600</v>
      </c>
      <c r="I113" s="8">
        <v>600</v>
      </c>
      <c r="J113" s="172">
        <v>600</v>
      </c>
      <c r="K113" s="171">
        <v>650</v>
      </c>
      <c r="L113" s="8">
        <v>650</v>
      </c>
      <c r="M113" s="985">
        <v>291.41</v>
      </c>
      <c r="N113" s="964">
        <f t="shared" si="12"/>
        <v>44.8323076923077</v>
      </c>
    </row>
    <row r="114" spans="1:14" ht="15">
      <c r="A114" s="171">
        <v>625003</v>
      </c>
      <c r="B114" s="9"/>
      <c r="C114" s="13">
        <v>41</v>
      </c>
      <c r="D114" s="511" t="s">
        <v>139</v>
      </c>
      <c r="E114" s="328" t="s">
        <v>80</v>
      </c>
      <c r="F114" s="211">
        <v>39</v>
      </c>
      <c r="G114" s="211">
        <v>30</v>
      </c>
      <c r="H114" s="48">
        <v>35</v>
      </c>
      <c r="I114" s="8">
        <v>35</v>
      </c>
      <c r="J114" s="172">
        <v>35</v>
      </c>
      <c r="K114" s="171">
        <v>36</v>
      </c>
      <c r="L114" s="8">
        <v>36</v>
      </c>
      <c r="M114" s="985">
        <v>16.64</v>
      </c>
      <c r="N114" s="967">
        <f t="shared" si="12"/>
        <v>46.22222222222222</v>
      </c>
    </row>
    <row r="115" spans="1:14" ht="15">
      <c r="A115" s="171">
        <v>625004</v>
      </c>
      <c r="B115" s="9"/>
      <c r="C115" s="13">
        <v>41</v>
      </c>
      <c r="D115" s="511" t="s">
        <v>139</v>
      </c>
      <c r="E115" s="328" t="s">
        <v>81</v>
      </c>
      <c r="F115" s="172">
        <v>106</v>
      </c>
      <c r="G115" s="172">
        <v>112</v>
      </c>
      <c r="H115" s="48">
        <v>130</v>
      </c>
      <c r="I115" s="8">
        <v>130</v>
      </c>
      <c r="J115" s="172">
        <v>130</v>
      </c>
      <c r="K115" s="171">
        <v>135</v>
      </c>
      <c r="L115" s="8">
        <v>135</v>
      </c>
      <c r="M115" s="985">
        <v>62.43</v>
      </c>
      <c r="N115" s="967">
        <f t="shared" si="12"/>
        <v>46.24444444444444</v>
      </c>
    </row>
    <row r="116" spans="1:14" ht="15">
      <c r="A116" s="171">
        <v>625005</v>
      </c>
      <c r="B116" s="9"/>
      <c r="C116" s="13">
        <v>41</v>
      </c>
      <c r="D116" s="511" t="s">
        <v>139</v>
      </c>
      <c r="E116" s="328" t="s">
        <v>82</v>
      </c>
      <c r="F116" s="172">
        <v>35</v>
      </c>
      <c r="G116" s="172">
        <v>38</v>
      </c>
      <c r="H116" s="48">
        <v>40</v>
      </c>
      <c r="I116" s="8">
        <v>40</v>
      </c>
      <c r="J116" s="172">
        <v>40</v>
      </c>
      <c r="K116" s="171">
        <v>45</v>
      </c>
      <c r="L116" s="8">
        <v>45</v>
      </c>
      <c r="M116" s="985">
        <v>20.8</v>
      </c>
      <c r="N116" s="967">
        <f t="shared" si="12"/>
        <v>46.22222222222223</v>
      </c>
    </row>
    <row r="117" spans="1:14" ht="15">
      <c r="A117" s="173">
        <v>625007</v>
      </c>
      <c r="B117" s="11"/>
      <c r="C117" s="206">
        <v>41</v>
      </c>
      <c r="D117" s="511" t="s">
        <v>139</v>
      </c>
      <c r="E117" s="557" t="s">
        <v>83</v>
      </c>
      <c r="F117" s="174">
        <v>166</v>
      </c>
      <c r="G117" s="174">
        <v>177</v>
      </c>
      <c r="H117" s="80">
        <v>190</v>
      </c>
      <c r="I117" s="10">
        <v>190</v>
      </c>
      <c r="J117" s="174">
        <v>190</v>
      </c>
      <c r="K117" s="173">
        <v>210</v>
      </c>
      <c r="L117" s="10">
        <v>210</v>
      </c>
      <c r="M117" s="986">
        <v>98.84</v>
      </c>
      <c r="N117" s="966">
        <f t="shared" si="12"/>
        <v>47.06666666666666</v>
      </c>
    </row>
    <row r="118" spans="1:14" ht="15">
      <c r="A118" s="193">
        <v>631</v>
      </c>
      <c r="B118" s="74"/>
      <c r="C118" s="112"/>
      <c r="D118" s="514"/>
      <c r="E118" s="532" t="s">
        <v>337</v>
      </c>
      <c r="F118" s="165">
        <v>202</v>
      </c>
      <c r="G118" s="165"/>
      <c r="H118" s="5">
        <v>120</v>
      </c>
      <c r="I118" s="4">
        <v>120</v>
      </c>
      <c r="J118" s="165">
        <v>120</v>
      </c>
      <c r="K118" s="164">
        <f>K119</f>
        <v>120</v>
      </c>
      <c r="L118" s="4">
        <f>L119</f>
        <v>120</v>
      </c>
      <c r="M118" s="984">
        <f>M119</f>
        <v>0</v>
      </c>
      <c r="N118" s="996">
        <f t="shared" si="12"/>
        <v>0</v>
      </c>
    </row>
    <row r="119" spans="1:14" ht="15">
      <c r="A119" s="166">
        <v>631001</v>
      </c>
      <c r="B119" s="76"/>
      <c r="C119" s="645">
        <v>41</v>
      </c>
      <c r="D119" s="514" t="s">
        <v>139</v>
      </c>
      <c r="E119" s="541" t="s">
        <v>338</v>
      </c>
      <c r="F119" s="167">
        <v>202</v>
      </c>
      <c r="G119" s="167"/>
      <c r="H119" s="77">
        <v>120</v>
      </c>
      <c r="I119" s="78">
        <v>120</v>
      </c>
      <c r="J119" s="167">
        <v>120</v>
      </c>
      <c r="K119" s="166">
        <v>120</v>
      </c>
      <c r="L119" s="78">
        <v>120</v>
      </c>
      <c r="M119" s="987">
        <v>0</v>
      </c>
      <c r="N119" s="972">
        <f t="shared" si="12"/>
        <v>0</v>
      </c>
    </row>
    <row r="120" spans="1:14" ht="15">
      <c r="A120" s="193">
        <v>637</v>
      </c>
      <c r="B120" s="3"/>
      <c r="C120" s="135"/>
      <c r="D120" s="514"/>
      <c r="E120" s="532" t="s">
        <v>162</v>
      </c>
      <c r="F120" s="165">
        <f>SUM(F121:F124)</f>
        <v>1426</v>
      </c>
      <c r="G120" s="165">
        <f>SUM(G121:G124)</f>
        <v>1392</v>
      </c>
      <c r="H120" s="5">
        <f aca="true" t="shared" si="14" ref="H120:M120">SUM(H121:H123)</f>
        <v>1360</v>
      </c>
      <c r="I120" s="4">
        <f t="shared" si="14"/>
        <v>1360</v>
      </c>
      <c r="J120" s="165">
        <f t="shared" si="14"/>
        <v>1200</v>
      </c>
      <c r="K120" s="164">
        <f t="shared" si="14"/>
        <v>1370</v>
      </c>
      <c r="L120" s="4">
        <f t="shared" si="14"/>
        <v>1370</v>
      </c>
      <c r="M120" s="984">
        <f t="shared" si="14"/>
        <v>878.11</v>
      </c>
      <c r="N120" s="996">
        <f t="shared" si="12"/>
        <v>64.0956204379562</v>
      </c>
    </row>
    <row r="121" spans="1:14" ht="15">
      <c r="A121" s="180">
        <v>637014</v>
      </c>
      <c r="B121" s="22"/>
      <c r="C121" s="631">
        <v>41</v>
      </c>
      <c r="D121" s="521" t="s">
        <v>139</v>
      </c>
      <c r="E121" s="533" t="s">
        <v>149</v>
      </c>
      <c r="F121" s="181">
        <v>184</v>
      </c>
      <c r="G121" s="181">
        <v>196</v>
      </c>
      <c r="H121" s="52">
        <v>200</v>
      </c>
      <c r="I121" s="21">
        <v>200</v>
      </c>
      <c r="J121" s="181">
        <v>160</v>
      </c>
      <c r="K121" s="180">
        <v>200</v>
      </c>
      <c r="L121" s="21">
        <v>200</v>
      </c>
      <c r="M121" s="970">
        <v>112</v>
      </c>
      <c r="N121" s="998">
        <f t="shared" si="12"/>
        <v>56</v>
      </c>
    </row>
    <row r="122" spans="1:14" ht="15">
      <c r="A122" s="169">
        <v>637012</v>
      </c>
      <c r="B122" s="7">
        <v>1</v>
      </c>
      <c r="C122" s="641">
        <v>41</v>
      </c>
      <c r="D122" s="522" t="s">
        <v>73</v>
      </c>
      <c r="E122" s="534" t="s">
        <v>163</v>
      </c>
      <c r="F122" s="183">
        <v>1194</v>
      </c>
      <c r="G122" s="183">
        <v>1151</v>
      </c>
      <c r="H122" s="89">
        <v>1100</v>
      </c>
      <c r="I122" s="6">
        <v>1100</v>
      </c>
      <c r="J122" s="170">
        <v>1000</v>
      </c>
      <c r="K122" s="169">
        <v>1100</v>
      </c>
      <c r="L122" s="6">
        <v>1100</v>
      </c>
      <c r="M122" s="988">
        <v>741.72</v>
      </c>
      <c r="N122" s="967">
        <f t="shared" si="12"/>
        <v>67.42909090909092</v>
      </c>
    </row>
    <row r="123" spans="1:14" ht="15">
      <c r="A123" s="173">
        <v>637016</v>
      </c>
      <c r="B123" s="11"/>
      <c r="C123" s="206">
        <v>41</v>
      </c>
      <c r="D123" s="522" t="s">
        <v>139</v>
      </c>
      <c r="E123" s="544" t="s">
        <v>152</v>
      </c>
      <c r="F123" s="210">
        <v>48</v>
      </c>
      <c r="G123" s="210">
        <v>45</v>
      </c>
      <c r="H123" s="546">
        <v>60</v>
      </c>
      <c r="I123" s="100">
        <v>60</v>
      </c>
      <c r="J123" s="217">
        <v>40</v>
      </c>
      <c r="K123" s="1045">
        <v>70</v>
      </c>
      <c r="L123" s="100">
        <v>70</v>
      </c>
      <c r="M123" s="1010">
        <v>24.39</v>
      </c>
      <c r="N123" s="966">
        <f t="shared" si="12"/>
        <v>34.84285714285714</v>
      </c>
    </row>
    <row r="124" spans="1:14" ht="15.75" thickBot="1">
      <c r="A124" s="257"/>
      <c r="B124" s="92"/>
      <c r="C124" s="646"/>
      <c r="D124" s="542"/>
      <c r="E124" s="545"/>
      <c r="F124" s="320"/>
      <c r="G124" s="320"/>
      <c r="H124" s="36"/>
      <c r="I124" s="93"/>
      <c r="J124" s="226"/>
      <c r="K124" s="198"/>
      <c r="L124" s="93"/>
      <c r="M124" s="185"/>
      <c r="N124" s="836"/>
    </row>
    <row r="125" spans="1:14" ht="15.75" thickBot="1">
      <c r="A125" s="16" t="s">
        <v>164</v>
      </c>
      <c r="B125" s="17"/>
      <c r="C125" s="638"/>
      <c r="D125" s="508"/>
      <c r="E125" s="57" t="s">
        <v>165</v>
      </c>
      <c r="F125" s="18">
        <f>SUM(F126+F127+F135+F141)</f>
        <v>4226</v>
      </c>
      <c r="G125" s="18">
        <f>SUM(G126+G127+G135+G141)</f>
        <v>4569</v>
      </c>
      <c r="H125" s="70">
        <f>H126+H127+H135+H141</f>
        <v>5000</v>
      </c>
      <c r="I125" s="68">
        <f>I126+I127+I135+I141</f>
        <v>5000</v>
      </c>
      <c r="J125" s="18">
        <f>J126+J127+J135+J141</f>
        <v>4963</v>
      </c>
      <c r="K125" s="69">
        <f>K126+K127+K135+K141</f>
        <v>5000</v>
      </c>
      <c r="L125" s="68">
        <v>5000</v>
      </c>
      <c r="M125" s="1008">
        <f>M126+M127+M135+M141</f>
        <v>1298.96</v>
      </c>
      <c r="N125" s="995">
        <f aca="true" t="shared" si="15" ref="N125:N142">(100/L125)*M125</f>
        <v>25.979200000000002</v>
      </c>
    </row>
    <row r="126" spans="1:14" ht="15">
      <c r="A126" s="261">
        <v>611000</v>
      </c>
      <c r="B126" s="95"/>
      <c r="C126" s="98">
        <v>111</v>
      </c>
      <c r="D126" s="703" t="s">
        <v>166</v>
      </c>
      <c r="E126" s="539" t="s">
        <v>74</v>
      </c>
      <c r="F126" s="547">
        <v>3244</v>
      </c>
      <c r="G126" s="547">
        <v>3300</v>
      </c>
      <c r="H126" s="106">
        <v>3300</v>
      </c>
      <c r="I126" s="98">
        <v>3300</v>
      </c>
      <c r="J126" s="215">
        <v>3300</v>
      </c>
      <c r="K126" s="261">
        <v>3300</v>
      </c>
      <c r="L126" s="98">
        <v>3300</v>
      </c>
      <c r="M126" s="1009">
        <v>825</v>
      </c>
      <c r="N126" s="996">
        <f t="shared" si="15"/>
        <v>25</v>
      </c>
    </row>
    <row r="127" spans="1:14" ht="15">
      <c r="A127" s="193">
        <v>62</v>
      </c>
      <c r="B127" s="3"/>
      <c r="C127" s="135"/>
      <c r="D127" s="514"/>
      <c r="E127" s="532" t="s">
        <v>75</v>
      </c>
      <c r="F127" s="165">
        <f>SUM(F128:F134)</f>
        <v>668</v>
      </c>
      <c r="G127" s="165">
        <f aca="true" t="shared" si="16" ref="G127:M127">SUM(G128:G134)</f>
        <v>1064</v>
      </c>
      <c r="H127" s="5">
        <f t="shared" si="16"/>
        <v>1370</v>
      </c>
      <c r="I127" s="5">
        <f t="shared" si="16"/>
        <v>1370</v>
      </c>
      <c r="J127" s="165">
        <f t="shared" si="16"/>
        <v>1370</v>
      </c>
      <c r="K127" s="164">
        <f t="shared" si="16"/>
        <v>1370</v>
      </c>
      <c r="L127" s="4">
        <f t="shared" si="16"/>
        <v>1370</v>
      </c>
      <c r="M127" s="984">
        <f t="shared" si="16"/>
        <v>333.96000000000004</v>
      </c>
      <c r="N127" s="997">
        <f t="shared" si="15"/>
        <v>24.376642335766423</v>
      </c>
    </row>
    <row r="128" spans="1:14" ht="15">
      <c r="A128" s="180">
        <v>623000</v>
      </c>
      <c r="B128" s="22"/>
      <c r="C128" s="641">
        <v>111</v>
      </c>
      <c r="D128" s="522" t="s">
        <v>166</v>
      </c>
      <c r="E128" s="533" t="s">
        <v>77</v>
      </c>
      <c r="F128" s="216">
        <v>191</v>
      </c>
      <c r="G128" s="216">
        <v>371</v>
      </c>
      <c r="H128" s="52">
        <v>375</v>
      </c>
      <c r="I128" s="21">
        <v>375</v>
      </c>
      <c r="J128" s="181">
        <v>375</v>
      </c>
      <c r="K128" s="180">
        <v>375</v>
      </c>
      <c r="L128" s="21">
        <v>375</v>
      </c>
      <c r="M128" s="970">
        <v>95.58</v>
      </c>
      <c r="N128" s="998">
        <f t="shared" si="15"/>
        <v>25.488</v>
      </c>
    </row>
    <row r="129" spans="1:14" ht="15">
      <c r="A129" s="171">
        <v>625001</v>
      </c>
      <c r="B129" s="9"/>
      <c r="C129" s="13">
        <v>111</v>
      </c>
      <c r="D129" s="512" t="s">
        <v>166</v>
      </c>
      <c r="E129" s="328" t="s">
        <v>78</v>
      </c>
      <c r="F129" s="211">
        <v>27</v>
      </c>
      <c r="G129" s="211">
        <v>26</v>
      </c>
      <c r="H129" s="48">
        <v>60</v>
      </c>
      <c r="I129" s="8">
        <v>60</v>
      </c>
      <c r="J129" s="172">
        <v>60</v>
      </c>
      <c r="K129" s="171">
        <v>60</v>
      </c>
      <c r="L129" s="8">
        <v>60</v>
      </c>
      <c r="M129" s="985">
        <v>13.38</v>
      </c>
      <c r="N129" s="965">
        <f t="shared" si="15"/>
        <v>22.3</v>
      </c>
    </row>
    <row r="130" spans="1:14" ht="15">
      <c r="A130" s="171">
        <v>625002</v>
      </c>
      <c r="B130" s="9"/>
      <c r="C130" s="13">
        <v>111</v>
      </c>
      <c r="D130" s="512" t="s">
        <v>166</v>
      </c>
      <c r="E130" s="328" t="s">
        <v>79</v>
      </c>
      <c r="F130" s="211">
        <v>268</v>
      </c>
      <c r="G130" s="211">
        <v>484</v>
      </c>
      <c r="H130" s="48">
        <v>515</v>
      </c>
      <c r="I130" s="8">
        <v>515</v>
      </c>
      <c r="J130" s="172">
        <v>515</v>
      </c>
      <c r="K130" s="171">
        <v>515</v>
      </c>
      <c r="L130" s="8">
        <v>515</v>
      </c>
      <c r="M130" s="985">
        <v>133.8</v>
      </c>
      <c r="N130" s="964">
        <f t="shared" si="15"/>
        <v>25.980582524271846</v>
      </c>
    </row>
    <row r="131" spans="1:14" ht="15">
      <c r="A131" s="171">
        <v>625003</v>
      </c>
      <c r="B131" s="9"/>
      <c r="C131" s="13">
        <v>111</v>
      </c>
      <c r="D131" s="512" t="s">
        <v>166</v>
      </c>
      <c r="E131" s="328" t="s">
        <v>80</v>
      </c>
      <c r="F131" s="211">
        <v>16</v>
      </c>
      <c r="G131" s="211">
        <v>16</v>
      </c>
      <c r="H131" s="48">
        <v>35</v>
      </c>
      <c r="I131" s="8">
        <v>35</v>
      </c>
      <c r="J131" s="172">
        <v>35</v>
      </c>
      <c r="K131" s="171">
        <v>35</v>
      </c>
      <c r="L131" s="8">
        <v>35</v>
      </c>
      <c r="M131" s="985">
        <v>7.62</v>
      </c>
      <c r="N131" s="967">
        <f t="shared" si="15"/>
        <v>21.771428571428572</v>
      </c>
    </row>
    <row r="132" spans="1:14" ht="15">
      <c r="A132" s="171">
        <v>625004</v>
      </c>
      <c r="B132" s="13"/>
      <c r="C132" s="13">
        <v>111</v>
      </c>
      <c r="D132" s="512" t="s">
        <v>166</v>
      </c>
      <c r="E132" s="328" t="s">
        <v>81</v>
      </c>
      <c r="F132" s="172">
        <v>57</v>
      </c>
      <c r="G132" s="172">
        <v>57</v>
      </c>
      <c r="H132" s="48">
        <v>115</v>
      </c>
      <c r="I132" s="8">
        <v>115</v>
      </c>
      <c r="J132" s="172">
        <v>115</v>
      </c>
      <c r="K132" s="171">
        <v>115</v>
      </c>
      <c r="L132" s="8">
        <v>115</v>
      </c>
      <c r="M132" s="985">
        <v>28.68</v>
      </c>
      <c r="N132" s="965">
        <f t="shared" si="15"/>
        <v>24.93913043478261</v>
      </c>
    </row>
    <row r="133" spans="1:14" ht="15">
      <c r="A133" s="169">
        <v>625005</v>
      </c>
      <c r="B133" s="7"/>
      <c r="C133" s="641">
        <v>111</v>
      </c>
      <c r="D133" s="512" t="s">
        <v>166</v>
      </c>
      <c r="E133" s="328" t="s">
        <v>82</v>
      </c>
      <c r="F133" s="183">
        <v>19</v>
      </c>
      <c r="G133" s="183">
        <v>19</v>
      </c>
      <c r="H133" s="48">
        <v>37</v>
      </c>
      <c r="I133" s="8">
        <v>37</v>
      </c>
      <c r="J133" s="172">
        <v>37</v>
      </c>
      <c r="K133" s="171">
        <v>37</v>
      </c>
      <c r="L133" s="8">
        <v>37</v>
      </c>
      <c r="M133" s="985">
        <v>9.54</v>
      </c>
      <c r="N133" s="964">
        <f t="shared" si="15"/>
        <v>25.783783783783782</v>
      </c>
    </row>
    <row r="134" spans="1:14" ht="15">
      <c r="A134" s="173">
        <v>625007</v>
      </c>
      <c r="B134" s="32"/>
      <c r="C134" s="204">
        <v>111</v>
      </c>
      <c r="D134" s="509" t="s">
        <v>166</v>
      </c>
      <c r="E134" s="544" t="s">
        <v>83</v>
      </c>
      <c r="F134" s="210">
        <v>90</v>
      </c>
      <c r="G134" s="210">
        <v>91</v>
      </c>
      <c r="H134" s="516">
        <v>233</v>
      </c>
      <c r="I134" s="23">
        <v>233</v>
      </c>
      <c r="J134" s="210">
        <v>233</v>
      </c>
      <c r="K134" s="179">
        <v>233</v>
      </c>
      <c r="L134" s="23">
        <v>233</v>
      </c>
      <c r="M134" s="990">
        <v>45.36</v>
      </c>
      <c r="N134" s="966">
        <f t="shared" si="15"/>
        <v>19.467811158798284</v>
      </c>
    </row>
    <row r="135" spans="1:14" ht="15">
      <c r="A135" s="164">
        <v>63</v>
      </c>
      <c r="B135" s="3"/>
      <c r="C135" s="135"/>
      <c r="D135" s="514"/>
      <c r="E135" s="532" t="s">
        <v>162</v>
      </c>
      <c r="F135" s="165">
        <f>SUM(F136:F140)</f>
        <v>306</v>
      </c>
      <c r="G135" s="165">
        <f aca="true" t="shared" si="17" ref="G135:M135">SUM(G136:G140)</f>
        <v>197</v>
      </c>
      <c r="H135" s="5">
        <f t="shared" si="17"/>
        <v>320</v>
      </c>
      <c r="I135" s="4">
        <f t="shared" si="17"/>
        <v>320</v>
      </c>
      <c r="J135" s="165">
        <f t="shared" si="17"/>
        <v>285</v>
      </c>
      <c r="K135" s="164">
        <f t="shared" si="17"/>
        <v>320</v>
      </c>
      <c r="L135" s="4">
        <f t="shared" si="17"/>
        <v>320</v>
      </c>
      <c r="M135" s="984">
        <f t="shared" si="17"/>
        <v>140</v>
      </c>
      <c r="N135" s="996">
        <f t="shared" si="15"/>
        <v>43.75</v>
      </c>
    </row>
    <row r="136" spans="1:14" ht="15">
      <c r="A136" s="180">
        <v>631001</v>
      </c>
      <c r="B136" s="22"/>
      <c r="C136" s="206">
        <v>111</v>
      </c>
      <c r="D136" s="510" t="s">
        <v>166</v>
      </c>
      <c r="E136" s="533" t="s">
        <v>337</v>
      </c>
      <c r="F136" s="216">
        <v>46</v>
      </c>
      <c r="G136" s="216">
        <v>34</v>
      </c>
      <c r="H136" s="52">
        <v>20</v>
      </c>
      <c r="I136" s="21">
        <v>20</v>
      </c>
      <c r="J136" s="181">
        <v>20</v>
      </c>
      <c r="K136" s="180">
        <v>20</v>
      </c>
      <c r="L136" s="21">
        <v>20</v>
      </c>
      <c r="M136" s="970">
        <v>0</v>
      </c>
      <c r="N136" s="971">
        <f t="shared" si="15"/>
        <v>0</v>
      </c>
    </row>
    <row r="137" spans="1:14" ht="15">
      <c r="A137" s="171">
        <v>633006</v>
      </c>
      <c r="B137" s="9">
        <v>1</v>
      </c>
      <c r="C137" s="322">
        <v>111</v>
      </c>
      <c r="D137" s="511" t="s">
        <v>166</v>
      </c>
      <c r="E137" s="328" t="s">
        <v>97</v>
      </c>
      <c r="F137" s="172">
        <v>100</v>
      </c>
      <c r="G137" s="172">
        <v>33</v>
      </c>
      <c r="H137" s="89">
        <v>120</v>
      </c>
      <c r="I137" s="6">
        <v>85</v>
      </c>
      <c r="J137" s="170">
        <v>50</v>
      </c>
      <c r="K137" s="169">
        <v>120</v>
      </c>
      <c r="L137" s="6">
        <v>140</v>
      </c>
      <c r="M137" s="988">
        <v>140</v>
      </c>
      <c r="N137" s="964">
        <f t="shared" si="15"/>
        <v>100</v>
      </c>
    </row>
    <row r="138" spans="1:14" ht="15">
      <c r="A138" s="171">
        <v>633006</v>
      </c>
      <c r="B138" s="9">
        <v>4</v>
      </c>
      <c r="C138" s="322">
        <v>111</v>
      </c>
      <c r="D138" s="511" t="s">
        <v>166</v>
      </c>
      <c r="E138" s="328" t="s">
        <v>100</v>
      </c>
      <c r="F138" s="183">
        <v>20</v>
      </c>
      <c r="G138" s="183">
        <v>30</v>
      </c>
      <c r="H138" s="48">
        <v>30</v>
      </c>
      <c r="I138" s="8">
        <v>65</v>
      </c>
      <c r="J138" s="172">
        <v>65</v>
      </c>
      <c r="K138" s="171">
        <v>30</v>
      </c>
      <c r="L138" s="8">
        <v>10</v>
      </c>
      <c r="M138" s="985">
        <v>0</v>
      </c>
      <c r="N138" s="967">
        <f t="shared" si="15"/>
        <v>0</v>
      </c>
    </row>
    <row r="139" spans="1:14" ht="15">
      <c r="A139" s="171">
        <v>633009</v>
      </c>
      <c r="B139" s="9">
        <v>1</v>
      </c>
      <c r="C139" s="13">
        <v>111</v>
      </c>
      <c r="D139" s="512" t="s">
        <v>166</v>
      </c>
      <c r="E139" s="470" t="s">
        <v>167</v>
      </c>
      <c r="F139" s="172">
        <v>40</v>
      </c>
      <c r="G139" s="172"/>
      <c r="H139" s="48">
        <v>50</v>
      </c>
      <c r="I139" s="8">
        <v>50</v>
      </c>
      <c r="J139" s="172">
        <v>50</v>
      </c>
      <c r="K139" s="171">
        <v>50</v>
      </c>
      <c r="L139" s="8">
        <v>50</v>
      </c>
      <c r="M139" s="985">
        <v>0</v>
      </c>
      <c r="N139" s="965">
        <f t="shared" si="15"/>
        <v>0</v>
      </c>
    </row>
    <row r="140" spans="1:27" ht="15">
      <c r="A140" s="173">
        <v>637013</v>
      </c>
      <c r="B140" s="32"/>
      <c r="C140" s="130">
        <v>111</v>
      </c>
      <c r="D140" s="513" t="s">
        <v>166</v>
      </c>
      <c r="E140" s="515" t="s">
        <v>168</v>
      </c>
      <c r="F140" s="170">
        <v>100</v>
      </c>
      <c r="G140" s="170">
        <v>100</v>
      </c>
      <c r="H140" s="80">
        <v>100</v>
      </c>
      <c r="I140" s="10">
        <v>100</v>
      </c>
      <c r="J140" s="174">
        <v>100</v>
      </c>
      <c r="K140" s="173">
        <v>100</v>
      </c>
      <c r="L140" s="10">
        <v>100</v>
      </c>
      <c r="M140" s="986">
        <v>0</v>
      </c>
      <c r="N140" s="1000">
        <f t="shared" si="15"/>
        <v>0</v>
      </c>
      <c r="AA140" s="160"/>
    </row>
    <row r="141" spans="1:14" ht="15">
      <c r="A141" s="164">
        <v>642</v>
      </c>
      <c r="B141" s="3"/>
      <c r="C141" s="135"/>
      <c r="D141" s="514"/>
      <c r="E141" s="503" t="s">
        <v>169</v>
      </c>
      <c r="F141" s="165">
        <v>8</v>
      </c>
      <c r="G141" s="165">
        <v>8</v>
      </c>
      <c r="H141" s="5">
        <v>10</v>
      </c>
      <c r="I141" s="4">
        <v>10</v>
      </c>
      <c r="J141" s="165">
        <v>8</v>
      </c>
      <c r="K141" s="164">
        <f>K142</f>
        <v>10</v>
      </c>
      <c r="L141" s="4">
        <f>L142</f>
        <v>10</v>
      </c>
      <c r="M141" s="984">
        <f>M142</f>
        <v>0</v>
      </c>
      <c r="N141" s="999">
        <f t="shared" si="15"/>
        <v>0</v>
      </c>
    </row>
    <row r="142" spans="1:14" ht="15">
      <c r="A142" s="202">
        <v>642006</v>
      </c>
      <c r="B142" s="99"/>
      <c r="C142" s="644">
        <v>111</v>
      </c>
      <c r="D142" s="540" t="s">
        <v>170</v>
      </c>
      <c r="E142" s="506" t="s">
        <v>171</v>
      </c>
      <c r="F142" s="167">
        <v>8</v>
      </c>
      <c r="G142" s="167">
        <v>8</v>
      </c>
      <c r="H142" s="77">
        <v>10</v>
      </c>
      <c r="I142" s="36">
        <v>10</v>
      </c>
      <c r="J142" s="183">
        <v>8</v>
      </c>
      <c r="K142" s="166">
        <v>10</v>
      </c>
      <c r="L142" s="78">
        <v>10</v>
      </c>
      <c r="M142" s="987">
        <v>0</v>
      </c>
      <c r="N142" s="964">
        <f t="shared" si="15"/>
        <v>0</v>
      </c>
    </row>
    <row r="143" spans="1:14" ht="15.75" thickBot="1">
      <c r="A143" s="198"/>
      <c r="B143" s="92"/>
      <c r="C143" s="92"/>
      <c r="D143" s="589"/>
      <c r="E143" s="536"/>
      <c r="F143" s="320"/>
      <c r="G143" s="320"/>
      <c r="H143" s="101"/>
      <c r="I143" s="93"/>
      <c r="J143" s="226"/>
      <c r="K143" s="198"/>
      <c r="L143" s="93"/>
      <c r="M143" s="548"/>
      <c r="N143" s="836"/>
    </row>
    <row r="144" spans="1:14" ht="15.75" thickBot="1">
      <c r="A144" s="69" t="s">
        <v>172</v>
      </c>
      <c r="B144" s="17"/>
      <c r="C144" s="17"/>
      <c r="D144" s="64"/>
      <c r="E144" s="57" t="s">
        <v>173</v>
      </c>
      <c r="F144" s="18">
        <v>2370</v>
      </c>
      <c r="G144" s="18">
        <v>4324</v>
      </c>
      <c r="H144" s="70">
        <v>2500</v>
      </c>
      <c r="I144" s="68">
        <v>2500</v>
      </c>
      <c r="J144" s="18">
        <v>2000</v>
      </c>
      <c r="K144" s="69"/>
      <c r="L144" s="68">
        <v>3965</v>
      </c>
      <c r="M144" s="1008">
        <v>3965</v>
      </c>
      <c r="N144" s="995">
        <f>(100/L144)*M144</f>
        <v>100</v>
      </c>
    </row>
    <row r="145" spans="1:14" ht="15">
      <c r="A145" s="200">
        <v>637</v>
      </c>
      <c r="B145" s="72"/>
      <c r="C145" s="72">
        <v>111</v>
      </c>
      <c r="D145" s="704" t="s">
        <v>174</v>
      </c>
      <c r="E145" s="554" t="s">
        <v>175</v>
      </c>
      <c r="F145" s="218">
        <v>2370</v>
      </c>
      <c r="G145" s="218">
        <v>4324</v>
      </c>
      <c r="H145" s="73">
        <v>2500</v>
      </c>
      <c r="I145" s="71">
        <v>2500</v>
      </c>
      <c r="J145" s="218">
        <v>2000</v>
      </c>
      <c r="K145" s="200"/>
      <c r="L145" s="71">
        <v>3965</v>
      </c>
      <c r="M145" s="983">
        <v>3965</v>
      </c>
      <c r="N145" s="1001">
        <f aca="true" t="shared" si="18" ref="N145:N152">(100/L145)*M145</f>
        <v>100</v>
      </c>
    </row>
    <row r="146" spans="1:14" ht="15.75" thickBot="1">
      <c r="A146" s="258"/>
      <c r="B146" s="103"/>
      <c r="C146" s="103"/>
      <c r="D146" s="549"/>
      <c r="E146" s="555"/>
      <c r="F146" s="320"/>
      <c r="G146" s="320"/>
      <c r="H146" s="101"/>
      <c r="I146" s="36"/>
      <c r="J146" s="185"/>
      <c r="K146" s="182"/>
      <c r="L146" s="12"/>
      <c r="M146" s="185"/>
      <c r="N146" s="811"/>
    </row>
    <row r="147" spans="1:14" ht="15.75" thickBot="1">
      <c r="A147" s="1" t="s">
        <v>176</v>
      </c>
      <c r="B147" s="2"/>
      <c r="C147" s="2"/>
      <c r="D147" s="325"/>
      <c r="E147" s="556" t="s">
        <v>177</v>
      </c>
      <c r="F147" s="227">
        <f aca="true" t="shared" si="19" ref="F147:M147">F148</f>
        <v>9629</v>
      </c>
      <c r="G147" s="227">
        <f t="shared" si="19"/>
        <v>7762</v>
      </c>
      <c r="H147" s="58">
        <f t="shared" si="19"/>
        <v>8800</v>
      </c>
      <c r="I147" s="58">
        <f t="shared" si="19"/>
        <v>9700</v>
      </c>
      <c r="J147" s="58">
        <f t="shared" si="19"/>
        <v>8000</v>
      </c>
      <c r="K147" s="69">
        <f>K148</f>
        <v>8100</v>
      </c>
      <c r="L147" s="68">
        <f t="shared" si="19"/>
        <v>8100</v>
      </c>
      <c r="M147" s="1008">
        <f t="shared" si="19"/>
        <v>3017.36</v>
      </c>
      <c r="N147" s="995">
        <f t="shared" si="18"/>
        <v>37.251358024691356</v>
      </c>
    </row>
    <row r="148" spans="1:14" ht="15">
      <c r="A148" s="256">
        <v>65</v>
      </c>
      <c r="B148" s="95"/>
      <c r="C148" s="95"/>
      <c r="D148" s="550"/>
      <c r="E148" s="539" t="s">
        <v>178</v>
      </c>
      <c r="F148" s="219">
        <f>F149+F150+F151+F152</f>
        <v>9629</v>
      </c>
      <c r="G148" s="219">
        <f>G149+G150+G151+G152</f>
        <v>7762</v>
      </c>
      <c r="H148" s="106">
        <f aca="true" t="shared" si="20" ref="H148:M148">SUM(H149:H152)</f>
        <v>8800</v>
      </c>
      <c r="I148" s="106">
        <f t="shared" si="20"/>
        <v>9700</v>
      </c>
      <c r="J148" s="219">
        <f t="shared" si="20"/>
        <v>8000</v>
      </c>
      <c r="K148" s="261">
        <f t="shared" si="20"/>
        <v>8100</v>
      </c>
      <c r="L148" s="98">
        <f t="shared" si="20"/>
        <v>8100</v>
      </c>
      <c r="M148" s="1009">
        <f t="shared" si="20"/>
        <v>3017.36</v>
      </c>
      <c r="N148" s="996">
        <f t="shared" si="18"/>
        <v>37.251358024691356</v>
      </c>
    </row>
    <row r="149" spans="1:14" ht="15">
      <c r="A149" s="180">
        <v>651002</v>
      </c>
      <c r="B149" s="22"/>
      <c r="C149" s="22">
        <v>41</v>
      </c>
      <c r="D149" s="192" t="s">
        <v>73</v>
      </c>
      <c r="E149" s="533" t="s">
        <v>179</v>
      </c>
      <c r="F149" s="220">
        <v>3881</v>
      </c>
      <c r="G149" s="220">
        <v>3030</v>
      </c>
      <c r="H149" s="552">
        <v>3500</v>
      </c>
      <c r="I149" s="107">
        <v>3500</v>
      </c>
      <c r="J149" s="220">
        <v>2500</v>
      </c>
      <c r="K149" s="1046">
        <v>2400</v>
      </c>
      <c r="L149" s="107">
        <v>2400</v>
      </c>
      <c r="M149" s="1011">
        <v>1018.72</v>
      </c>
      <c r="N149" s="971">
        <f t="shared" si="18"/>
        <v>42.446666666666665</v>
      </c>
    </row>
    <row r="150" spans="1:14" ht="15">
      <c r="A150" s="765">
        <v>651002</v>
      </c>
      <c r="B150" s="270">
        <v>40</v>
      </c>
      <c r="C150" s="766">
        <v>41</v>
      </c>
      <c r="D150" s="767" t="s">
        <v>73</v>
      </c>
      <c r="E150" s="768" t="s">
        <v>416</v>
      </c>
      <c r="F150" s="584">
        <v>588</v>
      </c>
      <c r="G150" s="584">
        <v>596</v>
      </c>
      <c r="H150" s="717">
        <v>1000</v>
      </c>
      <c r="I150" s="279">
        <v>1000</v>
      </c>
      <c r="J150" s="584">
        <v>1000</v>
      </c>
      <c r="K150" s="713">
        <v>1000</v>
      </c>
      <c r="L150" s="279">
        <v>1000</v>
      </c>
      <c r="M150" s="1012">
        <v>115.76</v>
      </c>
      <c r="N150" s="965">
        <f t="shared" si="18"/>
        <v>11.576</v>
      </c>
    </row>
    <row r="151" spans="1:14" ht="15">
      <c r="A151" s="182">
        <v>651003</v>
      </c>
      <c r="B151" s="7">
        <v>50</v>
      </c>
      <c r="C151" s="9">
        <v>41</v>
      </c>
      <c r="D151" s="111" t="s">
        <v>73</v>
      </c>
      <c r="E151" s="328" t="s">
        <v>180</v>
      </c>
      <c r="F151" s="246">
        <v>3649</v>
      </c>
      <c r="G151" s="246">
        <v>3467</v>
      </c>
      <c r="H151" s="524">
        <v>4200</v>
      </c>
      <c r="I151" s="54">
        <v>4200</v>
      </c>
      <c r="J151" s="176">
        <v>3500</v>
      </c>
      <c r="K151" s="175">
        <v>3700</v>
      </c>
      <c r="L151" s="54">
        <v>3700</v>
      </c>
      <c r="M151" s="991">
        <v>1598.46</v>
      </c>
      <c r="N151" s="965">
        <f t="shared" si="18"/>
        <v>43.201621621621626</v>
      </c>
    </row>
    <row r="152" spans="1:14" ht="15">
      <c r="A152" s="179">
        <v>653001</v>
      </c>
      <c r="B152" s="32"/>
      <c r="C152" s="32">
        <v>41</v>
      </c>
      <c r="D152" s="666" t="s">
        <v>73</v>
      </c>
      <c r="E152" s="544" t="s">
        <v>181</v>
      </c>
      <c r="F152" s="559">
        <v>1511</v>
      </c>
      <c r="G152" s="559">
        <v>669</v>
      </c>
      <c r="H152" s="531">
        <v>100</v>
      </c>
      <c r="I152" s="86">
        <v>1000</v>
      </c>
      <c r="J152" s="221">
        <v>1000</v>
      </c>
      <c r="K152" s="197">
        <v>1000</v>
      </c>
      <c r="L152" s="86">
        <v>1000</v>
      </c>
      <c r="M152" s="1013">
        <v>284.42</v>
      </c>
      <c r="N152" s="964">
        <f t="shared" si="18"/>
        <v>28.442000000000004</v>
      </c>
    </row>
    <row r="153" spans="1:14" ht="15.75" thickBot="1">
      <c r="A153" s="182"/>
      <c r="B153" s="15"/>
      <c r="C153" s="206"/>
      <c r="D153" s="127"/>
      <c r="E153" s="557"/>
      <c r="F153" s="320"/>
      <c r="G153" s="320"/>
      <c r="H153" s="36"/>
      <c r="I153" s="12"/>
      <c r="J153" s="183"/>
      <c r="K153" s="182"/>
      <c r="L153" s="12"/>
      <c r="M153" s="185"/>
      <c r="N153" s="836"/>
    </row>
    <row r="154" spans="1:14" ht="15.75" thickBot="1">
      <c r="A154" s="16" t="s">
        <v>182</v>
      </c>
      <c r="B154" s="17"/>
      <c r="C154" s="638"/>
      <c r="D154" s="551"/>
      <c r="E154" s="558" t="s">
        <v>183</v>
      </c>
      <c r="F154" s="29">
        <f>SUM(F155+F160)</f>
        <v>434</v>
      </c>
      <c r="G154" s="29"/>
      <c r="H154" s="725"/>
      <c r="I154" s="726"/>
      <c r="J154" s="18"/>
      <c r="K154" s="1047"/>
      <c r="L154" s="1048"/>
      <c r="M154" s="843"/>
      <c r="N154" s="840"/>
    </row>
    <row r="155" spans="1:14" ht="15">
      <c r="A155" s="194">
        <v>62</v>
      </c>
      <c r="B155" s="72"/>
      <c r="C155" s="639"/>
      <c r="D155" s="538"/>
      <c r="E155" s="539" t="s">
        <v>75</v>
      </c>
      <c r="F155" s="218">
        <v>125</v>
      </c>
      <c r="G155" s="218"/>
      <c r="H155" s="73"/>
      <c r="I155" s="71"/>
      <c r="J155" s="218"/>
      <c r="K155" s="200"/>
      <c r="L155" s="71"/>
      <c r="M155" s="208"/>
      <c r="N155" s="981"/>
    </row>
    <row r="156" spans="1:14" ht="15">
      <c r="A156" s="180">
        <v>623000</v>
      </c>
      <c r="B156" s="22"/>
      <c r="C156" s="631">
        <v>111</v>
      </c>
      <c r="D156" s="521" t="s">
        <v>184</v>
      </c>
      <c r="E156" s="504" t="s">
        <v>77</v>
      </c>
      <c r="F156" s="216">
        <v>39</v>
      </c>
      <c r="G156" s="216"/>
      <c r="H156" s="52"/>
      <c r="I156" s="21"/>
      <c r="J156" s="181"/>
      <c r="K156" s="180"/>
      <c r="L156" s="21"/>
      <c r="M156" s="223"/>
      <c r="N156" s="846"/>
    </row>
    <row r="157" spans="1:14" ht="15">
      <c r="A157" s="171">
        <v>625002</v>
      </c>
      <c r="B157" s="9"/>
      <c r="C157" s="13">
        <v>111</v>
      </c>
      <c r="D157" s="512" t="s">
        <v>184</v>
      </c>
      <c r="E157" s="470" t="s">
        <v>79</v>
      </c>
      <c r="F157" s="211">
        <v>54</v>
      </c>
      <c r="G157" s="211"/>
      <c r="H157" s="48"/>
      <c r="I157" s="8"/>
      <c r="J157" s="172"/>
      <c r="K157" s="171"/>
      <c r="L157" s="48"/>
      <c r="M157" s="209"/>
      <c r="N157" s="824"/>
    </row>
    <row r="158" spans="1:14" ht="15">
      <c r="A158" s="171">
        <v>625003</v>
      </c>
      <c r="B158" s="9"/>
      <c r="C158" s="13">
        <v>111</v>
      </c>
      <c r="D158" s="512" t="s">
        <v>184</v>
      </c>
      <c r="E158" s="470" t="s">
        <v>80</v>
      </c>
      <c r="F158" s="211">
        <v>3</v>
      </c>
      <c r="G158" s="211"/>
      <c r="H158" s="48"/>
      <c r="I158" s="8"/>
      <c r="J158" s="172"/>
      <c r="K158" s="171"/>
      <c r="L158" s="48"/>
      <c r="M158" s="209"/>
      <c r="N158" s="824"/>
    </row>
    <row r="159" spans="1:14" ht="15">
      <c r="A159" s="171">
        <v>625004</v>
      </c>
      <c r="B159" s="13"/>
      <c r="C159" s="13">
        <v>111</v>
      </c>
      <c r="D159" s="512" t="s">
        <v>184</v>
      </c>
      <c r="E159" s="470" t="s">
        <v>81</v>
      </c>
      <c r="F159" s="823">
        <v>12</v>
      </c>
      <c r="G159" s="823"/>
      <c r="H159" s="516"/>
      <c r="I159" s="8"/>
      <c r="J159" s="172"/>
      <c r="K159" s="171"/>
      <c r="L159" s="48"/>
      <c r="M159" s="209"/>
      <c r="N159" s="823"/>
    </row>
    <row r="160" spans="1:14" ht="15">
      <c r="A160" s="164">
        <v>63</v>
      </c>
      <c r="B160" s="3"/>
      <c r="C160" s="135"/>
      <c r="D160" s="514"/>
      <c r="E160" s="503" t="s">
        <v>162</v>
      </c>
      <c r="F160" s="178">
        <v>309</v>
      </c>
      <c r="G160" s="178"/>
      <c r="H160" s="73"/>
      <c r="I160" s="4"/>
      <c r="J160" s="165"/>
      <c r="K160" s="164"/>
      <c r="L160" s="5"/>
      <c r="M160" s="168"/>
      <c r="N160" s="845"/>
    </row>
    <row r="161" spans="1:14" ht="15">
      <c r="A161" s="173">
        <v>637027</v>
      </c>
      <c r="B161" s="11"/>
      <c r="C161" s="204">
        <v>111</v>
      </c>
      <c r="D161" s="509" t="s">
        <v>184</v>
      </c>
      <c r="E161" s="505" t="s">
        <v>185</v>
      </c>
      <c r="F161" s="167">
        <v>309</v>
      </c>
      <c r="G161" s="167"/>
      <c r="H161" s="80"/>
      <c r="I161" s="10"/>
      <c r="J161" s="174"/>
      <c r="K161" s="173"/>
      <c r="L161" s="80"/>
      <c r="M161" s="214"/>
      <c r="N161" s="846"/>
    </row>
    <row r="162" spans="1:14" ht="15.75" thickBot="1">
      <c r="A162" s="255"/>
      <c r="B162" s="27"/>
      <c r="C162" s="643"/>
      <c r="D162" s="537"/>
      <c r="E162" s="562"/>
      <c r="F162" s="320"/>
      <c r="G162" s="320"/>
      <c r="H162" s="121"/>
      <c r="I162" s="20"/>
      <c r="J162" s="178"/>
      <c r="K162" s="177"/>
      <c r="L162" s="121"/>
      <c r="M162" s="229"/>
      <c r="N162" s="857"/>
    </row>
    <row r="163" spans="1:14" ht="15.75" thickBot="1">
      <c r="A163" s="16" t="s">
        <v>186</v>
      </c>
      <c r="B163" s="17"/>
      <c r="C163" s="638"/>
      <c r="D163" s="508"/>
      <c r="E163" s="501" t="s">
        <v>340</v>
      </c>
      <c r="F163" s="58">
        <f>F164+F166+F172+F180+F178+F176</f>
        <v>4159</v>
      </c>
      <c r="G163" s="58">
        <f>G164+G166+G172+G180+G178+G176</f>
        <v>3892</v>
      </c>
      <c r="H163" s="70">
        <f>H164+H166+H172+H176+H180+H183+H178</f>
        <v>9666</v>
      </c>
      <c r="I163" s="70">
        <f>I164+I166+I172+I176+I178+I180+I183</f>
        <v>11167</v>
      </c>
      <c r="J163" s="18">
        <f>J164+J166+J172+J176+J178+J180+J183</f>
        <v>3859</v>
      </c>
      <c r="K163" s="69">
        <f>K164+K166+K172+K176+K178+K180+K183</f>
        <v>4766</v>
      </c>
      <c r="L163" s="70">
        <f>L164+L166+L172+L176+L178+L180+L183</f>
        <v>4766</v>
      </c>
      <c r="M163" s="1008">
        <f>M164+M166+M172+M176+M178+M180+M183</f>
        <v>507.45</v>
      </c>
      <c r="N163" s="995">
        <f>(100/L163)*M163</f>
        <v>10.647293327738145</v>
      </c>
    </row>
    <row r="164" spans="1:14" ht="15">
      <c r="A164" s="256">
        <v>632</v>
      </c>
      <c r="B164" s="95"/>
      <c r="C164" s="140"/>
      <c r="D164" s="538"/>
      <c r="E164" s="563" t="s">
        <v>85</v>
      </c>
      <c r="F164" s="222">
        <v>140</v>
      </c>
      <c r="G164" s="222">
        <v>14</v>
      </c>
      <c r="H164" s="132">
        <v>1000</v>
      </c>
      <c r="I164" s="109"/>
      <c r="J164" s="222"/>
      <c r="K164" s="1044">
        <f>K165</f>
        <v>1000</v>
      </c>
      <c r="L164" s="132">
        <f>L165</f>
        <v>1000</v>
      </c>
      <c r="M164" s="1014">
        <f>M165</f>
        <v>0</v>
      </c>
      <c r="N164" s="996">
        <f>(100/L164)*M164</f>
        <v>0</v>
      </c>
    </row>
    <row r="165" spans="1:14" ht="15">
      <c r="A165" s="173">
        <v>632001</v>
      </c>
      <c r="B165" s="49">
        <v>3</v>
      </c>
      <c r="C165" s="114">
        <v>41</v>
      </c>
      <c r="D165" s="509" t="s">
        <v>187</v>
      </c>
      <c r="E165" s="506" t="s">
        <v>188</v>
      </c>
      <c r="F165" s="216">
        <v>140</v>
      </c>
      <c r="G165" s="216">
        <v>140</v>
      </c>
      <c r="H165" s="110">
        <v>1000</v>
      </c>
      <c r="I165" s="90">
        <v>1000</v>
      </c>
      <c r="J165" s="216">
        <v>100</v>
      </c>
      <c r="K165" s="202">
        <v>1000</v>
      </c>
      <c r="L165" s="77">
        <v>1000</v>
      </c>
      <c r="M165" s="1005">
        <v>0</v>
      </c>
      <c r="N165" s="998">
        <f>(100/L165)*M165</f>
        <v>0</v>
      </c>
    </row>
    <row r="166" spans="1:14" ht="15">
      <c r="A166" s="193">
        <v>633</v>
      </c>
      <c r="B166" s="102"/>
      <c r="C166" s="640"/>
      <c r="D166" s="514"/>
      <c r="E166" s="503" t="s">
        <v>162</v>
      </c>
      <c r="F166" s="168">
        <v>3304</v>
      </c>
      <c r="G166" s="168">
        <v>3165</v>
      </c>
      <c r="H166" s="5">
        <v>1500</v>
      </c>
      <c r="I166" s="4">
        <v>4151</v>
      </c>
      <c r="J166" s="165">
        <f>SUM(J167:J171)</f>
        <v>3173</v>
      </c>
      <c r="K166" s="164">
        <f>SUM(K167:K171)</f>
        <v>1500</v>
      </c>
      <c r="L166" s="5">
        <f>SUM(L167:L171)</f>
        <v>1500</v>
      </c>
      <c r="M166" s="984">
        <f>SUM(M167:M171)</f>
        <v>0</v>
      </c>
      <c r="N166" s="997">
        <f>(100/L166)*M166</f>
        <v>0</v>
      </c>
    </row>
    <row r="167" spans="1:14" ht="15">
      <c r="A167" s="180">
        <v>633006</v>
      </c>
      <c r="B167" s="22"/>
      <c r="C167" s="631">
        <v>41</v>
      </c>
      <c r="D167" s="521" t="s">
        <v>187</v>
      </c>
      <c r="E167" s="517" t="s">
        <v>92</v>
      </c>
      <c r="F167" s="560">
        <v>2485</v>
      </c>
      <c r="G167" s="560"/>
      <c r="H167" s="202">
        <v>1000</v>
      </c>
      <c r="I167" s="21">
        <v>1178</v>
      </c>
      <c r="J167" s="181">
        <v>200</v>
      </c>
      <c r="K167" s="180">
        <v>1000</v>
      </c>
      <c r="L167" s="52">
        <v>1000</v>
      </c>
      <c r="M167" s="970">
        <v>0</v>
      </c>
      <c r="N167" s="998">
        <f>(100/L167)*M167</f>
        <v>0</v>
      </c>
    </row>
    <row r="168" spans="1:14" ht="15">
      <c r="A168" s="182">
        <v>633004</v>
      </c>
      <c r="B168" s="7"/>
      <c r="C168" s="206">
        <v>41</v>
      </c>
      <c r="D168" s="510" t="s">
        <v>187</v>
      </c>
      <c r="E168" s="41" t="s">
        <v>478</v>
      </c>
      <c r="F168" s="731">
        <v>710</v>
      </c>
      <c r="G168" s="731"/>
      <c r="H168" s="48"/>
      <c r="I168" s="8"/>
      <c r="J168" s="183"/>
      <c r="K168" s="171"/>
      <c r="L168" s="48"/>
      <c r="M168" s="985"/>
      <c r="N168" s="824"/>
    </row>
    <row r="169" spans="1:14" ht="15">
      <c r="A169" s="171">
        <v>633016</v>
      </c>
      <c r="B169" s="9"/>
      <c r="C169" s="13">
        <v>41</v>
      </c>
      <c r="D169" s="512" t="s">
        <v>187</v>
      </c>
      <c r="E169" s="470" t="s">
        <v>189</v>
      </c>
      <c r="F169" s="172">
        <v>108</v>
      </c>
      <c r="G169" s="172">
        <v>180</v>
      </c>
      <c r="H169" s="48">
        <v>500</v>
      </c>
      <c r="I169" s="36">
        <v>20</v>
      </c>
      <c r="J169" s="172">
        <v>20</v>
      </c>
      <c r="K169" s="169">
        <v>500</v>
      </c>
      <c r="L169" s="8">
        <v>500</v>
      </c>
      <c r="M169" s="989">
        <v>0</v>
      </c>
      <c r="N169" s="967">
        <f>(100/L169)*M169</f>
        <v>0</v>
      </c>
    </row>
    <row r="170" spans="1:14" ht="14.25" customHeight="1">
      <c r="A170" s="169">
        <v>633010</v>
      </c>
      <c r="B170" s="51"/>
      <c r="C170" s="84">
        <v>111</v>
      </c>
      <c r="D170" s="522" t="s">
        <v>187</v>
      </c>
      <c r="E170" s="470" t="s">
        <v>561</v>
      </c>
      <c r="F170" s="172"/>
      <c r="G170" s="172"/>
      <c r="H170" s="48"/>
      <c r="I170" s="89">
        <v>2823</v>
      </c>
      <c r="J170" s="172">
        <v>2823</v>
      </c>
      <c r="K170" s="169"/>
      <c r="L170" s="8"/>
      <c r="M170" s="988"/>
      <c r="N170" s="967"/>
    </row>
    <row r="171" spans="1:14" ht="13.5" customHeight="1">
      <c r="A171" s="173">
        <v>633010</v>
      </c>
      <c r="B171" s="49"/>
      <c r="C171" s="114">
        <v>41</v>
      </c>
      <c r="D171" s="509" t="s">
        <v>187</v>
      </c>
      <c r="E171" s="505" t="s">
        <v>396</v>
      </c>
      <c r="F171" s="174"/>
      <c r="G171" s="174">
        <v>2985</v>
      </c>
      <c r="H171" s="80"/>
      <c r="I171" s="10">
        <v>130</v>
      </c>
      <c r="J171" s="174">
        <v>130</v>
      </c>
      <c r="K171" s="173"/>
      <c r="L171" s="10"/>
      <c r="M171" s="986"/>
      <c r="N171" s="823"/>
    </row>
    <row r="172" spans="1:14" ht="21.75" customHeight="1">
      <c r="A172" s="194">
        <v>634</v>
      </c>
      <c r="B172" s="102"/>
      <c r="C172" s="640"/>
      <c r="D172" s="509"/>
      <c r="E172" s="532" t="s">
        <v>113</v>
      </c>
      <c r="F172" s="165">
        <f>F173+F174+F175</f>
        <v>505</v>
      </c>
      <c r="G172" s="165">
        <f aca="true" t="shared" si="21" ref="G172:M172">G173+G174+G175</f>
        <v>620</v>
      </c>
      <c r="H172" s="5">
        <f t="shared" si="21"/>
        <v>966</v>
      </c>
      <c r="I172" s="5">
        <f t="shared" si="21"/>
        <v>966</v>
      </c>
      <c r="J172" s="165">
        <f t="shared" si="21"/>
        <v>516</v>
      </c>
      <c r="K172" s="164">
        <f t="shared" si="21"/>
        <v>966</v>
      </c>
      <c r="L172" s="4">
        <f t="shared" si="21"/>
        <v>966</v>
      </c>
      <c r="M172" s="984">
        <f t="shared" si="21"/>
        <v>507.45</v>
      </c>
      <c r="N172" s="997">
        <f aca="true" t="shared" si="22" ref="N172:N177">(100/L172)*M172</f>
        <v>52.53105590062112</v>
      </c>
    </row>
    <row r="173" spans="1:14" ht="15">
      <c r="A173" s="180">
        <v>634001</v>
      </c>
      <c r="B173" s="22">
        <v>1</v>
      </c>
      <c r="C173" s="631">
        <v>41</v>
      </c>
      <c r="D173" s="521" t="s">
        <v>187</v>
      </c>
      <c r="E173" s="517" t="s">
        <v>191</v>
      </c>
      <c r="F173" s="729">
        <v>291</v>
      </c>
      <c r="G173" s="729">
        <v>397</v>
      </c>
      <c r="H173" s="52">
        <v>350</v>
      </c>
      <c r="I173" s="21">
        <v>350</v>
      </c>
      <c r="J173" s="181">
        <v>200</v>
      </c>
      <c r="K173" s="180">
        <v>350</v>
      </c>
      <c r="L173" s="21">
        <v>350</v>
      </c>
      <c r="M173" s="970">
        <v>71.71</v>
      </c>
      <c r="N173" s="998">
        <f t="shared" si="22"/>
        <v>20.488571428571426</v>
      </c>
    </row>
    <row r="174" spans="1:14" ht="15">
      <c r="A174" s="171">
        <v>634002</v>
      </c>
      <c r="B174" s="9"/>
      <c r="C174" s="13">
        <v>41</v>
      </c>
      <c r="D174" s="512" t="s">
        <v>187</v>
      </c>
      <c r="E174" s="470" t="s">
        <v>192</v>
      </c>
      <c r="F174" s="211">
        <v>91</v>
      </c>
      <c r="G174" s="211">
        <v>100</v>
      </c>
      <c r="H174" s="530">
        <v>500</v>
      </c>
      <c r="I174" s="25">
        <v>500</v>
      </c>
      <c r="J174" s="212">
        <v>200</v>
      </c>
      <c r="K174" s="713">
        <v>500</v>
      </c>
      <c r="L174" s="279">
        <v>500</v>
      </c>
      <c r="M174" s="994">
        <v>435.74</v>
      </c>
      <c r="N174" s="965">
        <f t="shared" si="22"/>
        <v>87.14800000000001</v>
      </c>
    </row>
    <row r="175" spans="1:14" ht="0.75" customHeight="1">
      <c r="A175" s="173">
        <v>634003</v>
      </c>
      <c r="B175" s="11">
        <v>1</v>
      </c>
      <c r="C175" s="204">
        <v>41</v>
      </c>
      <c r="D175" s="509" t="s">
        <v>187</v>
      </c>
      <c r="E175" s="505" t="s">
        <v>120</v>
      </c>
      <c r="F175" s="210">
        <v>123</v>
      </c>
      <c r="G175" s="210">
        <v>123</v>
      </c>
      <c r="H175" s="80">
        <v>116</v>
      </c>
      <c r="I175" s="10">
        <v>116</v>
      </c>
      <c r="J175" s="174">
        <v>116</v>
      </c>
      <c r="K175" s="173">
        <v>116</v>
      </c>
      <c r="L175" s="279">
        <v>116</v>
      </c>
      <c r="M175" s="990">
        <v>0</v>
      </c>
      <c r="N175" s="964">
        <f t="shared" si="22"/>
        <v>0</v>
      </c>
    </row>
    <row r="176" spans="1:14" ht="15">
      <c r="A176" s="193">
        <v>635</v>
      </c>
      <c r="B176" s="3"/>
      <c r="C176" s="135"/>
      <c r="D176" s="514"/>
      <c r="E176" s="503" t="s">
        <v>124</v>
      </c>
      <c r="F176" s="218"/>
      <c r="G176" s="218"/>
      <c r="H176" s="5">
        <v>5900</v>
      </c>
      <c r="I176" s="4">
        <v>5900</v>
      </c>
      <c r="J176" s="165">
        <v>20</v>
      </c>
      <c r="K176" s="164">
        <f>K177</f>
        <v>1000</v>
      </c>
      <c r="L176" s="4">
        <f>L177</f>
        <v>1000</v>
      </c>
      <c r="M176" s="984">
        <f>M177</f>
        <v>0</v>
      </c>
      <c r="N176" s="997">
        <f t="shared" si="22"/>
        <v>0</v>
      </c>
    </row>
    <row r="177" spans="1:14" ht="14.25" customHeight="1">
      <c r="A177" s="166">
        <v>635006</v>
      </c>
      <c r="B177" s="75">
        <v>1</v>
      </c>
      <c r="C177" s="112">
        <v>41</v>
      </c>
      <c r="D177" s="514" t="s">
        <v>187</v>
      </c>
      <c r="E177" s="506" t="s">
        <v>193</v>
      </c>
      <c r="F177" s="167"/>
      <c r="G177" s="167"/>
      <c r="H177" s="568">
        <v>5900</v>
      </c>
      <c r="I177" s="113">
        <v>5900</v>
      </c>
      <c r="J177" s="167">
        <v>20</v>
      </c>
      <c r="K177" s="166">
        <v>1000</v>
      </c>
      <c r="L177" s="78">
        <v>1000</v>
      </c>
      <c r="M177" s="987">
        <v>0</v>
      </c>
      <c r="N177" s="998">
        <f t="shared" si="22"/>
        <v>0</v>
      </c>
    </row>
    <row r="178" spans="1:14" ht="15" hidden="1">
      <c r="A178" s="193">
        <v>636</v>
      </c>
      <c r="B178" s="3"/>
      <c r="C178" s="135"/>
      <c r="D178" s="514"/>
      <c r="E178" s="503" t="s">
        <v>194</v>
      </c>
      <c r="F178" s="165"/>
      <c r="G178" s="165"/>
      <c r="H178" s="163"/>
      <c r="I178" s="87"/>
      <c r="J178" s="165"/>
      <c r="K178" s="164"/>
      <c r="L178" s="4"/>
      <c r="M178" s="984"/>
      <c r="N178" s="845"/>
    </row>
    <row r="179" spans="1:14" ht="15" hidden="1">
      <c r="A179" s="173">
        <v>636001</v>
      </c>
      <c r="B179" s="49"/>
      <c r="C179" s="114"/>
      <c r="D179" s="509" t="s">
        <v>86</v>
      </c>
      <c r="E179" s="505" t="s">
        <v>195</v>
      </c>
      <c r="F179" s="167"/>
      <c r="G179" s="167"/>
      <c r="H179" s="50"/>
      <c r="I179" s="78"/>
      <c r="J179" s="174"/>
      <c r="K179" s="166"/>
      <c r="L179" s="78"/>
      <c r="M179" s="987"/>
      <c r="N179" s="846"/>
    </row>
    <row r="180" spans="1:14" ht="15">
      <c r="A180" s="194">
        <v>637</v>
      </c>
      <c r="B180" s="102"/>
      <c r="C180" s="640"/>
      <c r="D180" s="509"/>
      <c r="E180" s="502" t="s">
        <v>134</v>
      </c>
      <c r="F180" s="218">
        <f>F181+F182</f>
        <v>210</v>
      </c>
      <c r="G180" s="218">
        <f>G181+G182</f>
        <v>93</v>
      </c>
      <c r="H180" s="73">
        <f>H181+H182</f>
        <v>150</v>
      </c>
      <c r="I180" s="73"/>
      <c r="J180" s="218"/>
      <c r="K180" s="200">
        <f>K181+K182</f>
        <v>150</v>
      </c>
      <c r="L180" s="71">
        <f>L181+L182</f>
        <v>150</v>
      </c>
      <c r="M180" s="983">
        <f>M181+M182</f>
        <v>0</v>
      </c>
      <c r="N180" s="997">
        <f>(100/L180)*M180</f>
        <v>0</v>
      </c>
    </row>
    <row r="181" spans="1:14" ht="15">
      <c r="A181" s="180">
        <v>637002</v>
      </c>
      <c r="B181" s="22"/>
      <c r="C181" s="631">
        <v>41</v>
      </c>
      <c r="D181" s="521" t="s">
        <v>187</v>
      </c>
      <c r="E181" s="517" t="s">
        <v>196</v>
      </c>
      <c r="F181" s="181">
        <v>210</v>
      </c>
      <c r="G181" s="181">
        <v>93</v>
      </c>
      <c r="H181" s="52">
        <v>150</v>
      </c>
      <c r="I181" s="52"/>
      <c r="J181" s="181"/>
      <c r="K181" s="180">
        <v>150</v>
      </c>
      <c r="L181" s="21">
        <v>150</v>
      </c>
      <c r="M181" s="970">
        <v>0</v>
      </c>
      <c r="N181" s="998">
        <f>(100/L181)*M181</f>
        <v>0</v>
      </c>
    </row>
    <row r="182" spans="1:14" ht="0.75" customHeight="1">
      <c r="A182" s="197">
        <v>637004</v>
      </c>
      <c r="B182" s="116">
        <v>4</v>
      </c>
      <c r="C182" s="651">
        <v>41</v>
      </c>
      <c r="D182" s="565" t="s">
        <v>187</v>
      </c>
      <c r="E182" s="567" t="s">
        <v>196</v>
      </c>
      <c r="F182" s="221"/>
      <c r="G182" s="221"/>
      <c r="H182" s="531"/>
      <c r="I182" s="86"/>
      <c r="J182" s="221"/>
      <c r="K182" s="197"/>
      <c r="L182" s="86"/>
      <c r="M182" s="1013">
        <v>0</v>
      </c>
      <c r="N182" s="964" t="e">
        <f>(100/L182)*M182</f>
        <v>#DIV/0!</v>
      </c>
    </row>
    <row r="183" spans="1:14" ht="15">
      <c r="A183" s="164">
        <v>642</v>
      </c>
      <c r="B183" s="3"/>
      <c r="C183" s="135"/>
      <c r="D183" s="514" t="s">
        <v>187</v>
      </c>
      <c r="E183" s="503" t="s">
        <v>171</v>
      </c>
      <c r="F183" s="165">
        <v>3</v>
      </c>
      <c r="G183" s="165"/>
      <c r="H183" s="5">
        <v>150</v>
      </c>
      <c r="I183" s="4">
        <v>150</v>
      </c>
      <c r="J183" s="165">
        <v>150</v>
      </c>
      <c r="K183" s="164">
        <v>150</v>
      </c>
      <c r="L183" s="4">
        <v>150</v>
      </c>
      <c r="M183" s="984">
        <v>0</v>
      </c>
      <c r="N183" s="997">
        <f>(100/L183)*M183</f>
        <v>0</v>
      </c>
    </row>
    <row r="184" spans="1:14" ht="15">
      <c r="A184" s="182">
        <v>642006</v>
      </c>
      <c r="B184" s="75"/>
      <c r="C184" s="112">
        <v>41</v>
      </c>
      <c r="D184" s="514" t="s">
        <v>187</v>
      </c>
      <c r="E184" s="506" t="s">
        <v>355</v>
      </c>
      <c r="F184" s="216">
        <v>3.3</v>
      </c>
      <c r="G184" s="216"/>
      <c r="H184" s="110">
        <v>150</v>
      </c>
      <c r="I184" s="36">
        <v>150</v>
      </c>
      <c r="J184" s="167">
        <v>150</v>
      </c>
      <c r="K184" s="182">
        <v>150</v>
      </c>
      <c r="L184" s="78">
        <v>150</v>
      </c>
      <c r="M184" s="987">
        <v>0</v>
      </c>
      <c r="N184" s="972">
        <f>(100/L184)*M184</f>
        <v>0</v>
      </c>
    </row>
    <row r="185" spans="1:14" ht="15.75" thickBot="1">
      <c r="A185" s="198"/>
      <c r="B185" s="27"/>
      <c r="C185" s="643"/>
      <c r="D185" s="537"/>
      <c r="E185" s="562"/>
      <c r="F185" s="320"/>
      <c r="G185" s="320"/>
      <c r="H185" s="101"/>
      <c r="I185" s="93"/>
      <c r="J185" s="226"/>
      <c r="K185" s="198"/>
      <c r="L185" s="26"/>
      <c r="M185" s="1016"/>
      <c r="N185" s="836"/>
    </row>
    <row r="186" spans="1:14" ht="15.75" thickBot="1">
      <c r="A186" s="186" t="s">
        <v>341</v>
      </c>
      <c r="B186" s="94"/>
      <c r="C186" s="55"/>
      <c r="D186" s="508"/>
      <c r="E186" s="501" t="s">
        <v>197</v>
      </c>
      <c r="F186" s="18"/>
      <c r="G186" s="18"/>
      <c r="H186" s="70">
        <f aca="true" t="shared" si="23" ref="H186:L187">H187</f>
        <v>1000</v>
      </c>
      <c r="I186" s="70">
        <f t="shared" si="23"/>
        <v>1000</v>
      </c>
      <c r="J186" s="58">
        <f t="shared" si="23"/>
        <v>1000</v>
      </c>
      <c r="K186" s="69">
        <f t="shared" si="23"/>
        <v>1000</v>
      </c>
      <c r="L186" s="68">
        <f t="shared" si="23"/>
        <v>1000</v>
      </c>
      <c r="M186" s="1008">
        <v>0</v>
      </c>
      <c r="N186" s="995">
        <f>(100/L186)*M186</f>
        <v>0</v>
      </c>
    </row>
    <row r="187" spans="1:14" ht="15">
      <c r="A187" s="194">
        <v>63</v>
      </c>
      <c r="B187" s="72"/>
      <c r="C187" s="639"/>
      <c r="D187" s="509"/>
      <c r="E187" s="502" t="s">
        <v>162</v>
      </c>
      <c r="F187" s="218"/>
      <c r="G187" s="218"/>
      <c r="H187" s="73">
        <f t="shared" si="23"/>
        <v>1000</v>
      </c>
      <c r="I187" s="73">
        <f t="shared" si="23"/>
        <v>1000</v>
      </c>
      <c r="J187" s="208">
        <f t="shared" si="23"/>
        <v>1000</v>
      </c>
      <c r="K187" s="200">
        <f t="shared" si="23"/>
        <v>1000</v>
      </c>
      <c r="L187" s="71">
        <f t="shared" si="23"/>
        <v>1000</v>
      </c>
      <c r="M187" s="983">
        <v>0</v>
      </c>
      <c r="N187" s="996">
        <f>(100/L187)*M187</f>
        <v>0</v>
      </c>
    </row>
    <row r="188" spans="1:14" ht="15">
      <c r="A188" s="166">
        <v>637004</v>
      </c>
      <c r="B188" s="75">
        <v>4</v>
      </c>
      <c r="C188" s="112">
        <v>41</v>
      </c>
      <c r="D188" s="514" t="s">
        <v>198</v>
      </c>
      <c r="E188" s="506" t="s">
        <v>199</v>
      </c>
      <c r="F188" s="174"/>
      <c r="G188" s="174"/>
      <c r="H188" s="77">
        <v>1000</v>
      </c>
      <c r="I188" s="77">
        <v>1000</v>
      </c>
      <c r="J188" s="225">
        <v>1000</v>
      </c>
      <c r="K188" s="166">
        <v>1000</v>
      </c>
      <c r="L188" s="78">
        <v>1000</v>
      </c>
      <c r="M188" s="987">
        <v>0</v>
      </c>
      <c r="N188" s="998">
        <f>(100/L188)*M188</f>
        <v>0</v>
      </c>
    </row>
    <row r="189" spans="1:14" ht="15.75" thickBot="1">
      <c r="A189" s="199"/>
      <c r="B189" s="27"/>
      <c r="C189" s="643"/>
      <c r="D189" s="537"/>
      <c r="E189" s="562"/>
      <c r="F189" s="320"/>
      <c r="G189" s="320"/>
      <c r="H189" s="101"/>
      <c r="I189" s="28"/>
      <c r="J189" s="224"/>
      <c r="K189" s="198"/>
      <c r="L189" s="93"/>
      <c r="M189" s="224"/>
      <c r="N189" s="836"/>
    </row>
    <row r="190" spans="1:14" ht="15.75" thickBot="1">
      <c r="A190" s="69" t="s">
        <v>200</v>
      </c>
      <c r="B190" s="17"/>
      <c r="C190" s="638"/>
      <c r="D190" s="508"/>
      <c r="E190" s="501" t="s">
        <v>201</v>
      </c>
      <c r="F190" s="18">
        <f>F191+F194</f>
        <v>98592</v>
      </c>
      <c r="G190" s="18">
        <f>G191+G194</f>
        <v>19741</v>
      </c>
      <c r="H190" s="725">
        <v>108310</v>
      </c>
      <c r="I190" s="726">
        <v>50914</v>
      </c>
      <c r="J190" s="18">
        <f>J191+J194</f>
        <v>3200</v>
      </c>
      <c r="K190" s="69">
        <f>K191+K194</f>
        <v>122443</v>
      </c>
      <c r="L190" s="68">
        <f>L191+L194</f>
        <v>136268</v>
      </c>
      <c r="M190" s="1008">
        <f>M191+M194</f>
        <v>1993.2</v>
      </c>
      <c r="N190" s="995">
        <f aca="true" t="shared" si="24" ref="N190:N196">(100/L190)*M190</f>
        <v>1.462705844365515</v>
      </c>
    </row>
    <row r="191" spans="1:14" ht="15">
      <c r="A191" s="193">
        <v>633</v>
      </c>
      <c r="B191" s="95"/>
      <c r="C191" s="639"/>
      <c r="D191" s="514"/>
      <c r="E191" s="503" t="s">
        <v>162</v>
      </c>
      <c r="F191" s="165">
        <f>SUM(F192:F193)</f>
        <v>98336</v>
      </c>
      <c r="G191" s="165">
        <f>SUM(G192:G193)</f>
        <v>18202</v>
      </c>
      <c r="H191" s="121">
        <v>49654</v>
      </c>
      <c r="I191" s="20">
        <v>28873</v>
      </c>
      <c r="J191" s="178">
        <f>J192+J193</f>
        <v>1200</v>
      </c>
      <c r="K191" s="177">
        <f>K192+K193</f>
        <v>8300</v>
      </c>
      <c r="L191" s="20">
        <f>L192+L193</f>
        <v>8800</v>
      </c>
      <c r="M191" s="1017">
        <f>M192+M193</f>
        <v>1993.2</v>
      </c>
      <c r="N191" s="996">
        <f t="shared" si="24"/>
        <v>22.650000000000002</v>
      </c>
    </row>
    <row r="192" spans="1:14" ht="15">
      <c r="A192" s="180">
        <v>633006</v>
      </c>
      <c r="B192" s="22">
        <v>7</v>
      </c>
      <c r="C192" s="631">
        <v>41</v>
      </c>
      <c r="D192" s="521" t="s">
        <v>141</v>
      </c>
      <c r="E192" s="517" t="s">
        <v>202</v>
      </c>
      <c r="F192" s="181">
        <v>98336</v>
      </c>
      <c r="G192" s="181">
        <v>18202</v>
      </c>
      <c r="H192" s="52">
        <v>49454</v>
      </c>
      <c r="I192" s="90">
        <v>27873</v>
      </c>
      <c r="J192" s="181">
        <v>200</v>
      </c>
      <c r="K192" s="202">
        <v>6800</v>
      </c>
      <c r="L192" s="90">
        <v>6800</v>
      </c>
      <c r="M192" s="1005">
        <v>0</v>
      </c>
      <c r="N192" s="998">
        <f t="shared" si="24"/>
        <v>0</v>
      </c>
    </row>
    <row r="193" spans="1:14" ht="15">
      <c r="A193" s="169">
        <v>633006</v>
      </c>
      <c r="B193" s="7">
        <v>8</v>
      </c>
      <c r="C193" s="641">
        <v>41</v>
      </c>
      <c r="D193" s="522" t="s">
        <v>141</v>
      </c>
      <c r="E193" s="504" t="s">
        <v>203</v>
      </c>
      <c r="F193" s="170"/>
      <c r="G193" s="170"/>
      <c r="H193" s="48">
        <v>200</v>
      </c>
      <c r="I193" s="8">
        <v>1000</v>
      </c>
      <c r="J193" s="172">
        <v>1000</v>
      </c>
      <c r="K193" s="171">
        <v>1500</v>
      </c>
      <c r="L193" s="8">
        <v>2000</v>
      </c>
      <c r="M193" s="985">
        <v>1993.2</v>
      </c>
      <c r="N193" s="966">
        <f t="shared" si="24"/>
        <v>99.66000000000001</v>
      </c>
    </row>
    <row r="194" spans="1:14" ht="15">
      <c r="A194" s="193">
        <v>635</v>
      </c>
      <c r="B194" s="74"/>
      <c r="C194" s="83"/>
      <c r="D194" s="514"/>
      <c r="E194" s="503" t="s">
        <v>124</v>
      </c>
      <c r="F194" s="165">
        <v>256</v>
      </c>
      <c r="G194" s="165">
        <v>1539</v>
      </c>
      <c r="H194" s="5">
        <v>58110</v>
      </c>
      <c r="I194" s="4">
        <v>22014</v>
      </c>
      <c r="J194" s="165">
        <v>2000</v>
      </c>
      <c r="K194" s="164">
        <f>K195+K197+K196</f>
        <v>114143</v>
      </c>
      <c r="L194" s="4">
        <f>L195+L197+L196</f>
        <v>127468</v>
      </c>
      <c r="M194" s="984">
        <f>M195+M197+M196</f>
        <v>0</v>
      </c>
      <c r="N194" s="997">
        <f t="shared" si="24"/>
        <v>0</v>
      </c>
    </row>
    <row r="195" spans="1:14" ht="15">
      <c r="A195" s="180">
        <v>635006</v>
      </c>
      <c r="B195" s="47">
        <v>7</v>
      </c>
      <c r="C195" s="649">
        <v>41</v>
      </c>
      <c r="D195" s="521" t="s">
        <v>141</v>
      </c>
      <c r="E195" s="517" t="s">
        <v>470</v>
      </c>
      <c r="F195" s="181">
        <v>255</v>
      </c>
      <c r="G195" s="181">
        <v>1539</v>
      </c>
      <c r="H195" s="52">
        <v>50110</v>
      </c>
      <c r="I195" s="21">
        <v>22041</v>
      </c>
      <c r="J195" s="181">
        <v>2000</v>
      </c>
      <c r="K195" s="180">
        <v>109143</v>
      </c>
      <c r="L195" s="21">
        <v>122468</v>
      </c>
      <c r="M195" s="970">
        <v>0</v>
      </c>
      <c r="N195" s="998">
        <f t="shared" si="24"/>
        <v>0</v>
      </c>
    </row>
    <row r="196" spans="1:14" ht="15">
      <c r="A196" s="182">
        <v>635006</v>
      </c>
      <c r="B196" s="35">
        <v>8</v>
      </c>
      <c r="C196" s="39">
        <v>41</v>
      </c>
      <c r="D196" s="510" t="s">
        <v>141</v>
      </c>
      <c r="E196" s="504" t="s">
        <v>473</v>
      </c>
      <c r="F196" s="183"/>
      <c r="G196" s="183"/>
      <c r="H196" s="89">
        <v>8000</v>
      </c>
      <c r="I196" s="12"/>
      <c r="J196" s="183"/>
      <c r="K196" s="169">
        <v>5000</v>
      </c>
      <c r="L196" s="6">
        <v>5000</v>
      </c>
      <c r="M196" s="988">
        <v>0</v>
      </c>
      <c r="N196" s="967">
        <f t="shared" si="24"/>
        <v>0</v>
      </c>
    </row>
    <row r="197" spans="1:14" ht="15">
      <c r="A197" s="171">
        <v>635006</v>
      </c>
      <c r="B197" s="9">
        <v>1</v>
      </c>
      <c r="C197" s="13">
        <v>41</v>
      </c>
      <c r="D197" s="512" t="s">
        <v>141</v>
      </c>
      <c r="E197" s="504" t="s">
        <v>362</v>
      </c>
      <c r="F197" s="172"/>
      <c r="G197" s="172"/>
      <c r="H197" s="89"/>
      <c r="I197" s="8"/>
      <c r="J197" s="172"/>
      <c r="K197" s="169"/>
      <c r="L197" s="6"/>
      <c r="M197" s="228"/>
      <c r="N197" s="823"/>
    </row>
    <row r="198" spans="1:14" ht="15.75" thickBot="1">
      <c r="A198" s="198"/>
      <c r="B198" s="92"/>
      <c r="C198" s="119"/>
      <c r="D198" s="542"/>
      <c r="E198" s="536"/>
      <c r="F198" s="320"/>
      <c r="G198" s="320"/>
      <c r="H198" s="101"/>
      <c r="I198" s="93"/>
      <c r="J198" s="226"/>
      <c r="K198" s="198"/>
      <c r="L198" s="93"/>
      <c r="M198" s="548"/>
      <c r="N198" s="836"/>
    </row>
    <row r="199" spans="1:14" ht="15.75" thickBot="1">
      <c r="A199" s="312" t="s">
        <v>204</v>
      </c>
      <c r="B199" s="675"/>
      <c r="C199" s="674"/>
      <c r="D199" s="508"/>
      <c r="E199" s="569" t="s">
        <v>205</v>
      </c>
      <c r="F199" s="18">
        <f>SUM(F200+F202+F212+F215)</f>
        <v>67353</v>
      </c>
      <c r="G199" s="18">
        <f>SUM(G200+G202+G212+G215)</f>
        <v>179227</v>
      </c>
      <c r="H199" s="313">
        <f>H202+H212+H215+H200</f>
        <v>80000</v>
      </c>
      <c r="I199" s="139">
        <f>SUM(I200+I202+I212+I215)</f>
        <v>80000</v>
      </c>
      <c r="J199" s="18">
        <f>J200+J202+J212+J215</f>
        <v>77360</v>
      </c>
      <c r="K199" s="1049">
        <f>K200+K202+K212+K215</f>
        <v>84300</v>
      </c>
      <c r="L199" s="68">
        <f>L200+L202+L212+L215</f>
        <v>84300</v>
      </c>
      <c r="M199" s="982">
        <f>M200+M202+M212+M215</f>
        <v>34085.79</v>
      </c>
      <c r="N199" s="995">
        <f>(100/L199)*M199</f>
        <v>40.433914590747335</v>
      </c>
    </row>
    <row r="200" spans="1:14" ht="15">
      <c r="A200" s="194">
        <v>632</v>
      </c>
      <c r="B200" s="116"/>
      <c r="C200" s="651"/>
      <c r="D200" s="570"/>
      <c r="E200" s="563" t="s">
        <v>85</v>
      </c>
      <c r="F200" s="572">
        <v>437</v>
      </c>
      <c r="G200" s="572">
        <v>404</v>
      </c>
      <c r="H200" s="571">
        <v>500</v>
      </c>
      <c r="I200" s="207">
        <v>500</v>
      </c>
      <c r="J200" s="573">
        <v>410</v>
      </c>
      <c r="K200" s="1050">
        <f>K201</f>
        <v>500</v>
      </c>
      <c r="L200" s="1051">
        <f>L201</f>
        <v>500</v>
      </c>
      <c r="M200" s="1018">
        <v>0</v>
      </c>
      <c r="N200" s="1001">
        <f>(100/L200)*M200</f>
        <v>0</v>
      </c>
    </row>
    <row r="201" spans="1:14" ht="15">
      <c r="A201" s="173">
        <v>632001</v>
      </c>
      <c r="B201" s="117">
        <v>1</v>
      </c>
      <c r="C201" s="652">
        <v>41</v>
      </c>
      <c r="D201" s="565" t="s">
        <v>206</v>
      </c>
      <c r="E201" s="505" t="s">
        <v>87</v>
      </c>
      <c r="F201" s="221">
        <v>437</v>
      </c>
      <c r="G201" s="221">
        <v>404</v>
      </c>
      <c r="H201" s="531">
        <v>500</v>
      </c>
      <c r="I201" s="90">
        <v>500</v>
      </c>
      <c r="J201" s="174">
        <v>410</v>
      </c>
      <c r="K201" s="197">
        <v>500</v>
      </c>
      <c r="L201" s="78">
        <v>500</v>
      </c>
      <c r="M201" s="986">
        <v>0</v>
      </c>
      <c r="N201" s="998">
        <f>(100/L201)*M201</f>
        <v>0</v>
      </c>
    </row>
    <row r="202" spans="1:14" ht="15">
      <c r="A202" s="194">
        <v>633</v>
      </c>
      <c r="B202" s="102"/>
      <c r="C202" s="640"/>
      <c r="D202" s="509"/>
      <c r="E202" s="502" t="s">
        <v>92</v>
      </c>
      <c r="F202" s="218">
        <f>SUM(F204:F211)</f>
        <v>6041</v>
      </c>
      <c r="G202" s="218">
        <f>SUM(G204:G211)</f>
        <v>112677</v>
      </c>
      <c r="H202" s="73">
        <v>9000</v>
      </c>
      <c r="I202" s="4">
        <v>9670</v>
      </c>
      <c r="J202" s="218">
        <v>9120</v>
      </c>
      <c r="K202" s="200">
        <f>SUM(K204:K211)</f>
        <v>13300</v>
      </c>
      <c r="L202" s="71">
        <f>SUM(L203:L211)</f>
        <v>13300</v>
      </c>
      <c r="M202" s="983">
        <f>M206+M208+M209+M211+M203</f>
        <v>2541.66</v>
      </c>
      <c r="N202" s="997">
        <f>(100/L202)*M202</f>
        <v>19.110225563909772</v>
      </c>
    </row>
    <row r="203" spans="1:14" ht="15">
      <c r="A203" s="180">
        <v>633004</v>
      </c>
      <c r="B203" s="47"/>
      <c r="C203" s="649">
        <v>41</v>
      </c>
      <c r="D203" s="521" t="s">
        <v>206</v>
      </c>
      <c r="E203" s="517" t="s">
        <v>500</v>
      </c>
      <c r="F203" s="223"/>
      <c r="G203" s="223"/>
      <c r="H203" s="52"/>
      <c r="I203" s="52">
        <v>120</v>
      </c>
      <c r="J203" s="181">
        <v>120</v>
      </c>
      <c r="K203" s="180"/>
      <c r="L203" s="21"/>
      <c r="M203" s="970"/>
      <c r="N203" s="971"/>
    </row>
    <row r="204" spans="1:14" ht="15">
      <c r="A204" s="169">
        <v>633004</v>
      </c>
      <c r="B204" s="51">
        <v>2</v>
      </c>
      <c r="C204" s="84">
        <v>41</v>
      </c>
      <c r="D204" s="522" t="s">
        <v>206</v>
      </c>
      <c r="E204" s="504" t="s">
        <v>437</v>
      </c>
      <c r="F204" s="822">
        <v>18</v>
      </c>
      <c r="G204" s="822">
        <v>5385</v>
      </c>
      <c r="H204" s="89"/>
      <c r="I204" s="89"/>
      <c r="J204" s="170"/>
      <c r="K204" s="169"/>
      <c r="L204" s="6"/>
      <c r="M204" s="988"/>
      <c r="N204" s="811"/>
    </row>
    <row r="205" spans="1:14" ht="15">
      <c r="A205" s="730">
        <v>633004</v>
      </c>
      <c r="B205" s="33">
        <v>2</v>
      </c>
      <c r="C205" s="85">
        <v>111</v>
      </c>
      <c r="D205" s="512" t="s">
        <v>206</v>
      </c>
      <c r="E205" s="470" t="s">
        <v>438</v>
      </c>
      <c r="F205" s="731">
        <v>1776</v>
      </c>
      <c r="G205" s="731">
        <v>102315</v>
      </c>
      <c r="H205" s="89"/>
      <c r="I205" s="89"/>
      <c r="J205" s="170"/>
      <c r="K205" s="169"/>
      <c r="L205" s="6"/>
      <c r="M205" s="988"/>
      <c r="N205" s="824"/>
    </row>
    <row r="206" spans="1:14" ht="15">
      <c r="A206" s="169">
        <v>633004</v>
      </c>
      <c r="B206" s="51">
        <v>3</v>
      </c>
      <c r="C206" s="84">
        <v>41</v>
      </c>
      <c r="D206" s="522" t="s">
        <v>206</v>
      </c>
      <c r="E206" s="504" t="s">
        <v>207</v>
      </c>
      <c r="F206" s="170">
        <v>613</v>
      </c>
      <c r="G206" s="170">
        <v>1440</v>
      </c>
      <c r="H206" s="89">
        <v>1000</v>
      </c>
      <c r="I206" s="89">
        <v>1450</v>
      </c>
      <c r="J206" s="170">
        <v>1400</v>
      </c>
      <c r="K206" s="169">
        <v>800</v>
      </c>
      <c r="L206" s="6">
        <v>800</v>
      </c>
      <c r="M206" s="988">
        <v>676.8</v>
      </c>
      <c r="N206" s="967">
        <f aca="true" t="shared" si="25" ref="N206:N213">(100/L206)*M206</f>
        <v>84.6</v>
      </c>
    </row>
    <row r="207" spans="1:14" ht="15">
      <c r="A207" s="169">
        <v>633004</v>
      </c>
      <c r="B207" s="51">
        <v>4</v>
      </c>
      <c r="C207" s="84">
        <v>41</v>
      </c>
      <c r="D207" s="522" t="s">
        <v>206</v>
      </c>
      <c r="E207" s="504" t="s">
        <v>356</v>
      </c>
      <c r="F207" s="170"/>
      <c r="G207" s="170"/>
      <c r="H207" s="89">
        <v>500</v>
      </c>
      <c r="I207" s="89">
        <v>500</v>
      </c>
      <c r="J207" s="170">
        <v>500</v>
      </c>
      <c r="K207" s="169"/>
      <c r="L207" s="6"/>
      <c r="M207" s="988"/>
      <c r="N207" s="965"/>
    </row>
    <row r="208" spans="1:14" ht="15">
      <c r="A208" s="169">
        <v>633006</v>
      </c>
      <c r="B208" s="51">
        <v>7</v>
      </c>
      <c r="C208" s="84">
        <v>41</v>
      </c>
      <c r="D208" s="512" t="s">
        <v>206</v>
      </c>
      <c r="E208" s="504" t="s">
        <v>469</v>
      </c>
      <c r="F208" s="209"/>
      <c r="G208" s="209">
        <v>1299</v>
      </c>
      <c r="H208" s="89">
        <v>5000</v>
      </c>
      <c r="I208" s="89">
        <v>5100</v>
      </c>
      <c r="J208" s="172">
        <v>5100</v>
      </c>
      <c r="K208" s="169">
        <v>5000</v>
      </c>
      <c r="L208" s="6">
        <v>5000</v>
      </c>
      <c r="M208" s="988">
        <v>509.79</v>
      </c>
      <c r="N208" s="964">
        <f t="shared" si="25"/>
        <v>10.1958</v>
      </c>
    </row>
    <row r="209" spans="1:14" ht="15">
      <c r="A209" s="171">
        <v>633004</v>
      </c>
      <c r="B209" s="33">
        <v>5</v>
      </c>
      <c r="C209" s="85">
        <v>41</v>
      </c>
      <c r="D209" s="512" t="s">
        <v>206</v>
      </c>
      <c r="E209" s="470" t="s">
        <v>209</v>
      </c>
      <c r="F209" s="228">
        <v>943</v>
      </c>
      <c r="G209" s="228">
        <v>408</v>
      </c>
      <c r="H209" s="89">
        <v>500</v>
      </c>
      <c r="I209" s="89">
        <v>500</v>
      </c>
      <c r="J209" s="170">
        <v>500</v>
      </c>
      <c r="K209" s="169">
        <v>500</v>
      </c>
      <c r="L209" s="6">
        <v>500</v>
      </c>
      <c r="M209" s="988">
        <v>305.45</v>
      </c>
      <c r="N209" s="965">
        <f t="shared" si="25"/>
        <v>61.09</v>
      </c>
    </row>
    <row r="210" spans="1:14" ht="15">
      <c r="A210" s="182">
        <v>633006</v>
      </c>
      <c r="B210" s="33">
        <v>10</v>
      </c>
      <c r="C210" s="85">
        <v>41</v>
      </c>
      <c r="D210" s="512" t="s">
        <v>206</v>
      </c>
      <c r="E210" s="470" t="s">
        <v>474</v>
      </c>
      <c r="F210" s="228">
        <v>843</v>
      </c>
      <c r="G210" s="228">
        <v>276</v>
      </c>
      <c r="H210" s="89"/>
      <c r="I210" s="8"/>
      <c r="J210" s="172"/>
      <c r="K210" s="169">
        <v>5000</v>
      </c>
      <c r="L210" s="8">
        <v>5000</v>
      </c>
      <c r="M210" s="985">
        <v>0</v>
      </c>
      <c r="N210" s="824">
        <f t="shared" si="25"/>
        <v>0</v>
      </c>
    </row>
    <row r="211" spans="1:14" ht="15">
      <c r="A211" s="179">
        <v>633015</v>
      </c>
      <c r="B211" s="49"/>
      <c r="C211" s="114">
        <v>41</v>
      </c>
      <c r="D211" s="509" t="s">
        <v>130</v>
      </c>
      <c r="E211" s="505" t="s">
        <v>210</v>
      </c>
      <c r="F211" s="228">
        <v>1848</v>
      </c>
      <c r="G211" s="228">
        <v>1554</v>
      </c>
      <c r="H211" s="36">
        <v>2000</v>
      </c>
      <c r="I211" s="23">
        <v>2000</v>
      </c>
      <c r="J211" s="210">
        <v>1500</v>
      </c>
      <c r="K211" s="182">
        <v>2000</v>
      </c>
      <c r="L211" s="23">
        <v>2000</v>
      </c>
      <c r="M211" s="990">
        <v>1049.62</v>
      </c>
      <c r="N211" s="966">
        <f t="shared" si="25"/>
        <v>52.480999999999995</v>
      </c>
    </row>
    <row r="212" spans="1:14" ht="15">
      <c r="A212" s="193">
        <v>635</v>
      </c>
      <c r="B212" s="74"/>
      <c r="C212" s="83"/>
      <c r="D212" s="514"/>
      <c r="E212" s="503" t="s">
        <v>124</v>
      </c>
      <c r="F212" s="165">
        <f>SUM(F213:F214)</f>
        <v>170</v>
      </c>
      <c r="G212" s="165">
        <f>SUM(G213:G214)</f>
        <v>2820</v>
      </c>
      <c r="H212" s="5">
        <f aca="true" t="shared" si="26" ref="H212:M212">H213+H214</f>
        <v>2500</v>
      </c>
      <c r="I212" s="4">
        <f t="shared" si="26"/>
        <v>2500</v>
      </c>
      <c r="J212" s="165">
        <f t="shared" si="26"/>
        <v>500</v>
      </c>
      <c r="K212" s="164">
        <f t="shared" si="26"/>
        <v>2500</v>
      </c>
      <c r="L212" s="4">
        <f t="shared" si="26"/>
        <v>2500</v>
      </c>
      <c r="M212" s="984">
        <f t="shared" si="26"/>
        <v>2160.37</v>
      </c>
      <c r="N212" s="997">
        <f t="shared" si="25"/>
        <v>86.4148</v>
      </c>
    </row>
    <row r="213" spans="1:14" ht="14.25" customHeight="1">
      <c r="A213" s="171">
        <v>635006</v>
      </c>
      <c r="B213" s="9">
        <v>6</v>
      </c>
      <c r="C213" s="13">
        <v>41</v>
      </c>
      <c r="D213" s="512" t="s">
        <v>130</v>
      </c>
      <c r="E213" s="470" t="s">
        <v>211</v>
      </c>
      <c r="F213" s="209">
        <v>170</v>
      </c>
      <c r="G213" s="209">
        <v>2820</v>
      </c>
      <c r="H213" s="48">
        <v>2500</v>
      </c>
      <c r="I213" s="48">
        <v>2500</v>
      </c>
      <c r="J213" s="172">
        <v>500</v>
      </c>
      <c r="K213" s="171">
        <v>2500</v>
      </c>
      <c r="L213" s="8">
        <v>2500</v>
      </c>
      <c r="M213" s="985">
        <v>2160.37</v>
      </c>
      <c r="N213" s="972">
        <f t="shared" si="25"/>
        <v>86.4148</v>
      </c>
    </row>
    <row r="214" spans="1:14" ht="16.5" customHeight="1" hidden="1">
      <c r="A214" s="173">
        <v>635006</v>
      </c>
      <c r="B214" s="11">
        <v>10</v>
      </c>
      <c r="C214" s="204"/>
      <c r="D214" s="509" t="s">
        <v>130</v>
      </c>
      <c r="E214" s="505" t="s">
        <v>212</v>
      </c>
      <c r="F214" s="209"/>
      <c r="G214" s="209"/>
      <c r="H214" s="48"/>
      <c r="I214" s="48"/>
      <c r="J214" s="172"/>
      <c r="K214" s="171"/>
      <c r="L214" s="8"/>
      <c r="M214" s="985"/>
      <c r="N214" s="820"/>
    </row>
    <row r="215" spans="1:14" ht="16.5" customHeight="1">
      <c r="A215" s="164">
        <v>637</v>
      </c>
      <c r="B215" s="3"/>
      <c r="C215" s="135"/>
      <c r="D215" s="514"/>
      <c r="E215" s="503" t="s">
        <v>134</v>
      </c>
      <c r="F215" s="165">
        <f>SUM(F216:F216)</f>
        <v>60705</v>
      </c>
      <c r="G215" s="165">
        <f>SUM(G216:G216)</f>
        <v>63326</v>
      </c>
      <c r="H215" s="5">
        <f>H216</f>
        <v>68000</v>
      </c>
      <c r="I215" s="4">
        <f>I216</f>
        <v>67330</v>
      </c>
      <c r="J215" s="165">
        <f>J216</f>
        <v>67330</v>
      </c>
      <c r="K215" s="164">
        <v>68000</v>
      </c>
      <c r="L215" s="4">
        <v>68000</v>
      </c>
      <c r="M215" s="984">
        <f>M216</f>
        <v>29383.76</v>
      </c>
      <c r="N215" s="996">
        <f>(100/L215)*M215</f>
        <v>43.21141176470588</v>
      </c>
    </row>
    <row r="216" spans="1:14" ht="17.25" customHeight="1">
      <c r="A216" s="169">
        <v>637004</v>
      </c>
      <c r="B216" s="7">
        <v>1</v>
      </c>
      <c r="C216" s="641">
        <v>41</v>
      </c>
      <c r="D216" s="522" t="s">
        <v>206</v>
      </c>
      <c r="E216" s="504" t="s">
        <v>213</v>
      </c>
      <c r="F216" s="167">
        <v>60705</v>
      </c>
      <c r="G216" s="167">
        <v>63326</v>
      </c>
      <c r="H216" s="89">
        <v>68000</v>
      </c>
      <c r="I216" s="89">
        <v>67330</v>
      </c>
      <c r="J216" s="170">
        <v>67330</v>
      </c>
      <c r="K216" s="169">
        <v>68000</v>
      </c>
      <c r="L216" s="78">
        <v>68000</v>
      </c>
      <c r="M216" s="988">
        <v>29383.76</v>
      </c>
      <c r="N216" s="972">
        <f>(100/L216)*M216</f>
        <v>43.21141176470588</v>
      </c>
    </row>
    <row r="217" spans="1:14" ht="14.25" customHeight="1" thickBot="1">
      <c r="A217" s="198"/>
      <c r="B217" s="92"/>
      <c r="C217" s="646"/>
      <c r="D217" s="542"/>
      <c r="E217" s="536"/>
      <c r="F217" s="318"/>
      <c r="G217" s="318"/>
      <c r="H217" s="101"/>
      <c r="I217" s="93"/>
      <c r="J217" s="226"/>
      <c r="K217" s="198"/>
      <c r="L217" s="26"/>
      <c r="M217" s="548"/>
      <c r="N217" s="811"/>
    </row>
    <row r="218" spans="1:14" ht="15" customHeight="1" thickBot="1">
      <c r="A218" s="69" t="s">
        <v>214</v>
      </c>
      <c r="B218" s="17"/>
      <c r="C218" s="638"/>
      <c r="D218" s="508"/>
      <c r="E218" s="501" t="s">
        <v>215</v>
      </c>
      <c r="F218" s="18">
        <f>SUM(F219+F222+F225+F220)</f>
        <v>458</v>
      </c>
      <c r="G218" s="18">
        <f>SUM(G219+G222+G225+G220)</f>
        <v>4555</v>
      </c>
      <c r="H218" s="70">
        <f>H219+H220+H225</f>
        <v>4150</v>
      </c>
      <c r="I218" s="68">
        <f>I220+I225</f>
        <v>4150</v>
      </c>
      <c r="J218" s="18">
        <f>J219+J222+J225+J220</f>
        <v>2200</v>
      </c>
      <c r="K218" s="69">
        <f>K219+K222+K225+K220</f>
        <v>4500</v>
      </c>
      <c r="L218" s="68">
        <f>L219+L222+L225+L220</f>
        <v>4500</v>
      </c>
      <c r="M218" s="1008">
        <f>M219+M222+M225+M220</f>
        <v>147.12</v>
      </c>
      <c r="N218" s="995">
        <f>(100/L218)*M218</f>
        <v>3.2693333333333334</v>
      </c>
    </row>
    <row r="219" spans="1:14" ht="15" hidden="1">
      <c r="A219" s="194">
        <v>62</v>
      </c>
      <c r="B219" s="72"/>
      <c r="C219" s="653"/>
      <c r="D219" s="574"/>
      <c r="E219" s="502" t="s">
        <v>75</v>
      </c>
      <c r="F219" s="218"/>
      <c r="G219" s="218"/>
      <c r="H219" s="73"/>
      <c r="I219" s="71"/>
      <c r="J219" s="218"/>
      <c r="K219" s="200"/>
      <c r="L219" s="71"/>
      <c r="M219" s="983"/>
      <c r="N219" s="981"/>
    </row>
    <row r="220" spans="1:14" ht="15">
      <c r="A220" s="194">
        <v>633</v>
      </c>
      <c r="B220" s="3"/>
      <c r="C220" s="135"/>
      <c r="D220" s="514"/>
      <c r="E220" s="554" t="s">
        <v>92</v>
      </c>
      <c r="F220" s="165"/>
      <c r="G220" s="165">
        <v>2580</v>
      </c>
      <c r="H220" s="5">
        <v>3000</v>
      </c>
      <c r="I220" s="4">
        <v>2000</v>
      </c>
      <c r="J220" s="165">
        <v>50</v>
      </c>
      <c r="K220" s="164">
        <v>3000</v>
      </c>
      <c r="L220" s="4">
        <f>L221</f>
        <v>3000</v>
      </c>
      <c r="M220" s="984">
        <v>0</v>
      </c>
      <c r="N220" s="997">
        <f>(100/L220)*M220</f>
        <v>0</v>
      </c>
    </row>
    <row r="221" spans="1:14" ht="14.25" customHeight="1">
      <c r="A221" s="166">
        <v>633006</v>
      </c>
      <c r="B221" s="75">
        <v>7</v>
      </c>
      <c r="C221" s="112">
        <v>41</v>
      </c>
      <c r="D221" s="514" t="s">
        <v>198</v>
      </c>
      <c r="E221" s="529" t="s">
        <v>468</v>
      </c>
      <c r="F221" s="167"/>
      <c r="G221" s="167">
        <v>2580</v>
      </c>
      <c r="H221" s="77">
        <v>3000</v>
      </c>
      <c r="I221" s="78">
        <v>2000</v>
      </c>
      <c r="J221" s="174">
        <v>50</v>
      </c>
      <c r="K221" s="166">
        <v>3000</v>
      </c>
      <c r="L221" s="78">
        <v>3000</v>
      </c>
      <c r="M221" s="986">
        <v>0</v>
      </c>
      <c r="N221" s="972">
        <f>(100/L221)*M221</f>
        <v>0</v>
      </c>
    </row>
    <row r="222" spans="1:14" ht="15.75" hidden="1" thickBot="1">
      <c r="A222" s="193">
        <v>635</v>
      </c>
      <c r="B222" s="3"/>
      <c r="C222" s="141"/>
      <c r="D222" s="540"/>
      <c r="E222" s="532" t="s">
        <v>124</v>
      </c>
      <c r="F222" s="165">
        <f>F223+F224</f>
        <v>0</v>
      </c>
      <c r="G222" s="165">
        <f aca="true" t="shared" si="27" ref="G222:M222">G223+G224</f>
        <v>0</v>
      </c>
      <c r="H222" s="5">
        <f t="shared" si="27"/>
        <v>0</v>
      </c>
      <c r="I222" s="4">
        <f t="shared" si="27"/>
        <v>0</v>
      </c>
      <c r="J222" s="165">
        <f t="shared" si="27"/>
        <v>0</v>
      </c>
      <c r="K222" s="164">
        <f t="shared" si="27"/>
        <v>0</v>
      </c>
      <c r="L222" s="4">
        <f t="shared" si="27"/>
        <v>0</v>
      </c>
      <c r="M222" s="984">
        <f t="shared" si="27"/>
        <v>0</v>
      </c>
      <c r="N222" s="857"/>
    </row>
    <row r="223" spans="1:14" ht="15" hidden="1">
      <c r="A223" s="173">
        <v>635004</v>
      </c>
      <c r="B223" s="11"/>
      <c r="C223" s="204"/>
      <c r="D223" s="514" t="s">
        <v>198</v>
      </c>
      <c r="E223" s="533" t="s">
        <v>216</v>
      </c>
      <c r="F223" s="183">
        <v>0</v>
      </c>
      <c r="G223" s="183">
        <v>0</v>
      </c>
      <c r="H223" s="52">
        <v>0</v>
      </c>
      <c r="I223" s="21">
        <v>0</v>
      </c>
      <c r="J223" s="181">
        <v>0</v>
      </c>
      <c r="K223" s="180">
        <v>0</v>
      </c>
      <c r="L223" s="21">
        <v>0</v>
      </c>
      <c r="M223" s="970">
        <v>0</v>
      </c>
      <c r="N223" s="980"/>
    </row>
    <row r="224" spans="1:14" ht="0.75" customHeight="1">
      <c r="A224" s="173">
        <v>635006</v>
      </c>
      <c r="B224" s="11">
        <v>1</v>
      </c>
      <c r="C224" s="204"/>
      <c r="D224" s="509" t="s">
        <v>198</v>
      </c>
      <c r="E224" s="529" t="s">
        <v>129</v>
      </c>
      <c r="F224" s="210">
        <v>0</v>
      </c>
      <c r="G224" s="210">
        <v>0</v>
      </c>
      <c r="H224" s="80">
        <v>0</v>
      </c>
      <c r="I224" s="10">
        <v>0</v>
      </c>
      <c r="J224" s="174">
        <v>0</v>
      </c>
      <c r="K224" s="173">
        <v>0</v>
      </c>
      <c r="L224" s="10">
        <v>0</v>
      </c>
      <c r="M224" s="986">
        <v>0</v>
      </c>
      <c r="N224" s="811"/>
    </row>
    <row r="225" spans="1:14" ht="15">
      <c r="A225" s="164">
        <v>637</v>
      </c>
      <c r="B225" s="3"/>
      <c r="C225" s="135"/>
      <c r="D225" s="514"/>
      <c r="E225" s="532" t="s">
        <v>134</v>
      </c>
      <c r="F225" s="165">
        <f>SUM(F226:F228)</f>
        <v>458</v>
      </c>
      <c r="G225" s="165">
        <f>SUM(G226:G228)</f>
        <v>1975</v>
      </c>
      <c r="H225" s="5">
        <f aca="true" t="shared" si="28" ref="H225:M225">H226+H227+H228</f>
        <v>1150</v>
      </c>
      <c r="I225" s="4">
        <f t="shared" si="28"/>
        <v>2150</v>
      </c>
      <c r="J225" s="165">
        <f t="shared" si="28"/>
        <v>2150</v>
      </c>
      <c r="K225" s="164">
        <f t="shared" si="28"/>
        <v>1500</v>
      </c>
      <c r="L225" s="4">
        <f t="shared" si="28"/>
        <v>1500</v>
      </c>
      <c r="M225" s="984">
        <f t="shared" si="28"/>
        <v>147.12</v>
      </c>
      <c r="N225" s="997">
        <f>(100/L225)*M225</f>
        <v>9.808</v>
      </c>
    </row>
    <row r="226" spans="1:14" ht="15">
      <c r="A226" s="169">
        <v>637004</v>
      </c>
      <c r="B226" s="7">
        <v>3</v>
      </c>
      <c r="C226" s="641">
        <v>41</v>
      </c>
      <c r="D226" s="522" t="s">
        <v>198</v>
      </c>
      <c r="E226" s="534" t="s">
        <v>217</v>
      </c>
      <c r="F226" s="170">
        <v>353</v>
      </c>
      <c r="G226" s="170">
        <v>1841</v>
      </c>
      <c r="H226" s="89">
        <v>1000</v>
      </c>
      <c r="I226" s="6">
        <v>2000</v>
      </c>
      <c r="J226" s="170">
        <v>2000</v>
      </c>
      <c r="K226" s="169">
        <v>1500</v>
      </c>
      <c r="L226" s="6">
        <v>1500</v>
      </c>
      <c r="M226" s="988">
        <v>147.12</v>
      </c>
      <c r="N226" s="998">
        <f>(100/L226)*M226</f>
        <v>9.808</v>
      </c>
    </row>
    <row r="227" spans="1:14" ht="14.25" customHeight="1">
      <c r="A227" s="171">
        <v>637004</v>
      </c>
      <c r="B227" s="9">
        <v>9</v>
      </c>
      <c r="C227" s="13">
        <v>41</v>
      </c>
      <c r="D227" s="512" t="s">
        <v>198</v>
      </c>
      <c r="E227" s="328" t="s">
        <v>218</v>
      </c>
      <c r="F227" s="172">
        <v>105</v>
      </c>
      <c r="G227" s="172">
        <v>134</v>
      </c>
      <c r="H227" s="48">
        <v>150</v>
      </c>
      <c r="I227" s="8">
        <v>150</v>
      </c>
      <c r="J227" s="172">
        <v>150</v>
      </c>
      <c r="K227" s="171"/>
      <c r="L227" s="8"/>
      <c r="M227" s="985"/>
      <c r="N227" s="967"/>
    </row>
    <row r="228" spans="1:14" ht="0.75" customHeight="1">
      <c r="A228" s="173">
        <v>637027</v>
      </c>
      <c r="B228" s="49"/>
      <c r="C228" s="114">
        <v>41</v>
      </c>
      <c r="D228" s="509" t="s">
        <v>198</v>
      </c>
      <c r="E228" s="529" t="s">
        <v>156</v>
      </c>
      <c r="F228" s="174"/>
      <c r="G228" s="174"/>
      <c r="H228" s="80"/>
      <c r="I228" s="10"/>
      <c r="J228" s="174"/>
      <c r="K228" s="173"/>
      <c r="L228" s="23"/>
      <c r="M228" s="986"/>
      <c r="N228" s="823"/>
    </row>
    <row r="229" spans="1:14" ht="15.75" thickBot="1">
      <c r="A229" s="199"/>
      <c r="B229" s="34"/>
      <c r="C229" s="128"/>
      <c r="D229" s="537"/>
      <c r="E229" s="575"/>
      <c r="F229" s="320"/>
      <c r="G229" s="320"/>
      <c r="H229" s="36"/>
      <c r="I229" s="12"/>
      <c r="J229" s="183"/>
      <c r="K229" s="182"/>
      <c r="L229" s="12"/>
      <c r="M229" s="989"/>
      <c r="N229" s="836"/>
    </row>
    <row r="230" spans="1:14" ht="14.25" customHeight="1" thickBot="1">
      <c r="A230" s="16" t="s">
        <v>220</v>
      </c>
      <c r="B230" s="94"/>
      <c r="C230" s="55"/>
      <c r="D230" s="508"/>
      <c r="E230" s="57" t="s">
        <v>221</v>
      </c>
      <c r="F230" s="18">
        <f>SUM(F231+F232+F235)</f>
        <v>4368</v>
      </c>
      <c r="G230" s="18">
        <f>SUM(G231+G232+G235)</f>
        <v>5059</v>
      </c>
      <c r="H230" s="70">
        <f aca="true" t="shared" si="29" ref="H230:M230">H231+H232+H235</f>
        <v>5900</v>
      </c>
      <c r="I230" s="68">
        <f t="shared" si="29"/>
        <v>7460</v>
      </c>
      <c r="J230" s="18">
        <f t="shared" si="29"/>
        <v>8700</v>
      </c>
      <c r="K230" s="69">
        <f t="shared" si="29"/>
        <v>4700</v>
      </c>
      <c r="L230" s="68">
        <f t="shared" si="29"/>
        <v>4700</v>
      </c>
      <c r="M230" s="1008">
        <f t="shared" si="29"/>
        <v>1598.18</v>
      </c>
      <c r="N230" s="995">
        <f>(100/L230)*M230</f>
        <v>34.00382978723405</v>
      </c>
    </row>
    <row r="231" spans="1:14" ht="15" hidden="1">
      <c r="A231" s="256">
        <v>62</v>
      </c>
      <c r="B231" s="96"/>
      <c r="C231" s="96"/>
      <c r="D231" s="97" t="s">
        <v>198</v>
      </c>
      <c r="E231" s="561" t="s">
        <v>75</v>
      </c>
      <c r="F231" s="98">
        <v>0</v>
      </c>
      <c r="G231" s="98">
        <v>0</v>
      </c>
      <c r="H231" s="98">
        <v>0</v>
      </c>
      <c r="I231" s="98">
        <v>0</v>
      </c>
      <c r="J231" s="215">
        <v>0</v>
      </c>
      <c r="K231" s="261">
        <v>0</v>
      </c>
      <c r="L231" s="98">
        <v>0</v>
      </c>
      <c r="M231" s="1009">
        <v>0</v>
      </c>
      <c r="N231" s="146"/>
    </row>
    <row r="232" spans="1:14" ht="15">
      <c r="A232" s="194">
        <v>632</v>
      </c>
      <c r="B232" s="102"/>
      <c r="C232" s="640"/>
      <c r="D232" s="514"/>
      <c r="E232" s="502" t="s">
        <v>85</v>
      </c>
      <c r="F232" s="165">
        <f>SUM(F233:F234)</f>
        <v>4368</v>
      </c>
      <c r="G232" s="165">
        <f>SUM(G233:G234)</f>
        <v>5059</v>
      </c>
      <c r="H232" s="73">
        <v>5900</v>
      </c>
      <c r="I232" s="71">
        <v>4660</v>
      </c>
      <c r="J232" s="218">
        <v>5900</v>
      </c>
      <c r="K232" s="164">
        <f>SUM(K233:K234)</f>
        <v>4700</v>
      </c>
      <c r="L232" s="71">
        <f>L233+L234</f>
        <v>4700</v>
      </c>
      <c r="M232" s="983">
        <f>M233+M234</f>
        <v>1598.18</v>
      </c>
      <c r="N232" s="996">
        <f>(100/L232)*M232</f>
        <v>34.00382978723405</v>
      </c>
    </row>
    <row r="233" spans="1:14" ht="14.25" customHeight="1">
      <c r="A233" s="180">
        <v>632001</v>
      </c>
      <c r="B233" s="47">
        <v>1</v>
      </c>
      <c r="C233" s="649">
        <v>41</v>
      </c>
      <c r="D233" s="521" t="s">
        <v>198</v>
      </c>
      <c r="E233" s="517" t="s">
        <v>87</v>
      </c>
      <c r="F233" s="216">
        <v>413</v>
      </c>
      <c r="G233" s="216">
        <v>1086</v>
      </c>
      <c r="H233" s="110">
        <v>1000</v>
      </c>
      <c r="I233" s="90">
        <v>1160</v>
      </c>
      <c r="J233" s="216">
        <v>1160</v>
      </c>
      <c r="K233" s="202">
        <v>1200</v>
      </c>
      <c r="L233" s="90">
        <v>1200</v>
      </c>
      <c r="M233" s="1005">
        <v>0</v>
      </c>
      <c r="N233" s="971">
        <f>(100/L233)*M233</f>
        <v>0</v>
      </c>
    </row>
    <row r="234" spans="1:14" ht="15.75" customHeight="1">
      <c r="A234" s="179">
        <v>632002</v>
      </c>
      <c r="B234" s="79"/>
      <c r="C234" s="655">
        <v>41</v>
      </c>
      <c r="D234" s="513" t="s">
        <v>198</v>
      </c>
      <c r="E234" s="515" t="s">
        <v>29</v>
      </c>
      <c r="F234" s="210">
        <v>3955</v>
      </c>
      <c r="G234" s="210">
        <v>3973</v>
      </c>
      <c r="H234" s="516">
        <v>3500</v>
      </c>
      <c r="I234" s="23">
        <v>3500</v>
      </c>
      <c r="J234" s="210">
        <v>3500</v>
      </c>
      <c r="K234" s="179">
        <v>3500</v>
      </c>
      <c r="L234" s="23">
        <v>3500</v>
      </c>
      <c r="M234" s="990">
        <v>1598.18</v>
      </c>
      <c r="N234" s="966">
        <f>(100/L234)*M234</f>
        <v>45.662285714285716</v>
      </c>
    </row>
    <row r="235" spans="1:14" ht="15.75" customHeight="1">
      <c r="A235" s="193">
        <v>635</v>
      </c>
      <c r="B235" s="74"/>
      <c r="C235" s="83"/>
      <c r="D235" s="514"/>
      <c r="E235" s="503" t="s">
        <v>124</v>
      </c>
      <c r="F235" s="218"/>
      <c r="G235" s="218"/>
      <c r="H235" s="73"/>
      <c r="I235" s="71">
        <v>2800</v>
      </c>
      <c r="J235" s="178">
        <v>2800</v>
      </c>
      <c r="K235" s="164"/>
      <c r="L235" s="71"/>
      <c r="M235" s="983"/>
      <c r="N235" s="997"/>
    </row>
    <row r="236" spans="1:14" ht="15">
      <c r="A236" s="202">
        <v>635002</v>
      </c>
      <c r="B236" s="1021"/>
      <c r="C236" s="1022">
        <v>41</v>
      </c>
      <c r="D236" s="540" t="s">
        <v>198</v>
      </c>
      <c r="E236" s="1003" t="s">
        <v>501</v>
      </c>
      <c r="F236" s="183"/>
      <c r="G236" s="183"/>
      <c r="H236" s="36"/>
      <c r="I236" s="1023">
        <v>2800</v>
      </c>
      <c r="J236" s="167">
        <v>2800</v>
      </c>
      <c r="K236" s="182"/>
      <c r="L236" s="12"/>
      <c r="M236" s="989"/>
      <c r="N236" s="966"/>
    </row>
    <row r="237" spans="1:14" ht="15.75" thickBot="1">
      <c r="A237" s="198"/>
      <c r="B237" s="92"/>
      <c r="C237" s="646"/>
      <c r="D237" s="542"/>
      <c r="E237" s="545"/>
      <c r="F237" s="320"/>
      <c r="G237" s="320"/>
      <c r="H237" s="101"/>
      <c r="I237" s="727"/>
      <c r="J237" s="226"/>
      <c r="K237" s="198"/>
      <c r="L237" s="93"/>
      <c r="M237" s="548"/>
      <c r="N237" s="836"/>
    </row>
    <row r="238" spans="1:14" ht="15.75" thickBot="1">
      <c r="A238" s="69" t="s">
        <v>222</v>
      </c>
      <c r="B238" s="17"/>
      <c r="C238" s="638"/>
      <c r="D238" s="508"/>
      <c r="E238" s="57" t="s">
        <v>223</v>
      </c>
      <c r="F238" s="18">
        <f>SUM(F239+F247+F249+F253+F251)</f>
        <v>20833</v>
      </c>
      <c r="G238" s="18">
        <f>SUM(G239+G247+G249+G253+G251)</f>
        <v>127150</v>
      </c>
      <c r="H238" s="70">
        <f aca="true" t="shared" si="30" ref="H238:M238">H239+H247+H249+H251+H253</f>
        <v>141695</v>
      </c>
      <c r="I238" s="68">
        <f t="shared" si="30"/>
        <v>101695</v>
      </c>
      <c r="J238" s="18">
        <f t="shared" si="30"/>
        <v>77164</v>
      </c>
      <c r="K238" s="69">
        <f t="shared" si="30"/>
        <v>31695</v>
      </c>
      <c r="L238" s="68">
        <f t="shared" si="30"/>
        <v>31695</v>
      </c>
      <c r="M238" s="1008">
        <f t="shared" si="30"/>
        <v>18209.3</v>
      </c>
      <c r="N238" s="995">
        <f>(100/L238)*M238</f>
        <v>57.45164852500395</v>
      </c>
    </row>
    <row r="239" spans="1:14" ht="13.5" customHeight="1">
      <c r="A239" s="261">
        <v>62</v>
      </c>
      <c r="B239" s="95"/>
      <c r="C239" s="140"/>
      <c r="D239" s="538"/>
      <c r="E239" s="539" t="s">
        <v>75</v>
      </c>
      <c r="F239" s="215">
        <v>329</v>
      </c>
      <c r="G239" s="215">
        <v>38</v>
      </c>
      <c r="H239" s="106">
        <v>14</v>
      </c>
      <c r="I239" s="106">
        <f>SUM(I240:I246)</f>
        <v>14</v>
      </c>
      <c r="J239" s="215">
        <f>SUM(J240:J246)</f>
        <v>14</v>
      </c>
      <c r="K239" s="261">
        <f>SUM(K240:K246)</f>
        <v>14</v>
      </c>
      <c r="L239" s="98">
        <f>SUM(L240:L246)</f>
        <v>114</v>
      </c>
      <c r="M239" s="1009">
        <f>SUM(M240:M246)</f>
        <v>105.16</v>
      </c>
      <c r="N239" s="1001">
        <f>(100/L239)*M239</f>
        <v>92.24561403508771</v>
      </c>
    </row>
    <row r="240" spans="1:14" ht="15.75" customHeight="1">
      <c r="A240" s="171">
        <v>623000</v>
      </c>
      <c r="B240" s="9"/>
      <c r="C240" s="13">
        <v>41</v>
      </c>
      <c r="D240" s="512" t="s">
        <v>224</v>
      </c>
      <c r="E240" s="328" t="s">
        <v>77</v>
      </c>
      <c r="F240" s="172"/>
      <c r="G240" s="172"/>
      <c r="H240" s="48"/>
      <c r="I240" s="8"/>
      <c r="J240" s="172"/>
      <c r="K240" s="171"/>
      <c r="L240" s="8">
        <v>30</v>
      </c>
      <c r="M240" s="985">
        <v>30</v>
      </c>
      <c r="N240" s="965">
        <f>(100/L240)*M240</f>
        <v>100</v>
      </c>
    </row>
    <row r="241" spans="1:14" ht="15.75" customHeight="1">
      <c r="A241" s="171">
        <v>625002</v>
      </c>
      <c r="B241" s="9"/>
      <c r="C241" s="13">
        <v>41</v>
      </c>
      <c r="D241" s="512" t="s">
        <v>224</v>
      </c>
      <c r="E241" s="328" t="s">
        <v>79</v>
      </c>
      <c r="F241" s="172">
        <v>235</v>
      </c>
      <c r="G241" s="172">
        <v>20</v>
      </c>
      <c r="H241" s="48"/>
      <c r="I241" s="8"/>
      <c r="J241" s="172"/>
      <c r="K241" s="171"/>
      <c r="L241" s="8">
        <v>45</v>
      </c>
      <c r="M241" s="985">
        <v>42</v>
      </c>
      <c r="N241" s="965">
        <f>(100/L241)*M241</f>
        <v>93.33333333333334</v>
      </c>
    </row>
    <row r="242" spans="1:14" ht="0.75" customHeight="1" hidden="1">
      <c r="A242" s="171">
        <v>625001</v>
      </c>
      <c r="B242" s="9"/>
      <c r="C242" s="13"/>
      <c r="D242" s="512" t="s">
        <v>224</v>
      </c>
      <c r="E242" s="328" t="s">
        <v>78</v>
      </c>
      <c r="F242" s="172"/>
      <c r="G242" s="172"/>
      <c r="H242" s="48"/>
      <c r="I242" s="8"/>
      <c r="J242" s="172"/>
      <c r="K242" s="171"/>
      <c r="L242" s="8"/>
      <c r="M242" s="985"/>
      <c r="N242" s="811"/>
    </row>
    <row r="243" spans="1:14" ht="15" hidden="1">
      <c r="A243" s="171">
        <v>625002</v>
      </c>
      <c r="B243" s="9"/>
      <c r="C243" s="13">
        <v>41</v>
      </c>
      <c r="D243" s="512" t="s">
        <v>224</v>
      </c>
      <c r="E243" s="328" t="s">
        <v>79</v>
      </c>
      <c r="F243" s="172">
        <v>235</v>
      </c>
      <c r="G243" s="172">
        <v>20</v>
      </c>
      <c r="H243" s="48"/>
      <c r="I243" s="8"/>
      <c r="J243" s="172"/>
      <c r="K243" s="171"/>
      <c r="L243" s="8"/>
      <c r="M243" s="985"/>
      <c r="N243" s="965" t="e">
        <f>(100/L243)*M243</f>
        <v>#DIV/0!</v>
      </c>
    </row>
    <row r="244" spans="1:14" ht="15">
      <c r="A244" s="169">
        <v>625003</v>
      </c>
      <c r="B244" s="7"/>
      <c r="C244" s="641">
        <v>41</v>
      </c>
      <c r="D244" s="512" t="s">
        <v>224</v>
      </c>
      <c r="E244" s="504" t="s">
        <v>80</v>
      </c>
      <c r="F244" s="172">
        <v>14</v>
      </c>
      <c r="G244" s="172">
        <v>12</v>
      </c>
      <c r="H244" s="48">
        <v>14</v>
      </c>
      <c r="I244" s="8">
        <v>14</v>
      </c>
      <c r="J244" s="172">
        <v>14</v>
      </c>
      <c r="K244" s="171">
        <v>14</v>
      </c>
      <c r="L244" s="8">
        <v>14</v>
      </c>
      <c r="M244" s="985">
        <v>9.92</v>
      </c>
      <c r="N244" s="965">
        <f>(100/L244)*M244</f>
        <v>70.85714285714286</v>
      </c>
    </row>
    <row r="245" spans="1:14" ht="15">
      <c r="A245" s="182">
        <v>625004</v>
      </c>
      <c r="B245" s="15"/>
      <c r="C245" s="206">
        <v>41</v>
      </c>
      <c r="D245" s="511" t="s">
        <v>224</v>
      </c>
      <c r="E245" s="328" t="s">
        <v>81</v>
      </c>
      <c r="F245" s="211"/>
      <c r="G245" s="211"/>
      <c r="H245" s="53"/>
      <c r="I245" s="24"/>
      <c r="J245" s="211"/>
      <c r="K245" s="201"/>
      <c r="L245" s="24">
        <v>10</v>
      </c>
      <c r="M245" s="993">
        <v>9</v>
      </c>
      <c r="N245" s="965">
        <f>(100/L245)*M245</f>
        <v>90</v>
      </c>
    </row>
    <row r="246" spans="1:14" ht="15">
      <c r="A246" s="201">
        <v>625007</v>
      </c>
      <c r="B246" s="91"/>
      <c r="C246" s="322">
        <v>41</v>
      </c>
      <c r="D246" s="511" t="s">
        <v>224</v>
      </c>
      <c r="E246" s="471" t="s">
        <v>83</v>
      </c>
      <c r="F246" s="211">
        <v>79</v>
      </c>
      <c r="G246" s="211">
        <v>6</v>
      </c>
      <c r="H246" s="53"/>
      <c r="I246" s="24"/>
      <c r="J246" s="211"/>
      <c r="K246" s="201"/>
      <c r="L246" s="24">
        <v>15</v>
      </c>
      <c r="M246" s="993">
        <v>14.24</v>
      </c>
      <c r="N246" s="965">
        <f>(100/L246)*M246</f>
        <v>94.93333333333334</v>
      </c>
    </row>
    <row r="247" spans="1:14" ht="15">
      <c r="A247" s="164">
        <v>632</v>
      </c>
      <c r="B247" s="3"/>
      <c r="C247" s="135"/>
      <c r="D247" s="514"/>
      <c r="E247" s="503" t="s">
        <v>225</v>
      </c>
      <c r="F247" s="165">
        <v>18292</v>
      </c>
      <c r="G247" s="165">
        <v>19106</v>
      </c>
      <c r="H247" s="5">
        <v>20000</v>
      </c>
      <c r="I247" s="5">
        <v>20000</v>
      </c>
      <c r="J247" s="165">
        <v>20000</v>
      </c>
      <c r="K247" s="164">
        <f>K248</f>
        <v>20000</v>
      </c>
      <c r="L247" s="4">
        <f>L248</f>
        <v>20000</v>
      </c>
      <c r="M247" s="984">
        <f>M248</f>
        <v>15484.18</v>
      </c>
      <c r="N247" s="999">
        <f aca="true" t="shared" si="31" ref="N247:N254">(100/L247)*M247</f>
        <v>77.4209</v>
      </c>
    </row>
    <row r="248" spans="1:14" ht="15">
      <c r="A248" s="173">
        <v>632001</v>
      </c>
      <c r="B248" s="11">
        <v>1</v>
      </c>
      <c r="C248" s="204">
        <v>41</v>
      </c>
      <c r="D248" s="509" t="s">
        <v>224</v>
      </c>
      <c r="E248" s="505" t="s">
        <v>87</v>
      </c>
      <c r="F248" s="174">
        <v>18292</v>
      </c>
      <c r="G248" s="174">
        <v>19106</v>
      </c>
      <c r="H248" s="80">
        <v>20000</v>
      </c>
      <c r="I248" s="80">
        <v>20000</v>
      </c>
      <c r="J248" s="174">
        <v>20000</v>
      </c>
      <c r="K248" s="173">
        <v>20000</v>
      </c>
      <c r="L248" s="10">
        <v>20000</v>
      </c>
      <c r="M248" s="986">
        <v>15484.18</v>
      </c>
      <c r="N248" s="972">
        <f t="shared" si="31"/>
        <v>77.4209</v>
      </c>
    </row>
    <row r="249" spans="1:14" ht="15">
      <c r="A249" s="200">
        <v>633</v>
      </c>
      <c r="B249" s="72"/>
      <c r="C249" s="639"/>
      <c r="D249" s="509"/>
      <c r="E249" s="502" t="s">
        <v>92</v>
      </c>
      <c r="F249" s="218">
        <v>520</v>
      </c>
      <c r="G249" s="218">
        <v>50951</v>
      </c>
      <c r="H249" s="73">
        <v>20000</v>
      </c>
      <c r="I249" s="73">
        <v>20000</v>
      </c>
      <c r="J249" s="218">
        <v>1500</v>
      </c>
      <c r="K249" s="200">
        <f>K250</f>
        <v>5000</v>
      </c>
      <c r="L249" s="4">
        <f>L250</f>
        <v>5000</v>
      </c>
      <c r="M249" s="983">
        <f>M250</f>
        <v>279.96</v>
      </c>
      <c r="N249" s="996">
        <f t="shared" si="31"/>
        <v>5.5992</v>
      </c>
    </row>
    <row r="250" spans="1:14" ht="15">
      <c r="A250" s="173">
        <v>633006</v>
      </c>
      <c r="B250" s="11">
        <v>7</v>
      </c>
      <c r="C250" s="204">
        <v>41</v>
      </c>
      <c r="D250" s="509" t="s">
        <v>224</v>
      </c>
      <c r="E250" s="505" t="s">
        <v>472</v>
      </c>
      <c r="F250" s="174">
        <v>520</v>
      </c>
      <c r="G250" s="174">
        <v>50951</v>
      </c>
      <c r="H250" s="80">
        <v>20000</v>
      </c>
      <c r="I250" s="80">
        <v>20000</v>
      </c>
      <c r="J250" s="174">
        <v>1500</v>
      </c>
      <c r="K250" s="1052">
        <v>5000</v>
      </c>
      <c r="L250" s="1053">
        <v>5000</v>
      </c>
      <c r="M250" s="1024">
        <v>279.96</v>
      </c>
      <c r="N250" s="972">
        <f t="shared" si="31"/>
        <v>5.5992</v>
      </c>
    </row>
    <row r="251" spans="1:14" ht="15">
      <c r="A251" s="193">
        <v>635</v>
      </c>
      <c r="B251" s="3"/>
      <c r="C251" s="135"/>
      <c r="D251" s="514"/>
      <c r="E251" s="503" t="s">
        <v>124</v>
      </c>
      <c r="F251" s="165"/>
      <c r="G251" s="165">
        <v>55375</v>
      </c>
      <c r="H251" s="73">
        <v>100000</v>
      </c>
      <c r="I251" s="73">
        <v>60000</v>
      </c>
      <c r="J251" s="218">
        <v>54000</v>
      </c>
      <c r="K251" s="164">
        <f>K252</f>
        <v>5000</v>
      </c>
      <c r="L251" s="71">
        <f>L252</f>
        <v>4900</v>
      </c>
      <c r="M251" s="983">
        <f>M252</f>
        <v>1200</v>
      </c>
      <c r="N251" s="996">
        <f t="shared" si="31"/>
        <v>24.489795918367346</v>
      </c>
    </row>
    <row r="252" spans="1:14" ht="15">
      <c r="A252" s="173">
        <v>635006</v>
      </c>
      <c r="B252" s="11"/>
      <c r="C252" s="204">
        <v>41</v>
      </c>
      <c r="D252" s="509" t="s">
        <v>224</v>
      </c>
      <c r="E252" s="505" t="s">
        <v>471</v>
      </c>
      <c r="F252" s="174"/>
      <c r="G252" s="174">
        <v>55375</v>
      </c>
      <c r="H252" s="80">
        <v>100000</v>
      </c>
      <c r="I252" s="80">
        <v>60000</v>
      </c>
      <c r="J252" s="174">
        <v>54000</v>
      </c>
      <c r="K252" s="173">
        <v>5000</v>
      </c>
      <c r="L252" s="10">
        <v>4900</v>
      </c>
      <c r="M252" s="986">
        <v>1200</v>
      </c>
      <c r="N252" s="972">
        <f t="shared" si="31"/>
        <v>24.489795918367346</v>
      </c>
    </row>
    <row r="253" spans="1:14" ht="15">
      <c r="A253" s="194">
        <v>637</v>
      </c>
      <c r="B253" s="72"/>
      <c r="C253" s="639"/>
      <c r="D253" s="509"/>
      <c r="E253" s="502" t="s">
        <v>134</v>
      </c>
      <c r="F253" s="218">
        <v>1692</v>
      </c>
      <c r="G253" s="218">
        <v>1680</v>
      </c>
      <c r="H253" s="73">
        <f aca="true" t="shared" si="32" ref="H253:M253">H254</f>
        <v>1681</v>
      </c>
      <c r="I253" s="71">
        <f t="shared" si="32"/>
        <v>1681</v>
      </c>
      <c r="J253" s="218">
        <f t="shared" si="32"/>
        <v>1650</v>
      </c>
      <c r="K253" s="200">
        <f t="shared" si="32"/>
        <v>1681</v>
      </c>
      <c r="L253" s="71">
        <f t="shared" si="32"/>
        <v>1681</v>
      </c>
      <c r="M253" s="984">
        <f t="shared" si="32"/>
        <v>1140</v>
      </c>
      <c r="N253" s="996">
        <f t="shared" si="31"/>
        <v>67.81677572873289</v>
      </c>
    </row>
    <row r="254" spans="1:14" ht="15">
      <c r="A254" s="173">
        <v>637027</v>
      </c>
      <c r="B254" s="11"/>
      <c r="C254" s="204">
        <v>41</v>
      </c>
      <c r="D254" s="509" t="s">
        <v>224</v>
      </c>
      <c r="E254" s="505" t="s">
        <v>156</v>
      </c>
      <c r="F254" s="174">
        <v>1692</v>
      </c>
      <c r="G254" s="174">
        <v>1680</v>
      </c>
      <c r="H254" s="80">
        <v>1681</v>
      </c>
      <c r="I254" s="80">
        <v>1681</v>
      </c>
      <c r="J254" s="174">
        <v>1650</v>
      </c>
      <c r="K254" s="173">
        <v>1681</v>
      </c>
      <c r="L254" s="10">
        <v>1681</v>
      </c>
      <c r="M254" s="986">
        <v>1140</v>
      </c>
      <c r="N254" s="972">
        <f t="shared" si="31"/>
        <v>67.81677572873289</v>
      </c>
    </row>
    <row r="255" spans="1:14" ht="15.75" thickBot="1">
      <c r="A255" s="258"/>
      <c r="B255" s="104"/>
      <c r="C255" s="647"/>
      <c r="D255" s="542"/>
      <c r="E255" s="579"/>
      <c r="F255" s="320"/>
      <c r="G255" s="320"/>
      <c r="H255" s="473"/>
      <c r="I255" s="121"/>
      <c r="J255" s="178"/>
      <c r="K255" s="177"/>
      <c r="L255" s="133"/>
      <c r="M255" s="229"/>
      <c r="N255" s="844"/>
    </row>
    <row r="256" spans="1:14" ht="15.75" thickBot="1">
      <c r="A256" s="69" t="s">
        <v>226</v>
      </c>
      <c r="B256" s="94"/>
      <c r="C256" s="55"/>
      <c r="D256" s="508"/>
      <c r="E256" s="501" t="s">
        <v>227</v>
      </c>
      <c r="F256" s="18">
        <f>F265+F269+F274+F277+F257</f>
        <v>16212</v>
      </c>
      <c r="G256" s="18">
        <f>G265+G269+G274+G277+G257</f>
        <v>15962</v>
      </c>
      <c r="H256" s="70">
        <f aca="true" t="shared" si="33" ref="H256:M256">H257+H265+H269+H274+H277</f>
        <v>22315</v>
      </c>
      <c r="I256" s="70">
        <f t="shared" si="33"/>
        <v>22315</v>
      </c>
      <c r="J256" s="18">
        <f t="shared" si="33"/>
        <v>18005</v>
      </c>
      <c r="K256" s="69">
        <f t="shared" si="33"/>
        <v>22595</v>
      </c>
      <c r="L256" s="68">
        <f t="shared" si="33"/>
        <v>22595</v>
      </c>
      <c r="M256" s="1008">
        <f t="shared" si="33"/>
        <v>10306.49</v>
      </c>
      <c r="N256" s="995">
        <f>(100/L256)*M256</f>
        <v>45.614029652578</v>
      </c>
    </row>
    <row r="257" spans="1:14" ht="15">
      <c r="A257" s="918">
        <v>62</v>
      </c>
      <c r="B257" s="919"/>
      <c r="C257" s="656"/>
      <c r="D257" s="578"/>
      <c r="E257" s="563" t="s">
        <v>75</v>
      </c>
      <c r="F257" s="215">
        <f>SUM(F258:F264)</f>
        <v>400</v>
      </c>
      <c r="G257" s="215">
        <f aca="true" t="shared" si="34" ref="G257:M257">SUM(G258:G264)</f>
        <v>19</v>
      </c>
      <c r="H257" s="122">
        <f t="shared" si="34"/>
        <v>15</v>
      </c>
      <c r="I257" s="122">
        <f t="shared" si="34"/>
        <v>15</v>
      </c>
      <c r="J257" s="580">
        <f t="shared" si="34"/>
        <v>15</v>
      </c>
      <c r="K257" s="1054">
        <f t="shared" si="34"/>
        <v>15</v>
      </c>
      <c r="L257" s="1056">
        <f t="shared" si="34"/>
        <v>15</v>
      </c>
      <c r="M257" s="1025">
        <f t="shared" si="34"/>
        <v>4.32</v>
      </c>
      <c r="N257" s="1001">
        <f>(100/L257)*M257</f>
        <v>28.800000000000004</v>
      </c>
    </row>
    <row r="258" spans="1:14" ht="15">
      <c r="A258" s="169">
        <v>621000</v>
      </c>
      <c r="B258" s="7"/>
      <c r="C258" s="641">
        <v>41</v>
      </c>
      <c r="D258" s="522" t="s">
        <v>228</v>
      </c>
      <c r="E258" s="504" t="s">
        <v>76</v>
      </c>
      <c r="F258" s="170">
        <v>63</v>
      </c>
      <c r="G258" s="170"/>
      <c r="H258" s="52"/>
      <c r="I258" s="21"/>
      <c r="J258" s="181"/>
      <c r="K258" s="180"/>
      <c r="L258" s="21"/>
      <c r="M258" s="970"/>
      <c r="N258" s="729"/>
    </row>
    <row r="259" spans="1:14" ht="15">
      <c r="A259" s="171">
        <v>625001</v>
      </c>
      <c r="B259" s="9"/>
      <c r="C259" s="641">
        <v>41</v>
      </c>
      <c r="D259" s="522" t="s">
        <v>228</v>
      </c>
      <c r="E259" s="470" t="s">
        <v>78</v>
      </c>
      <c r="F259" s="172">
        <v>9</v>
      </c>
      <c r="G259" s="172"/>
      <c r="H259" s="48"/>
      <c r="I259" s="8"/>
      <c r="J259" s="172"/>
      <c r="K259" s="171"/>
      <c r="L259" s="8"/>
      <c r="M259" s="985"/>
      <c r="N259" s="811"/>
    </row>
    <row r="260" spans="1:14" ht="15">
      <c r="A260" s="171">
        <v>625002</v>
      </c>
      <c r="B260" s="9"/>
      <c r="C260" s="641">
        <v>41</v>
      </c>
      <c r="D260" s="522" t="s">
        <v>228</v>
      </c>
      <c r="E260" s="470" t="s">
        <v>79</v>
      </c>
      <c r="F260" s="172">
        <v>214</v>
      </c>
      <c r="G260" s="172">
        <v>7</v>
      </c>
      <c r="H260" s="48"/>
      <c r="I260" s="8"/>
      <c r="J260" s="172"/>
      <c r="K260" s="171"/>
      <c r="L260" s="8"/>
      <c r="M260" s="985"/>
      <c r="N260" s="824"/>
    </row>
    <row r="261" spans="1:14" ht="15">
      <c r="A261" s="169">
        <v>625003</v>
      </c>
      <c r="B261" s="51"/>
      <c r="C261" s="84">
        <v>41</v>
      </c>
      <c r="D261" s="522" t="s">
        <v>228</v>
      </c>
      <c r="E261" s="504" t="s">
        <v>80</v>
      </c>
      <c r="F261" s="170">
        <v>17</v>
      </c>
      <c r="G261" s="170">
        <v>12</v>
      </c>
      <c r="H261" s="48">
        <v>15</v>
      </c>
      <c r="I261" s="8">
        <v>15</v>
      </c>
      <c r="J261" s="172">
        <v>15</v>
      </c>
      <c r="K261" s="171">
        <v>15</v>
      </c>
      <c r="L261" s="8">
        <v>15</v>
      </c>
      <c r="M261" s="985">
        <v>4.32</v>
      </c>
      <c r="N261" s="967">
        <f>(100/L261)*M261</f>
        <v>28.800000000000004</v>
      </c>
    </row>
    <row r="262" spans="1:14" ht="15">
      <c r="A262" s="171">
        <v>625004</v>
      </c>
      <c r="B262" s="33"/>
      <c r="C262" s="84">
        <v>41</v>
      </c>
      <c r="D262" s="522" t="s">
        <v>228</v>
      </c>
      <c r="E262" s="470" t="s">
        <v>81</v>
      </c>
      <c r="F262" s="172">
        <v>19</v>
      </c>
      <c r="G262" s="172"/>
      <c r="H262" s="48"/>
      <c r="I262" s="8"/>
      <c r="J262" s="172"/>
      <c r="K262" s="171"/>
      <c r="L262" s="8"/>
      <c r="M262" s="985"/>
      <c r="N262" s="731"/>
    </row>
    <row r="263" spans="1:23" ht="15">
      <c r="A263" s="182">
        <v>625005</v>
      </c>
      <c r="B263" s="35"/>
      <c r="C263" s="39">
        <v>41</v>
      </c>
      <c r="D263" s="522" t="s">
        <v>228</v>
      </c>
      <c r="E263" s="41" t="s">
        <v>82</v>
      </c>
      <c r="F263" s="183">
        <v>7</v>
      </c>
      <c r="G263" s="183"/>
      <c r="H263" s="48"/>
      <c r="I263" s="8"/>
      <c r="J263" s="172"/>
      <c r="K263" s="171"/>
      <c r="L263" s="8"/>
      <c r="M263" s="985"/>
      <c r="N263" s="811"/>
      <c r="W263" s="190"/>
    </row>
    <row r="264" spans="1:14" ht="15">
      <c r="A264" s="201">
        <v>625007</v>
      </c>
      <c r="B264" s="81"/>
      <c r="C264" s="657">
        <v>41</v>
      </c>
      <c r="D264" s="513" t="s">
        <v>228</v>
      </c>
      <c r="E264" s="515" t="s">
        <v>83</v>
      </c>
      <c r="F264" s="210">
        <v>71</v>
      </c>
      <c r="G264" s="210"/>
      <c r="H264" s="48"/>
      <c r="I264" s="8"/>
      <c r="J264" s="210"/>
      <c r="K264" s="171"/>
      <c r="L264" s="8"/>
      <c r="M264" s="985"/>
      <c r="N264" s="823"/>
    </row>
    <row r="265" spans="1:14" ht="15">
      <c r="A265" s="164">
        <v>632</v>
      </c>
      <c r="B265" s="3"/>
      <c r="C265" s="135"/>
      <c r="D265" s="514"/>
      <c r="E265" s="532" t="s">
        <v>225</v>
      </c>
      <c r="F265" s="165">
        <f>SUM(F266:F268)</f>
        <v>7274</v>
      </c>
      <c r="G265" s="165">
        <f>SUM(G266:G268)</f>
        <v>6228</v>
      </c>
      <c r="H265" s="5">
        <f aca="true" t="shared" si="35" ref="H265:M265">H266+H267+H268</f>
        <v>7850</v>
      </c>
      <c r="I265" s="4">
        <f t="shared" si="35"/>
        <v>7370</v>
      </c>
      <c r="J265" s="165">
        <f t="shared" si="35"/>
        <v>7370</v>
      </c>
      <c r="K265" s="164">
        <f t="shared" si="35"/>
        <v>7850</v>
      </c>
      <c r="L265" s="4">
        <f t="shared" si="35"/>
        <v>7850</v>
      </c>
      <c r="M265" s="984">
        <f t="shared" si="35"/>
        <v>3550.6600000000003</v>
      </c>
      <c r="N265" s="999">
        <f>(100/L265)*M265</f>
        <v>45.23133757961784</v>
      </c>
    </row>
    <row r="266" spans="1:14" ht="15">
      <c r="A266" s="180">
        <v>632001</v>
      </c>
      <c r="B266" s="22">
        <v>1</v>
      </c>
      <c r="C266" s="641">
        <v>41</v>
      </c>
      <c r="D266" s="522" t="s">
        <v>228</v>
      </c>
      <c r="E266" s="533" t="s">
        <v>229</v>
      </c>
      <c r="F266" s="183">
        <v>715</v>
      </c>
      <c r="G266" s="183">
        <v>656</v>
      </c>
      <c r="H266" s="52">
        <v>850</v>
      </c>
      <c r="I266" s="21">
        <v>850</v>
      </c>
      <c r="J266" s="181">
        <v>850</v>
      </c>
      <c r="K266" s="180">
        <v>850</v>
      </c>
      <c r="L266" s="21">
        <v>850</v>
      </c>
      <c r="M266" s="970">
        <v>300.48</v>
      </c>
      <c r="N266" s="971">
        <f>(100/L266)*M266</f>
        <v>35.35058823529412</v>
      </c>
    </row>
    <row r="267" spans="1:14" ht="15">
      <c r="A267" s="169">
        <v>632001</v>
      </c>
      <c r="B267" s="7">
        <v>2</v>
      </c>
      <c r="C267" s="641">
        <v>41</v>
      </c>
      <c r="D267" s="522" t="s">
        <v>228</v>
      </c>
      <c r="E267" s="557" t="s">
        <v>230</v>
      </c>
      <c r="F267" s="172">
        <v>4491</v>
      </c>
      <c r="G267" s="172">
        <v>3178</v>
      </c>
      <c r="H267" s="53">
        <v>5000</v>
      </c>
      <c r="I267" s="24">
        <v>4520</v>
      </c>
      <c r="J267" s="211">
        <v>4520</v>
      </c>
      <c r="K267" s="201">
        <v>5000</v>
      </c>
      <c r="L267" s="24">
        <v>5000</v>
      </c>
      <c r="M267" s="993">
        <v>2092.3</v>
      </c>
      <c r="N267" s="964">
        <f>(100/L267)*M267</f>
        <v>41.846000000000004</v>
      </c>
    </row>
    <row r="268" spans="1:14" ht="15">
      <c r="A268" s="182">
        <v>632002</v>
      </c>
      <c r="B268" s="35"/>
      <c r="C268" s="39">
        <v>41</v>
      </c>
      <c r="D268" s="522" t="s">
        <v>228</v>
      </c>
      <c r="E268" s="544" t="s">
        <v>29</v>
      </c>
      <c r="F268" s="211">
        <v>2068</v>
      </c>
      <c r="G268" s="211">
        <v>2394</v>
      </c>
      <c r="H268" s="516">
        <v>2000</v>
      </c>
      <c r="I268" s="23">
        <v>2000</v>
      </c>
      <c r="J268" s="210">
        <v>2000</v>
      </c>
      <c r="K268" s="179">
        <v>2000</v>
      </c>
      <c r="L268" s="23">
        <v>2000</v>
      </c>
      <c r="M268" s="990">
        <v>1157.88</v>
      </c>
      <c r="N268" s="966">
        <f>(100/L268)*M268</f>
        <v>57.894000000000005</v>
      </c>
    </row>
    <row r="269" spans="1:14" ht="15">
      <c r="A269" s="193">
        <v>633</v>
      </c>
      <c r="B269" s="75"/>
      <c r="C269" s="112"/>
      <c r="D269" s="514"/>
      <c r="E269" s="532" t="s">
        <v>92</v>
      </c>
      <c r="F269" s="165">
        <f>SUM(F270:F273)</f>
        <v>16</v>
      </c>
      <c r="G269" s="165">
        <f>SUM(G270:G273)</f>
        <v>406</v>
      </c>
      <c r="H269" s="583">
        <v>500</v>
      </c>
      <c r="I269" s="123">
        <v>500</v>
      </c>
      <c r="J269" s="231">
        <v>250</v>
      </c>
      <c r="K269" s="1055">
        <f>K270+K273+K271+K272</f>
        <v>500</v>
      </c>
      <c r="L269" s="123">
        <v>500</v>
      </c>
      <c r="M269" s="1026">
        <f>M270+M273+M271+M272</f>
        <v>3.99</v>
      </c>
      <c r="N269" s="999">
        <f>(100/L269)*M269</f>
        <v>0.798</v>
      </c>
    </row>
    <row r="270" spans="1:14" ht="15">
      <c r="A270" s="180">
        <v>633004</v>
      </c>
      <c r="B270" s="22">
        <v>2</v>
      </c>
      <c r="C270" s="641">
        <v>41</v>
      </c>
      <c r="D270" s="522" t="s">
        <v>228</v>
      </c>
      <c r="E270" s="533" t="s">
        <v>562</v>
      </c>
      <c r="F270" s="181"/>
      <c r="G270" s="181"/>
      <c r="H270" s="52"/>
      <c r="I270" s="21">
        <v>250</v>
      </c>
      <c r="J270" s="181">
        <v>250</v>
      </c>
      <c r="K270" s="180"/>
      <c r="L270" s="21"/>
      <c r="M270" s="970"/>
      <c r="N270" s="729"/>
    </row>
    <row r="271" spans="1:14" ht="0.75" customHeight="1">
      <c r="A271" s="713">
        <v>633006</v>
      </c>
      <c r="B271" s="714"/>
      <c r="C271" s="714">
        <v>41</v>
      </c>
      <c r="D271" s="581" t="s">
        <v>228</v>
      </c>
      <c r="E271" s="715" t="s">
        <v>445</v>
      </c>
      <c r="F271" s="271"/>
      <c r="G271" s="271"/>
      <c r="H271" s="713"/>
      <c r="I271" s="279"/>
      <c r="J271" s="584"/>
      <c r="K271" s="733"/>
      <c r="L271" s="276"/>
      <c r="M271" s="1012"/>
      <c r="N271" s="853"/>
    </row>
    <row r="272" spans="1:14" ht="15">
      <c r="A272" s="269">
        <v>633004</v>
      </c>
      <c r="B272" s="270"/>
      <c r="C272" s="658">
        <v>41</v>
      </c>
      <c r="D272" s="581" t="s">
        <v>228</v>
      </c>
      <c r="E272" s="582" t="s">
        <v>378</v>
      </c>
      <c r="F272" s="716"/>
      <c r="G272" s="716">
        <v>217</v>
      </c>
      <c r="H272" s="717"/>
      <c r="I272" s="279"/>
      <c r="J272" s="584"/>
      <c r="K272" s="713"/>
      <c r="L272" s="279"/>
      <c r="M272" s="1027"/>
      <c r="N272" s="856"/>
    </row>
    <row r="273" spans="1:14" ht="15">
      <c r="A273" s="179">
        <v>633006</v>
      </c>
      <c r="B273" s="11">
        <v>7</v>
      </c>
      <c r="C273" s="206">
        <v>41</v>
      </c>
      <c r="D273" s="522" t="s">
        <v>228</v>
      </c>
      <c r="E273" s="529" t="s">
        <v>92</v>
      </c>
      <c r="F273" s="210">
        <v>16</v>
      </c>
      <c r="G273" s="210">
        <v>189</v>
      </c>
      <c r="H273" s="713">
        <v>500</v>
      </c>
      <c r="I273" s="279">
        <v>250</v>
      </c>
      <c r="J273" s="210"/>
      <c r="K273" s="179">
        <v>500</v>
      </c>
      <c r="L273" s="23">
        <v>500</v>
      </c>
      <c r="M273" s="990">
        <v>3.99</v>
      </c>
      <c r="N273" s="966">
        <f>(100/L273)*M273</f>
        <v>0.798</v>
      </c>
    </row>
    <row r="274" spans="1:14" ht="15">
      <c r="A274" s="164">
        <v>635</v>
      </c>
      <c r="B274" s="75"/>
      <c r="C274" s="112"/>
      <c r="D274" s="514"/>
      <c r="E274" s="532" t="s">
        <v>231</v>
      </c>
      <c r="F274" s="218">
        <f>SUM(F275:F275)</f>
        <v>88</v>
      </c>
      <c r="G274" s="218">
        <f>SUM(G275:G275)</f>
        <v>481</v>
      </c>
      <c r="H274" s="5">
        <f>H275</f>
        <v>5000</v>
      </c>
      <c r="I274" s="4">
        <f>I275</f>
        <v>5000</v>
      </c>
      <c r="J274" s="165">
        <f>J275</f>
        <v>700</v>
      </c>
      <c r="K274" s="164">
        <f>K275</f>
        <v>5000</v>
      </c>
      <c r="L274" s="4">
        <v>4500</v>
      </c>
      <c r="M274" s="984">
        <v>170.69</v>
      </c>
      <c r="N274" s="996">
        <f>(100/L274)*M274</f>
        <v>3.793111111111111</v>
      </c>
    </row>
    <row r="275" spans="1:14" ht="15">
      <c r="A275" s="263">
        <v>635006</v>
      </c>
      <c r="B275" s="22">
        <v>1</v>
      </c>
      <c r="C275" s="631">
        <v>41</v>
      </c>
      <c r="D275" s="521" t="s">
        <v>228</v>
      </c>
      <c r="E275" s="533" t="s">
        <v>232</v>
      </c>
      <c r="F275" s="181">
        <v>88</v>
      </c>
      <c r="G275" s="181">
        <v>481</v>
      </c>
      <c r="H275" s="52">
        <v>5000</v>
      </c>
      <c r="I275" s="21">
        <v>5000</v>
      </c>
      <c r="J275" s="181">
        <v>700</v>
      </c>
      <c r="K275" s="180">
        <v>5000</v>
      </c>
      <c r="L275" s="21">
        <v>4325</v>
      </c>
      <c r="M275" s="970">
        <v>0</v>
      </c>
      <c r="N275" s="971">
        <f>(100/L275)*M275</f>
        <v>0</v>
      </c>
    </row>
    <row r="276" spans="1:27" ht="15">
      <c r="A276" s="269">
        <v>635004</v>
      </c>
      <c r="B276" s="15">
        <v>4</v>
      </c>
      <c r="C276" s="206">
        <v>46</v>
      </c>
      <c r="D276" s="510" t="s">
        <v>228</v>
      </c>
      <c r="E276" s="41"/>
      <c r="F276" s="183"/>
      <c r="G276" s="183"/>
      <c r="H276" s="36"/>
      <c r="I276" s="12"/>
      <c r="J276" s="183"/>
      <c r="K276" s="182"/>
      <c r="L276" s="12">
        <v>175</v>
      </c>
      <c r="M276" s="989">
        <v>170.69</v>
      </c>
      <c r="N276" s="964"/>
      <c r="AA276" s="979"/>
    </row>
    <row r="277" spans="1:14" ht="15">
      <c r="A277" s="164">
        <v>637</v>
      </c>
      <c r="B277" s="3"/>
      <c r="C277" s="135"/>
      <c r="D277" s="514"/>
      <c r="E277" s="503" t="s">
        <v>134</v>
      </c>
      <c r="F277" s="165">
        <f>SUM(F278:F283)</f>
        <v>8434</v>
      </c>
      <c r="G277" s="165">
        <f>SUM(G278:G283)</f>
        <v>8828</v>
      </c>
      <c r="H277" s="5">
        <f>H279+H281+H283+H280+H278+H282</f>
        <v>8950</v>
      </c>
      <c r="I277" s="4">
        <f>I278+I281+I283+I280+I279+I282</f>
        <v>9430</v>
      </c>
      <c r="J277" s="165">
        <f>SUM(J278:J283)</f>
        <v>9670</v>
      </c>
      <c r="K277" s="164">
        <f>SUM(K278:K283)</f>
        <v>9230</v>
      </c>
      <c r="L277" s="4">
        <f>SUM(L278:L283)</f>
        <v>9730</v>
      </c>
      <c r="M277" s="984">
        <f>SUM(M278:M283)</f>
        <v>6576.83</v>
      </c>
      <c r="N277" s="999">
        <f>(100/L277)*M277</f>
        <v>67.59331963001027</v>
      </c>
    </row>
    <row r="278" spans="1:14" ht="15">
      <c r="A278" s="180">
        <v>637004</v>
      </c>
      <c r="B278" s="22"/>
      <c r="C278" s="641">
        <v>41</v>
      </c>
      <c r="D278" s="522" t="s">
        <v>228</v>
      </c>
      <c r="E278" s="517" t="s">
        <v>233</v>
      </c>
      <c r="F278" s="170">
        <v>460</v>
      </c>
      <c r="G278" s="170">
        <v>1014</v>
      </c>
      <c r="H278" s="52">
        <v>1200</v>
      </c>
      <c r="I278" s="21">
        <v>1200</v>
      </c>
      <c r="J278" s="216">
        <v>1440</v>
      </c>
      <c r="K278" s="180">
        <v>1200</v>
      </c>
      <c r="L278" s="21">
        <v>1700</v>
      </c>
      <c r="M278" s="1005">
        <v>656.23</v>
      </c>
      <c r="N278" s="998">
        <f aca="true" t="shared" si="36" ref="N278:N283">(100/L278)*M278</f>
        <v>38.60176470588235</v>
      </c>
    </row>
    <row r="279" spans="1:14" ht="13.5" customHeight="1">
      <c r="A279" s="169">
        <v>637004</v>
      </c>
      <c r="B279" s="15">
        <v>5</v>
      </c>
      <c r="C279" s="206">
        <v>41</v>
      </c>
      <c r="D279" s="510" t="s">
        <v>228</v>
      </c>
      <c r="E279" s="471" t="s">
        <v>190</v>
      </c>
      <c r="F279" s="183">
        <v>484</v>
      </c>
      <c r="G279" s="183">
        <v>125</v>
      </c>
      <c r="H279" s="48">
        <v>350</v>
      </c>
      <c r="I279" s="8">
        <v>830</v>
      </c>
      <c r="J279" s="172">
        <v>830</v>
      </c>
      <c r="K279" s="171">
        <v>630</v>
      </c>
      <c r="L279" s="8">
        <v>630</v>
      </c>
      <c r="M279" s="985">
        <v>434.72</v>
      </c>
      <c r="N279" s="967">
        <f t="shared" si="36"/>
        <v>69.0031746031746</v>
      </c>
    </row>
    <row r="280" spans="1:14" ht="18" customHeight="1">
      <c r="A280" s="169">
        <v>637015</v>
      </c>
      <c r="B280" s="9"/>
      <c r="C280" s="13">
        <v>41</v>
      </c>
      <c r="D280" s="512" t="s">
        <v>228</v>
      </c>
      <c r="E280" s="470" t="s">
        <v>234</v>
      </c>
      <c r="F280" s="172"/>
      <c r="G280" s="172">
        <v>163</v>
      </c>
      <c r="H280" s="36">
        <v>200</v>
      </c>
      <c r="I280" s="36">
        <v>200</v>
      </c>
      <c r="J280" s="172">
        <v>200</v>
      </c>
      <c r="K280" s="182">
        <v>200</v>
      </c>
      <c r="L280" s="12">
        <v>200</v>
      </c>
      <c r="M280" s="985">
        <v>162.52</v>
      </c>
      <c r="N280" s="967">
        <f t="shared" si="36"/>
        <v>81.26</v>
      </c>
    </row>
    <row r="281" spans="1:14" ht="15" customHeight="1">
      <c r="A281" s="171">
        <v>637012</v>
      </c>
      <c r="B281" s="9">
        <v>50</v>
      </c>
      <c r="C281" s="641">
        <v>41</v>
      </c>
      <c r="D281" s="522" t="s">
        <v>228</v>
      </c>
      <c r="E281" s="471" t="s">
        <v>235</v>
      </c>
      <c r="F281" s="172">
        <v>5292</v>
      </c>
      <c r="G281" s="172">
        <v>5559</v>
      </c>
      <c r="H281" s="48">
        <v>6000</v>
      </c>
      <c r="I281" s="8">
        <v>6000</v>
      </c>
      <c r="J281" s="172">
        <v>6000</v>
      </c>
      <c r="K281" s="171">
        <v>6000</v>
      </c>
      <c r="L281" s="8">
        <v>6000</v>
      </c>
      <c r="M281" s="985">
        <v>4773.36</v>
      </c>
      <c r="N281" s="967">
        <f t="shared" si="36"/>
        <v>79.556</v>
      </c>
    </row>
    <row r="282" spans="1:14" ht="15">
      <c r="A282" s="169">
        <v>637012</v>
      </c>
      <c r="B282" s="7">
        <v>1</v>
      </c>
      <c r="C282" s="641">
        <v>46</v>
      </c>
      <c r="D282" s="522" t="s">
        <v>228</v>
      </c>
      <c r="E282" s="471" t="s">
        <v>236</v>
      </c>
      <c r="F282" s="172">
        <v>38</v>
      </c>
      <c r="G282" s="172">
        <v>335</v>
      </c>
      <c r="H282" s="89">
        <v>100</v>
      </c>
      <c r="I282" s="89">
        <v>100</v>
      </c>
      <c r="J282" s="228">
        <v>100</v>
      </c>
      <c r="K282" s="169">
        <v>100</v>
      </c>
      <c r="L282" s="6">
        <v>100</v>
      </c>
      <c r="M282" s="988">
        <v>10</v>
      </c>
      <c r="N282" s="967">
        <f t="shared" si="36"/>
        <v>10</v>
      </c>
    </row>
    <row r="283" spans="1:14" ht="15">
      <c r="A283" s="179">
        <v>637027</v>
      </c>
      <c r="B283" s="32"/>
      <c r="C283" s="130">
        <v>41</v>
      </c>
      <c r="D283" s="513" t="s">
        <v>228</v>
      </c>
      <c r="E283" s="515" t="s">
        <v>156</v>
      </c>
      <c r="F283" s="210">
        <v>2160</v>
      </c>
      <c r="G283" s="210">
        <v>1632</v>
      </c>
      <c r="H283" s="516">
        <v>1100</v>
      </c>
      <c r="I283" s="516">
        <v>1100</v>
      </c>
      <c r="J283" s="634">
        <v>1100</v>
      </c>
      <c r="K283" s="179">
        <v>1100</v>
      </c>
      <c r="L283" s="23">
        <v>1100</v>
      </c>
      <c r="M283" s="990">
        <v>540</v>
      </c>
      <c r="N283" s="966">
        <f t="shared" si="36"/>
        <v>49.09090909090909</v>
      </c>
    </row>
    <row r="284" spans="1:14" ht="15.75" thickBot="1">
      <c r="A284" s="262"/>
      <c r="B284" s="15"/>
      <c r="C284" s="15"/>
      <c r="D284" s="667"/>
      <c r="E284" s="41"/>
      <c r="F284" s="321"/>
      <c r="G284" s="321"/>
      <c r="H284" s="28"/>
      <c r="I284" s="36"/>
      <c r="J284" s="185"/>
      <c r="K284" s="182"/>
      <c r="L284" s="12"/>
      <c r="M284" s="989"/>
      <c r="N284" s="811"/>
    </row>
    <row r="285" spans="1:14" ht="15.75" thickBot="1">
      <c r="A285" s="16" t="s">
        <v>237</v>
      </c>
      <c r="B285" s="94"/>
      <c r="C285" s="17"/>
      <c r="D285" s="315"/>
      <c r="E285" s="501" t="s">
        <v>238</v>
      </c>
      <c r="F285" s="18">
        <f>F286+F288+F290</f>
        <v>10000</v>
      </c>
      <c r="G285" s="18">
        <f>G286+G288+G290</f>
        <v>65358</v>
      </c>
      <c r="H285" s="725">
        <f>H286+H290</f>
        <v>60000</v>
      </c>
      <c r="I285" s="726">
        <f>I286+I290+I288</f>
        <v>60000</v>
      </c>
      <c r="J285" s="18">
        <f>J286+J290+J288</f>
        <v>50515</v>
      </c>
      <c r="K285" s="69">
        <f>K286+K290+K288+K293</f>
        <v>40100</v>
      </c>
      <c r="L285" s="68">
        <f>L286+L290+L288+L293</f>
        <v>70100</v>
      </c>
      <c r="M285" s="1008">
        <f>M286+M290+M292</f>
        <v>2450</v>
      </c>
      <c r="N285" s="995">
        <f>(100/L285)*M285</f>
        <v>3.495007132667618</v>
      </c>
    </row>
    <row r="286" spans="1:14" ht="15">
      <c r="A286" s="194">
        <v>642</v>
      </c>
      <c r="B286" s="102"/>
      <c r="C286" s="72"/>
      <c r="D286" s="585"/>
      <c r="E286" s="539" t="s">
        <v>171</v>
      </c>
      <c r="F286" s="218">
        <f>F287</f>
        <v>10000</v>
      </c>
      <c r="G286" s="218">
        <f>G287</f>
        <v>10000</v>
      </c>
      <c r="H286" s="73">
        <f aca="true" t="shared" si="37" ref="H286:M286">SUM(H287:H287)</f>
        <v>10000</v>
      </c>
      <c r="I286" s="98">
        <f t="shared" si="37"/>
        <v>10000</v>
      </c>
      <c r="J286" s="208">
        <f t="shared" si="37"/>
        <v>10000</v>
      </c>
      <c r="K286" s="261">
        <f t="shared" si="37"/>
        <v>10000</v>
      </c>
      <c r="L286" s="71">
        <f t="shared" si="37"/>
        <v>10000</v>
      </c>
      <c r="M286" s="983">
        <f t="shared" si="37"/>
        <v>2000</v>
      </c>
      <c r="N286" s="996">
        <f>(100/L286)*M286</f>
        <v>20</v>
      </c>
    </row>
    <row r="287" spans="1:14" ht="15">
      <c r="A287" s="166">
        <v>642002</v>
      </c>
      <c r="B287" s="76">
        <v>1</v>
      </c>
      <c r="C287" s="75">
        <v>41</v>
      </c>
      <c r="D287" s="588" t="s">
        <v>239</v>
      </c>
      <c r="E287" s="541" t="s">
        <v>240</v>
      </c>
      <c r="F287" s="167">
        <v>10000</v>
      </c>
      <c r="G287" s="167">
        <v>10000</v>
      </c>
      <c r="H287" s="77">
        <v>10000</v>
      </c>
      <c r="I287" s="78">
        <v>10000</v>
      </c>
      <c r="J287" s="225">
        <v>10000</v>
      </c>
      <c r="K287" s="166">
        <v>10000</v>
      </c>
      <c r="L287" s="78">
        <v>10000</v>
      </c>
      <c r="M287" s="987">
        <v>2000</v>
      </c>
      <c r="N287" s="972">
        <f>(100/L287)*M287</f>
        <v>20</v>
      </c>
    </row>
    <row r="288" spans="1:14" ht="15">
      <c r="A288" s="200">
        <v>633</v>
      </c>
      <c r="B288" s="72"/>
      <c r="C288" s="102"/>
      <c r="D288" s="585"/>
      <c r="E288" s="554" t="s">
        <v>92</v>
      </c>
      <c r="F288" s="218"/>
      <c r="G288" s="218">
        <v>5579</v>
      </c>
      <c r="H288" s="73"/>
      <c r="I288" s="71">
        <v>1000</v>
      </c>
      <c r="J288" s="218">
        <v>515</v>
      </c>
      <c r="K288" s="200">
        <v>5000</v>
      </c>
      <c r="L288" s="71">
        <v>4650</v>
      </c>
      <c r="M288" s="983">
        <v>0</v>
      </c>
      <c r="N288" s="972">
        <f>(100/L288)*M288</f>
        <v>0</v>
      </c>
    </row>
    <row r="289" spans="1:14" ht="15">
      <c r="A289" s="274">
        <v>633006</v>
      </c>
      <c r="B289" s="330"/>
      <c r="C289" s="330"/>
      <c r="D289" s="587" t="s">
        <v>241</v>
      </c>
      <c r="E289" s="592" t="s">
        <v>408</v>
      </c>
      <c r="F289" s="273">
        <v>301</v>
      </c>
      <c r="G289" s="273">
        <v>5579</v>
      </c>
      <c r="H289" s="590">
        <v>2000</v>
      </c>
      <c r="I289" s="275">
        <v>1000</v>
      </c>
      <c r="J289" s="594">
        <v>515</v>
      </c>
      <c r="K289" s="1057">
        <v>55000</v>
      </c>
      <c r="L289" s="1059"/>
      <c r="M289" s="1028"/>
      <c r="N289" s="1061"/>
    </row>
    <row r="290" spans="1:14" ht="15">
      <c r="A290" s="200">
        <v>635</v>
      </c>
      <c r="B290" s="102"/>
      <c r="C290" s="102"/>
      <c r="D290" s="585"/>
      <c r="E290" s="554" t="s">
        <v>242</v>
      </c>
      <c r="F290" s="218"/>
      <c r="G290" s="218">
        <v>49779</v>
      </c>
      <c r="H290" s="73">
        <f aca="true" t="shared" si="38" ref="H290:M290">H291</f>
        <v>50000</v>
      </c>
      <c r="I290" s="71">
        <f t="shared" si="38"/>
        <v>49000</v>
      </c>
      <c r="J290" s="218">
        <f t="shared" si="38"/>
        <v>40000</v>
      </c>
      <c r="K290" s="200">
        <f t="shared" si="38"/>
        <v>25000</v>
      </c>
      <c r="L290" s="71">
        <f t="shared" si="38"/>
        <v>55000</v>
      </c>
      <c r="M290" s="983">
        <f t="shared" si="38"/>
        <v>0</v>
      </c>
      <c r="N290" s="997">
        <f>(100/L290)*M290</f>
        <v>0</v>
      </c>
    </row>
    <row r="291" spans="1:14" ht="15">
      <c r="A291" s="166">
        <v>635006</v>
      </c>
      <c r="B291" s="76">
        <v>1</v>
      </c>
      <c r="C291" s="76">
        <v>41</v>
      </c>
      <c r="D291" s="588" t="s">
        <v>241</v>
      </c>
      <c r="E291" s="541" t="s">
        <v>475</v>
      </c>
      <c r="F291" s="167"/>
      <c r="G291" s="167">
        <v>49779</v>
      </c>
      <c r="H291" s="77">
        <v>50000</v>
      </c>
      <c r="I291" s="78">
        <v>49000</v>
      </c>
      <c r="J291" s="167">
        <v>40000</v>
      </c>
      <c r="K291" s="166">
        <v>25000</v>
      </c>
      <c r="L291" s="78">
        <v>55000</v>
      </c>
      <c r="M291" s="987">
        <v>0</v>
      </c>
      <c r="N291" s="972">
        <f>(100/L291)*M291</f>
        <v>0</v>
      </c>
    </row>
    <row r="292" spans="1:14" ht="15">
      <c r="A292" s="164">
        <v>637</v>
      </c>
      <c r="B292" s="3"/>
      <c r="C292" s="135"/>
      <c r="D292" s="514"/>
      <c r="E292" s="503" t="s">
        <v>134</v>
      </c>
      <c r="F292" s="165"/>
      <c r="G292" s="165"/>
      <c r="H292" s="5"/>
      <c r="I292" s="4"/>
      <c r="J292" s="165"/>
      <c r="K292" s="164">
        <v>100</v>
      </c>
      <c r="L292" s="4">
        <v>450</v>
      </c>
      <c r="M292" s="984">
        <v>450</v>
      </c>
      <c r="N292" s="996">
        <f>(100/L292)*M292</f>
        <v>100</v>
      </c>
    </row>
    <row r="293" spans="1:14" ht="15">
      <c r="A293" s="202">
        <v>637004</v>
      </c>
      <c r="B293" s="1021">
        <v>5</v>
      </c>
      <c r="C293" s="1021">
        <v>41</v>
      </c>
      <c r="D293" s="1186" t="s">
        <v>239</v>
      </c>
      <c r="E293" s="543" t="s">
        <v>190</v>
      </c>
      <c r="F293" s="216"/>
      <c r="G293" s="216"/>
      <c r="H293" s="110"/>
      <c r="I293" s="90"/>
      <c r="J293" s="216"/>
      <c r="K293" s="202">
        <v>100</v>
      </c>
      <c r="L293" s="90">
        <v>450</v>
      </c>
      <c r="M293" s="1005">
        <v>450</v>
      </c>
      <c r="N293" s="972">
        <f>(100/L293)*M293</f>
        <v>100</v>
      </c>
    </row>
    <row r="294" spans="1:14" ht="15.75" thickBot="1">
      <c r="A294" s="258"/>
      <c r="B294" s="104"/>
      <c r="C294" s="104"/>
      <c r="D294" s="589"/>
      <c r="E294" s="555"/>
      <c r="F294" s="320"/>
      <c r="G294" s="320"/>
      <c r="H294" s="473"/>
      <c r="I294" s="133"/>
      <c r="J294" s="233"/>
      <c r="K294" s="265"/>
      <c r="L294" s="133"/>
      <c r="M294" s="1029"/>
      <c r="N294" s="857"/>
    </row>
    <row r="295" spans="1:14" ht="15.75" thickBot="1">
      <c r="A295" s="69" t="s">
        <v>243</v>
      </c>
      <c r="B295" s="94"/>
      <c r="C295" s="94"/>
      <c r="D295" s="315"/>
      <c r="E295" s="57" t="s">
        <v>244</v>
      </c>
      <c r="F295" s="18">
        <f>SUM(F296+F305+F309+F317+F319)</f>
        <v>69293</v>
      </c>
      <c r="G295" s="18">
        <f>SUM(G296+G305+G309+G317+G319)</f>
        <v>46473</v>
      </c>
      <c r="H295" s="70">
        <f>H296+H305+H309+H317+H319</f>
        <v>65631</v>
      </c>
      <c r="I295" s="68">
        <f>I296+I305+I309+I317+I319</f>
        <v>66131</v>
      </c>
      <c r="J295" s="18">
        <f>L296+L305+L309+L317+L319</f>
        <v>67631</v>
      </c>
      <c r="K295" s="69">
        <f>K296+K305+K309+K317+K319</f>
        <v>65331</v>
      </c>
      <c r="L295" s="68">
        <f>L296+L305+L309+L317+L319</f>
        <v>67631</v>
      </c>
      <c r="M295" s="1008">
        <f>M296+M305+M309+M317+M319</f>
        <v>24072.329999999998</v>
      </c>
      <c r="N295" s="995">
        <f>(100/L295)*M295</f>
        <v>35.5936330972483</v>
      </c>
    </row>
    <row r="296" spans="1:14" ht="15">
      <c r="A296" s="193">
        <v>62</v>
      </c>
      <c r="B296" s="3"/>
      <c r="C296" s="639"/>
      <c r="D296" s="509"/>
      <c r="E296" s="554" t="s">
        <v>75</v>
      </c>
      <c r="F296" s="241">
        <f>SUM(F297:F304)</f>
        <v>1937</v>
      </c>
      <c r="G296" s="241">
        <f aca="true" t="shared" si="39" ref="G296:M296">SUM(G297:G304)</f>
        <v>825</v>
      </c>
      <c r="H296" s="596">
        <f t="shared" si="39"/>
        <v>1281</v>
      </c>
      <c r="I296" s="126">
        <f t="shared" si="39"/>
        <v>1281</v>
      </c>
      <c r="J296" s="235">
        <f t="shared" si="39"/>
        <v>1281</v>
      </c>
      <c r="K296" s="1058">
        <f t="shared" si="39"/>
        <v>1281</v>
      </c>
      <c r="L296" s="1060">
        <f t="shared" si="39"/>
        <v>1381</v>
      </c>
      <c r="M296" s="1030">
        <f t="shared" si="39"/>
        <v>769.8999999999999</v>
      </c>
      <c r="N296" s="996">
        <f>(100/L296)*M296</f>
        <v>55.74945691527878</v>
      </c>
    </row>
    <row r="297" spans="1:14" ht="15">
      <c r="A297" s="169">
        <v>621000</v>
      </c>
      <c r="B297" s="7"/>
      <c r="C297" s="22">
        <v>41</v>
      </c>
      <c r="D297" s="586" t="s">
        <v>245</v>
      </c>
      <c r="E297" s="534" t="s">
        <v>246</v>
      </c>
      <c r="F297" s="220">
        <v>312</v>
      </c>
      <c r="G297" s="220"/>
      <c r="H297" s="180"/>
      <c r="I297" s="21"/>
      <c r="J297" s="181"/>
      <c r="K297" s="180"/>
      <c r="L297" s="21"/>
      <c r="M297" s="970"/>
      <c r="N297" s="729"/>
    </row>
    <row r="298" spans="1:14" ht="15">
      <c r="A298" s="169">
        <v>623000</v>
      </c>
      <c r="B298" s="7"/>
      <c r="C298" s="7">
        <v>41</v>
      </c>
      <c r="D298" s="156" t="s">
        <v>245</v>
      </c>
      <c r="E298" s="534" t="s">
        <v>77</v>
      </c>
      <c r="F298" s="474">
        <v>278</v>
      </c>
      <c r="G298" s="474">
        <v>251</v>
      </c>
      <c r="H298" s="36">
        <v>360</v>
      </c>
      <c r="I298" s="12">
        <v>360</v>
      </c>
      <c r="J298" s="183">
        <v>360</v>
      </c>
      <c r="K298" s="182">
        <v>360</v>
      </c>
      <c r="L298" s="12">
        <v>360</v>
      </c>
      <c r="M298" s="989">
        <v>212.29</v>
      </c>
      <c r="N298" s="967">
        <f aca="true" t="shared" si="40" ref="N298:N304">(100/L298)*M298</f>
        <v>58.96944444444444</v>
      </c>
    </row>
    <row r="299" spans="1:14" ht="15">
      <c r="A299" s="171">
        <v>625001</v>
      </c>
      <c r="B299" s="9"/>
      <c r="C299" s="322">
        <v>41</v>
      </c>
      <c r="D299" s="511" t="s">
        <v>245</v>
      </c>
      <c r="E299" s="328" t="s">
        <v>78</v>
      </c>
      <c r="F299" s="176">
        <v>6</v>
      </c>
      <c r="G299" s="176">
        <v>23</v>
      </c>
      <c r="H299" s="53">
        <v>51</v>
      </c>
      <c r="I299" s="24">
        <v>51</v>
      </c>
      <c r="J299" s="211">
        <v>51</v>
      </c>
      <c r="K299" s="201">
        <v>51</v>
      </c>
      <c r="L299" s="24">
        <v>51</v>
      </c>
      <c r="M299" s="993">
        <v>18.06</v>
      </c>
      <c r="N299" s="967">
        <f t="shared" si="40"/>
        <v>35.41176470588235</v>
      </c>
    </row>
    <row r="300" spans="1:14" ht="15">
      <c r="A300" s="171">
        <v>625002</v>
      </c>
      <c r="B300" s="9"/>
      <c r="C300" s="13">
        <v>41</v>
      </c>
      <c r="D300" s="512" t="s">
        <v>245</v>
      </c>
      <c r="E300" s="328" t="s">
        <v>79</v>
      </c>
      <c r="F300" s="176">
        <v>830</v>
      </c>
      <c r="G300" s="176">
        <v>352</v>
      </c>
      <c r="H300" s="48">
        <v>510</v>
      </c>
      <c r="I300" s="8">
        <v>510</v>
      </c>
      <c r="J300" s="172">
        <v>510</v>
      </c>
      <c r="K300" s="171">
        <v>510</v>
      </c>
      <c r="L300" s="8">
        <v>510</v>
      </c>
      <c r="M300" s="985">
        <v>297.2</v>
      </c>
      <c r="N300" s="967">
        <f t="shared" si="40"/>
        <v>58.27450980392157</v>
      </c>
    </row>
    <row r="301" spans="1:14" ht="15">
      <c r="A301" s="171">
        <v>625003</v>
      </c>
      <c r="B301" s="9"/>
      <c r="C301" s="85">
        <v>41</v>
      </c>
      <c r="D301" s="512" t="s">
        <v>245</v>
      </c>
      <c r="E301" s="328" t="s">
        <v>80</v>
      </c>
      <c r="F301" s="474">
        <v>47</v>
      </c>
      <c r="G301" s="474">
        <v>20</v>
      </c>
      <c r="H301" s="48">
        <v>30</v>
      </c>
      <c r="I301" s="8">
        <v>30</v>
      </c>
      <c r="J301" s="172">
        <v>30</v>
      </c>
      <c r="K301" s="171">
        <v>30</v>
      </c>
      <c r="L301" s="8">
        <v>130</v>
      </c>
      <c r="M301" s="985">
        <v>64</v>
      </c>
      <c r="N301" s="967">
        <f t="shared" si="40"/>
        <v>49.23076923076923</v>
      </c>
    </row>
    <row r="302" spans="1:14" ht="15">
      <c r="A302" s="171">
        <v>625004</v>
      </c>
      <c r="B302" s="9"/>
      <c r="C302" s="85">
        <v>41</v>
      </c>
      <c r="D302" s="512" t="s">
        <v>245</v>
      </c>
      <c r="E302" s="328" t="s">
        <v>81</v>
      </c>
      <c r="F302" s="172">
        <v>178</v>
      </c>
      <c r="G302" s="172">
        <v>75</v>
      </c>
      <c r="H302" s="48">
        <v>110</v>
      </c>
      <c r="I302" s="8">
        <v>110</v>
      </c>
      <c r="J302" s="172">
        <v>110</v>
      </c>
      <c r="K302" s="171">
        <v>110</v>
      </c>
      <c r="L302" s="8">
        <v>110</v>
      </c>
      <c r="M302" s="985">
        <v>63.68</v>
      </c>
      <c r="N302" s="965">
        <f t="shared" si="40"/>
        <v>57.89090909090909</v>
      </c>
    </row>
    <row r="303" spans="1:14" ht="15">
      <c r="A303" s="182">
        <v>625005</v>
      </c>
      <c r="B303" s="9"/>
      <c r="C303" s="13">
        <v>41</v>
      </c>
      <c r="D303" s="512" t="s">
        <v>245</v>
      </c>
      <c r="E303" s="557" t="s">
        <v>82</v>
      </c>
      <c r="F303" s="183">
        <v>4</v>
      </c>
      <c r="G303" s="183">
        <v>15</v>
      </c>
      <c r="H303" s="48">
        <v>40</v>
      </c>
      <c r="I303" s="8">
        <v>40</v>
      </c>
      <c r="J303" s="172">
        <v>40</v>
      </c>
      <c r="K303" s="171">
        <v>40</v>
      </c>
      <c r="L303" s="8">
        <v>40</v>
      </c>
      <c r="M303" s="985">
        <v>12.9</v>
      </c>
      <c r="N303" s="964">
        <f t="shared" si="40"/>
        <v>32.25</v>
      </c>
    </row>
    <row r="304" spans="1:14" ht="15">
      <c r="A304" s="179">
        <v>625007</v>
      </c>
      <c r="B304" s="11"/>
      <c r="C304" s="204">
        <v>41</v>
      </c>
      <c r="D304" s="509" t="s">
        <v>245</v>
      </c>
      <c r="E304" s="544" t="s">
        <v>83</v>
      </c>
      <c r="F304" s="559">
        <v>282</v>
      </c>
      <c r="G304" s="559">
        <v>89</v>
      </c>
      <c r="H304" s="36">
        <v>180</v>
      </c>
      <c r="I304" s="12">
        <v>180</v>
      </c>
      <c r="J304" s="183">
        <v>180</v>
      </c>
      <c r="K304" s="182">
        <v>180</v>
      </c>
      <c r="L304" s="12">
        <v>180</v>
      </c>
      <c r="M304" s="989">
        <v>101.77</v>
      </c>
      <c r="N304" s="966">
        <f t="shared" si="40"/>
        <v>56.53888888888889</v>
      </c>
    </row>
    <row r="305" spans="1:14" ht="15">
      <c r="A305" s="193">
        <v>632</v>
      </c>
      <c r="B305" s="3"/>
      <c r="C305" s="135"/>
      <c r="D305" s="514"/>
      <c r="E305" s="532" t="s">
        <v>85</v>
      </c>
      <c r="F305" s="165">
        <f>SUM(F306:F308)</f>
        <v>25363</v>
      </c>
      <c r="G305" s="165">
        <f aca="true" t="shared" si="41" ref="G305:M305">SUM(G306:G308)</f>
        <v>20908</v>
      </c>
      <c r="H305" s="5">
        <f t="shared" si="41"/>
        <v>32000</v>
      </c>
      <c r="I305" s="4">
        <f t="shared" si="41"/>
        <v>31000</v>
      </c>
      <c r="J305" s="165">
        <f t="shared" si="41"/>
        <v>30000</v>
      </c>
      <c r="K305" s="164">
        <f t="shared" si="41"/>
        <v>32000</v>
      </c>
      <c r="L305" s="4">
        <f t="shared" si="41"/>
        <v>32000</v>
      </c>
      <c r="M305" s="984">
        <f t="shared" si="41"/>
        <v>8340.24</v>
      </c>
      <c r="N305" s="996">
        <f>(100/L305)*M305</f>
        <v>26.06325</v>
      </c>
    </row>
    <row r="306" spans="1:14" ht="15">
      <c r="A306" s="169">
        <v>632001</v>
      </c>
      <c r="B306" s="7">
        <v>1</v>
      </c>
      <c r="C306" s="641">
        <v>41</v>
      </c>
      <c r="D306" s="522" t="s">
        <v>245</v>
      </c>
      <c r="E306" s="534" t="s">
        <v>87</v>
      </c>
      <c r="F306" s="170">
        <v>6732</v>
      </c>
      <c r="G306" s="170">
        <v>8697</v>
      </c>
      <c r="H306" s="89">
        <v>10000</v>
      </c>
      <c r="I306" s="6">
        <v>10000</v>
      </c>
      <c r="J306" s="170">
        <v>10000</v>
      </c>
      <c r="K306" s="180">
        <v>10000</v>
      </c>
      <c r="L306" s="21">
        <v>10000</v>
      </c>
      <c r="M306" s="988">
        <v>4355.9</v>
      </c>
      <c r="N306" s="998">
        <f>(100/L306)*M306</f>
        <v>43.559</v>
      </c>
    </row>
    <row r="307" spans="1:14" ht="15">
      <c r="A307" s="171">
        <v>632001</v>
      </c>
      <c r="B307" s="7">
        <v>2</v>
      </c>
      <c r="C307" s="206">
        <v>41</v>
      </c>
      <c r="D307" s="511" t="s">
        <v>245</v>
      </c>
      <c r="E307" s="328" t="s">
        <v>88</v>
      </c>
      <c r="F307" s="170">
        <v>15781</v>
      </c>
      <c r="G307" s="170">
        <v>10964</v>
      </c>
      <c r="H307" s="48">
        <v>20000</v>
      </c>
      <c r="I307" s="8">
        <v>19000</v>
      </c>
      <c r="J307" s="172">
        <v>19000</v>
      </c>
      <c r="K307" s="171">
        <v>20000</v>
      </c>
      <c r="L307" s="8">
        <v>20000</v>
      </c>
      <c r="M307" s="985">
        <v>3814.54</v>
      </c>
      <c r="N307" s="965">
        <f>(100/L307)*M307</f>
        <v>19.0727</v>
      </c>
    </row>
    <row r="308" spans="1:14" ht="15">
      <c r="A308" s="171">
        <v>632002</v>
      </c>
      <c r="B308" s="9"/>
      <c r="C308" s="13">
        <v>41</v>
      </c>
      <c r="D308" s="512" t="s">
        <v>245</v>
      </c>
      <c r="E308" s="328" t="s">
        <v>29</v>
      </c>
      <c r="F308" s="172">
        <v>2850</v>
      </c>
      <c r="G308" s="172">
        <v>1247</v>
      </c>
      <c r="H308" s="48">
        <v>2000</v>
      </c>
      <c r="I308" s="8">
        <v>2000</v>
      </c>
      <c r="J308" s="172">
        <v>1000</v>
      </c>
      <c r="K308" s="171">
        <v>2000</v>
      </c>
      <c r="L308" s="8">
        <v>2000</v>
      </c>
      <c r="M308" s="985">
        <v>169.8</v>
      </c>
      <c r="N308" s="1000">
        <f>(100/L308)*M308</f>
        <v>8.49</v>
      </c>
    </row>
    <row r="309" spans="1:14" ht="15">
      <c r="A309" s="193">
        <v>633</v>
      </c>
      <c r="B309" s="3"/>
      <c r="C309" s="135"/>
      <c r="D309" s="514"/>
      <c r="E309" s="532" t="s">
        <v>92</v>
      </c>
      <c r="F309" s="165">
        <f>SUM(F310:F316)</f>
        <v>22975</v>
      </c>
      <c r="G309" s="165">
        <f>SUM(G310:G316)</f>
        <v>13889</v>
      </c>
      <c r="H309" s="5">
        <f aca="true" t="shared" si="42" ref="H309:M309">SUM(H311:H316)</f>
        <v>9700</v>
      </c>
      <c r="I309" s="4">
        <f t="shared" si="42"/>
        <v>11490</v>
      </c>
      <c r="J309" s="165">
        <f t="shared" si="42"/>
        <v>8990</v>
      </c>
      <c r="K309" s="164">
        <f t="shared" si="42"/>
        <v>9700</v>
      </c>
      <c r="L309" s="4">
        <f t="shared" si="42"/>
        <v>9700</v>
      </c>
      <c r="M309" s="984">
        <f t="shared" si="42"/>
        <v>1819.8199999999997</v>
      </c>
      <c r="N309" s="996">
        <f>(100/L309)*M309</f>
        <v>18.761030927835048</v>
      </c>
    </row>
    <row r="310" spans="1:14" ht="15">
      <c r="A310" s="180">
        <v>633001</v>
      </c>
      <c r="B310" s="22"/>
      <c r="C310" s="631">
        <v>41</v>
      </c>
      <c r="D310" s="521" t="s">
        <v>245</v>
      </c>
      <c r="E310" s="533" t="s">
        <v>276</v>
      </c>
      <c r="F310" s="181">
        <v>2411</v>
      </c>
      <c r="G310" s="181"/>
      <c r="H310" s="52"/>
      <c r="I310" s="21"/>
      <c r="J310" s="181"/>
      <c r="K310" s="180"/>
      <c r="L310" s="21"/>
      <c r="M310" s="970"/>
      <c r="N310" s="729"/>
    </row>
    <row r="311" spans="1:14" ht="15">
      <c r="A311" s="169">
        <v>633006</v>
      </c>
      <c r="B311" s="7"/>
      <c r="C311" s="641">
        <v>41</v>
      </c>
      <c r="D311" s="522" t="s">
        <v>245</v>
      </c>
      <c r="E311" s="534" t="s">
        <v>208</v>
      </c>
      <c r="F311" s="170">
        <v>11130</v>
      </c>
      <c r="G311" s="170">
        <v>6692</v>
      </c>
      <c r="H311" s="89">
        <v>1500</v>
      </c>
      <c r="I311" s="6">
        <v>3000</v>
      </c>
      <c r="J311" s="170">
        <v>3000</v>
      </c>
      <c r="K311" s="169">
        <v>1500</v>
      </c>
      <c r="L311" s="6">
        <v>1500</v>
      </c>
      <c r="M311" s="988">
        <v>1203.61</v>
      </c>
      <c r="N311" s="967">
        <f>(100/L311)*M311</f>
        <v>80.24066666666666</v>
      </c>
    </row>
    <row r="312" spans="1:14" ht="15">
      <c r="A312" s="169">
        <v>633006</v>
      </c>
      <c r="B312" s="7">
        <v>3</v>
      </c>
      <c r="C312" s="641">
        <v>41</v>
      </c>
      <c r="D312" s="512" t="s">
        <v>245</v>
      </c>
      <c r="E312" s="470" t="s">
        <v>99</v>
      </c>
      <c r="F312" s="172">
        <v>221</v>
      </c>
      <c r="G312" s="172">
        <v>109</v>
      </c>
      <c r="H312" s="48">
        <v>200</v>
      </c>
      <c r="I312" s="8">
        <v>200</v>
      </c>
      <c r="J312" s="172">
        <v>200</v>
      </c>
      <c r="K312" s="171">
        <v>200</v>
      </c>
      <c r="L312" s="8">
        <v>200</v>
      </c>
      <c r="M312" s="985">
        <v>37.53</v>
      </c>
      <c r="N312" s="964">
        <f>(100/L312)*M312</f>
        <v>18.765</v>
      </c>
    </row>
    <row r="313" spans="1:14" ht="15">
      <c r="A313" s="169">
        <v>633006</v>
      </c>
      <c r="B313" s="7">
        <v>12</v>
      </c>
      <c r="C313" s="206">
        <v>41</v>
      </c>
      <c r="D313" s="510" t="s">
        <v>245</v>
      </c>
      <c r="E313" s="470" t="s">
        <v>247</v>
      </c>
      <c r="F313" s="170">
        <v>2017</v>
      </c>
      <c r="G313" s="170">
        <v>2228</v>
      </c>
      <c r="H313" s="89">
        <v>3000</v>
      </c>
      <c r="I313" s="6">
        <v>3000</v>
      </c>
      <c r="J313" s="170">
        <v>500</v>
      </c>
      <c r="K313" s="169">
        <v>3000</v>
      </c>
      <c r="L313" s="6">
        <v>3000</v>
      </c>
      <c r="M313" s="988">
        <v>0</v>
      </c>
      <c r="N313" s="967">
        <f>(100/L313)*M313</f>
        <v>0</v>
      </c>
    </row>
    <row r="314" spans="1:14" ht="15">
      <c r="A314" s="182">
        <v>633006</v>
      </c>
      <c r="B314" s="15">
        <v>30</v>
      </c>
      <c r="C314" s="206">
        <v>41</v>
      </c>
      <c r="D314" s="510" t="s">
        <v>245</v>
      </c>
      <c r="E314" s="328" t="s">
        <v>479</v>
      </c>
      <c r="F314" s="172">
        <v>1150</v>
      </c>
      <c r="G314" s="172">
        <v>475</v>
      </c>
      <c r="H314" s="48"/>
      <c r="I314" s="48"/>
      <c r="J314" s="172"/>
      <c r="K314" s="171"/>
      <c r="L314" s="8"/>
      <c r="M314" s="985"/>
      <c r="N314" s="824"/>
    </row>
    <row r="315" spans="1:14" ht="15">
      <c r="A315" s="182">
        <v>633015</v>
      </c>
      <c r="B315" s="15"/>
      <c r="C315" s="206">
        <v>41</v>
      </c>
      <c r="D315" s="510" t="s">
        <v>245</v>
      </c>
      <c r="E315" s="328" t="s">
        <v>387</v>
      </c>
      <c r="F315" s="172"/>
      <c r="G315" s="172"/>
      <c r="H315" s="48"/>
      <c r="I315" s="48">
        <v>290</v>
      </c>
      <c r="J315" s="172">
        <v>290</v>
      </c>
      <c r="K315" s="171"/>
      <c r="L315" s="8"/>
      <c r="M315" s="985"/>
      <c r="N315" s="824"/>
    </row>
    <row r="316" spans="1:14" ht="15">
      <c r="A316" s="179">
        <v>633016</v>
      </c>
      <c r="B316" s="32"/>
      <c r="C316" s="130">
        <v>41</v>
      </c>
      <c r="D316" s="513" t="s">
        <v>248</v>
      </c>
      <c r="E316" s="505" t="s">
        <v>249</v>
      </c>
      <c r="F316" s="174">
        <v>6046</v>
      </c>
      <c r="G316" s="174">
        <v>4385</v>
      </c>
      <c r="H316" s="80">
        <v>5000</v>
      </c>
      <c r="I316" s="80">
        <v>5000</v>
      </c>
      <c r="J316" s="174">
        <v>5000</v>
      </c>
      <c r="K316" s="173">
        <v>5000</v>
      </c>
      <c r="L316" s="10">
        <v>5000</v>
      </c>
      <c r="M316" s="986">
        <v>578.68</v>
      </c>
      <c r="N316" s="966">
        <f>(100/L316)*M316</f>
        <v>11.573599999999999</v>
      </c>
    </row>
    <row r="317" spans="1:14" ht="15">
      <c r="A317" s="193">
        <v>635</v>
      </c>
      <c r="B317" s="3"/>
      <c r="C317" s="135"/>
      <c r="D317" s="514"/>
      <c r="E317" s="503" t="s">
        <v>124</v>
      </c>
      <c r="F317" s="165">
        <f>SUM(F318:F318)</f>
        <v>1200</v>
      </c>
      <c r="G317" s="165">
        <f>SUM(G318:G318)</f>
        <v>1663</v>
      </c>
      <c r="H317" s="5">
        <f aca="true" t="shared" si="43" ref="H317:M317">H318</f>
        <v>10000</v>
      </c>
      <c r="I317" s="4">
        <f t="shared" si="43"/>
        <v>5710</v>
      </c>
      <c r="J317" s="165">
        <f t="shared" si="43"/>
        <v>500</v>
      </c>
      <c r="K317" s="164">
        <f t="shared" si="43"/>
        <v>10000</v>
      </c>
      <c r="L317" s="4">
        <f t="shared" si="43"/>
        <v>5200</v>
      </c>
      <c r="M317" s="984">
        <f t="shared" si="43"/>
        <v>2254.06</v>
      </c>
      <c r="N317" s="996">
        <f>(100/L317)*M317</f>
        <v>43.347307692307695</v>
      </c>
    </row>
    <row r="318" spans="1:14" ht="15">
      <c r="A318" s="169">
        <v>635006</v>
      </c>
      <c r="B318" s="75">
        <v>1</v>
      </c>
      <c r="C318" s="112">
        <v>41</v>
      </c>
      <c r="D318" s="514" t="s">
        <v>245</v>
      </c>
      <c r="E318" s="506" t="s">
        <v>476</v>
      </c>
      <c r="F318" s="170">
        <v>1200</v>
      </c>
      <c r="G318" s="170">
        <v>1663</v>
      </c>
      <c r="H318" s="89">
        <v>10000</v>
      </c>
      <c r="I318" s="89">
        <v>5710</v>
      </c>
      <c r="J318" s="170">
        <v>500</v>
      </c>
      <c r="K318" s="169">
        <v>10000</v>
      </c>
      <c r="L318" s="6">
        <v>5200</v>
      </c>
      <c r="M318" s="988">
        <v>2254.06</v>
      </c>
      <c r="N318" s="972">
        <f>(100/L318)*M318</f>
        <v>43.347307692307695</v>
      </c>
    </row>
    <row r="319" spans="1:14" ht="15">
      <c r="A319" s="193">
        <v>637</v>
      </c>
      <c r="B319" s="72"/>
      <c r="C319" s="639"/>
      <c r="D319" s="509"/>
      <c r="E319" s="502" t="s">
        <v>134</v>
      </c>
      <c r="F319" s="165">
        <f>SUM(F320:F327)</f>
        <v>17818</v>
      </c>
      <c r="G319" s="165">
        <f>SUM(G320:G327)</f>
        <v>9188</v>
      </c>
      <c r="H319" s="5">
        <f aca="true" t="shared" si="44" ref="H319:M319">SUM(H321:H327)</f>
        <v>12650</v>
      </c>
      <c r="I319" s="4">
        <f t="shared" si="44"/>
        <v>16650</v>
      </c>
      <c r="J319" s="165">
        <f t="shared" si="44"/>
        <v>11050</v>
      </c>
      <c r="K319" s="164">
        <f t="shared" si="44"/>
        <v>12350</v>
      </c>
      <c r="L319" s="4">
        <f t="shared" si="44"/>
        <v>19350</v>
      </c>
      <c r="M319" s="984">
        <f t="shared" si="44"/>
        <v>10888.31</v>
      </c>
      <c r="N319" s="996">
        <f>(100/L319)*M319</f>
        <v>56.270335917312664</v>
      </c>
    </row>
    <row r="320" spans="1:14" ht="15">
      <c r="A320" s="180">
        <v>637005</v>
      </c>
      <c r="B320" s="22">
        <v>30</v>
      </c>
      <c r="C320" s="631">
        <v>41</v>
      </c>
      <c r="D320" s="521" t="s">
        <v>245</v>
      </c>
      <c r="E320" s="517" t="s">
        <v>251</v>
      </c>
      <c r="F320" s="181">
        <v>3817</v>
      </c>
      <c r="G320" s="181"/>
      <c r="H320" s="52"/>
      <c r="I320" s="21"/>
      <c r="J320" s="181"/>
      <c r="K320" s="180"/>
      <c r="L320" s="52"/>
      <c r="M320" s="970"/>
      <c r="N320" s="729"/>
    </row>
    <row r="321" spans="1:14" ht="15">
      <c r="A321" s="169">
        <v>637002</v>
      </c>
      <c r="B321" s="7">
        <v>1</v>
      </c>
      <c r="C321" s="641">
        <v>41</v>
      </c>
      <c r="D321" s="522" t="s">
        <v>245</v>
      </c>
      <c r="E321" s="504" t="s">
        <v>252</v>
      </c>
      <c r="F321" s="170">
        <v>1244</v>
      </c>
      <c r="G321" s="170">
        <v>1000</v>
      </c>
      <c r="H321" s="89">
        <v>1000</v>
      </c>
      <c r="I321" s="6">
        <v>1000</v>
      </c>
      <c r="J321" s="170">
        <v>1000</v>
      </c>
      <c r="K321" s="169">
        <v>1000</v>
      </c>
      <c r="L321" s="8">
        <v>1000</v>
      </c>
      <c r="M321" s="988">
        <v>0</v>
      </c>
      <c r="N321" s="967">
        <f aca="true" t="shared" si="45" ref="N321:N327">(100/L321)*M321</f>
        <v>0</v>
      </c>
    </row>
    <row r="322" spans="1:14" ht="15">
      <c r="A322" s="169">
        <v>637002</v>
      </c>
      <c r="B322" s="7">
        <v>2</v>
      </c>
      <c r="C322" s="641">
        <v>41</v>
      </c>
      <c r="D322" s="522" t="s">
        <v>245</v>
      </c>
      <c r="E322" s="504" t="s">
        <v>398</v>
      </c>
      <c r="F322" s="170">
        <v>5123</v>
      </c>
      <c r="G322" s="170">
        <v>3936</v>
      </c>
      <c r="H322" s="89">
        <v>6000</v>
      </c>
      <c r="I322" s="6">
        <v>6000</v>
      </c>
      <c r="J322" s="170">
        <v>2000</v>
      </c>
      <c r="K322" s="169">
        <v>6000</v>
      </c>
      <c r="L322" s="6">
        <v>6000</v>
      </c>
      <c r="M322" s="988">
        <v>0</v>
      </c>
      <c r="N322" s="967">
        <f t="shared" si="45"/>
        <v>0</v>
      </c>
    </row>
    <row r="323" spans="1:14" ht="15">
      <c r="A323" s="169">
        <v>637004</v>
      </c>
      <c r="B323" s="7"/>
      <c r="C323" s="641">
        <v>41</v>
      </c>
      <c r="D323" s="522" t="s">
        <v>245</v>
      </c>
      <c r="E323" s="504" t="s">
        <v>253</v>
      </c>
      <c r="F323" s="170">
        <v>115</v>
      </c>
      <c r="G323" s="170">
        <v>247</v>
      </c>
      <c r="H323" s="48">
        <v>200</v>
      </c>
      <c r="I323" s="8">
        <v>200</v>
      </c>
      <c r="J323" s="172">
        <v>200</v>
      </c>
      <c r="K323" s="171">
        <v>200</v>
      </c>
      <c r="L323" s="8">
        <v>200</v>
      </c>
      <c r="M323" s="985">
        <v>17.16</v>
      </c>
      <c r="N323" s="967">
        <f t="shared" si="45"/>
        <v>8.58</v>
      </c>
    </row>
    <row r="324" spans="1:14" ht="15">
      <c r="A324" s="171">
        <v>637004</v>
      </c>
      <c r="B324" s="9">
        <v>5</v>
      </c>
      <c r="C324" s="13">
        <v>41</v>
      </c>
      <c r="D324" s="512" t="s">
        <v>245</v>
      </c>
      <c r="E324" s="470" t="s">
        <v>138</v>
      </c>
      <c r="F324" s="170">
        <v>730</v>
      </c>
      <c r="G324" s="170">
        <v>1357</v>
      </c>
      <c r="H324" s="48">
        <v>1000</v>
      </c>
      <c r="I324" s="8">
        <v>4700</v>
      </c>
      <c r="J324" s="172">
        <v>4700</v>
      </c>
      <c r="K324" s="171">
        <v>700</v>
      </c>
      <c r="L324" s="8">
        <v>800</v>
      </c>
      <c r="M324" s="985">
        <v>742.49</v>
      </c>
      <c r="N324" s="967">
        <f t="shared" si="45"/>
        <v>92.81125</v>
      </c>
    </row>
    <row r="325" spans="1:14" ht="15">
      <c r="A325" s="169">
        <v>637013</v>
      </c>
      <c r="B325" s="7"/>
      <c r="C325" s="641">
        <v>41</v>
      </c>
      <c r="D325" s="512" t="s">
        <v>248</v>
      </c>
      <c r="E325" s="470" t="s">
        <v>254</v>
      </c>
      <c r="F325" s="172">
        <v>470</v>
      </c>
      <c r="G325" s="172">
        <v>320</v>
      </c>
      <c r="H325" s="89">
        <v>350</v>
      </c>
      <c r="I325" s="6">
        <v>350</v>
      </c>
      <c r="J325" s="170">
        <v>350</v>
      </c>
      <c r="K325" s="171">
        <v>350</v>
      </c>
      <c r="L325" s="8">
        <v>350</v>
      </c>
      <c r="M325" s="988">
        <v>0</v>
      </c>
      <c r="N325" s="965">
        <f t="shared" si="45"/>
        <v>0</v>
      </c>
    </row>
    <row r="326" spans="1:14" ht="15">
      <c r="A326" s="171">
        <v>637015</v>
      </c>
      <c r="B326" s="9"/>
      <c r="C326" s="13">
        <v>41</v>
      </c>
      <c r="D326" s="512" t="s">
        <v>73</v>
      </c>
      <c r="E326" s="470" t="s">
        <v>151</v>
      </c>
      <c r="F326" s="172">
        <v>212</v>
      </c>
      <c r="G326" s="172">
        <v>286</v>
      </c>
      <c r="H326" s="89">
        <v>500</v>
      </c>
      <c r="I326" s="6">
        <v>800</v>
      </c>
      <c r="J326" s="170">
        <v>800</v>
      </c>
      <c r="K326" s="169">
        <v>500</v>
      </c>
      <c r="L326" s="6">
        <v>1000</v>
      </c>
      <c r="M326" s="988">
        <v>924.26</v>
      </c>
      <c r="N326" s="964">
        <f t="shared" si="45"/>
        <v>92.426</v>
      </c>
    </row>
    <row r="327" spans="1:14" ht="15">
      <c r="A327" s="179">
        <v>637027</v>
      </c>
      <c r="B327" s="32"/>
      <c r="C327" s="130">
        <v>41</v>
      </c>
      <c r="D327" s="513" t="s">
        <v>245</v>
      </c>
      <c r="E327" s="515" t="s">
        <v>156</v>
      </c>
      <c r="F327" s="174">
        <v>6107</v>
      </c>
      <c r="G327" s="174">
        <v>2042</v>
      </c>
      <c r="H327" s="80">
        <v>3600</v>
      </c>
      <c r="I327" s="10">
        <v>3600</v>
      </c>
      <c r="J327" s="174">
        <v>2000</v>
      </c>
      <c r="K327" s="173">
        <v>3600</v>
      </c>
      <c r="L327" s="10">
        <v>10000</v>
      </c>
      <c r="M327" s="986">
        <v>9204.4</v>
      </c>
      <c r="N327" s="966">
        <f t="shared" si="45"/>
        <v>92.044</v>
      </c>
    </row>
    <row r="328" spans="1:14" ht="15.75" thickBot="1">
      <c r="A328" s="199"/>
      <c r="B328" s="27"/>
      <c r="C328" s="643"/>
      <c r="D328" s="537"/>
      <c r="E328" s="562"/>
      <c r="F328" s="320"/>
      <c r="G328" s="320"/>
      <c r="H328" s="101"/>
      <c r="I328" s="93"/>
      <c r="J328" s="226"/>
      <c r="K328" s="198"/>
      <c r="L328" s="93"/>
      <c r="M328" s="1031"/>
      <c r="N328" s="811"/>
    </row>
    <row r="329" spans="1:14" ht="15.75" thickBot="1">
      <c r="A329" s="186" t="s">
        <v>342</v>
      </c>
      <c r="B329" s="17"/>
      <c r="C329" s="638"/>
      <c r="D329" s="508"/>
      <c r="E329" s="501" t="s">
        <v>255</v>
      </c>
      <c r="F329" s="18">
        <f>SUM(F330+F338+F342)</f>
        <v>1458</v>
      </c>
      <c r="G329" s="18">
        <f>SUM(G330+G338+G342)</f>
        <v>1535</v>
      </c>
      <c r="H329" s="70">
        <f aca="true" t="shared" si="46" ref="H329:M329">H330+H338+H342</f>
        <v>1665</v>
      </c>
      <c r="I329" s="68">
        <f t="shared" si="46"/>
        <v>1685</v>
      </c>
      <c r="J329" s="18">
        <f t="shared" si="46"/>
        <v>1515</v>
      </c>
      <c r="K329" s="69">
        <f t="shared" si="46"/>
        <v>1685</v>
      </c>
      <c r="L329" s="68">
        <f t="shared" si="46"/>
        <v>1685</v>
      </c>
      <c r="M329" s="1008">
        <f t="shared" si="46"/>
        <v>727.46</v>
      </c>
      <c r="N329" s="995">
        <f>(100/L329)*M329</f>
        <v>43.17270029673591</v>
      </c>
    </row>
    <row r="330" spans="1:14" ht="15">
      <c r="A330" s="164">
        <v>62</v>
      </c>
      <c r="B330" s="3"/>
      <c r="C330" s="141"/>
      <c r="D330" s="540"/>
      <c r="E330" s="532" t="s">
        <v>75</v>
      </c>
      <c r="F330" s="236">
        <f>SUM(F331:F337)</f>
        <v>379</v>
      </c>
      <c r="G330" s="236">
        <f aca="true" t="shared" si="47" ref="G330:M330">SUM(G331:G337)</f>
        <v>379</v>
      </c>
      <c r="H330" s="597">
        <f t="shared" si="47"/>
        <v>395</v>
      </c>
      <c r="I330" s="129">
        <f t="shared" si="47"/>
        <v>395</v>
      </c>
      <c r="J330" s="236">
        <f t="shared" si="47"/>
        <v>395</v>
      </c>
      <c r="K330" s="1064">
        <f t="shared" si="47"/>
        <v>395</v>
      </c>
      <c r="L330" s="129">
        <f t="shared" si="47"/>
        <v>395</v>
      </c>
      <c r="M330" s="1065">
        <f t="shared" si="47"/>
        <v>188.72</v>
      </c>
      <c r="N330" s="996">
        <f>(100/L330)*M330</f>
        <v>47.777215189873424</v>
      </c>
    </row>
    <row r="331" spans="1:14" ht="15">
      <c r="A331" s="180">
        <v>621000</v>
      </c>
      <c r="B331" s="22">
        <v>1</v>
      </c>
      <c r="C331" s="631">
        <v>41</v>
      </c>
      <c r="D331" s="521" t="s">
        <v>245</v>
      </c>
      <c r="E331" s="533" t="s">
        <v>256</v>
      </c>
      <c r="F331" s="220">
        <v>108</v>
      </c>
      <c r="G331" s="220">
        <v>108</v>
      </c>
      <c r="H331" s="552">
        <v>110</v>
      </c>
      <c r="I331" s="107">
        <v>110</v>
      </c>
      <c r="J331" s="220">
        <v>110</v>
      </c>
      <c r="K331" s="552">
        <v>110</v>
      </c>
      <c r="L331" s="107">
        <v>110</v>
      </c>
      <c r="M331" s="1033">
        <v>54.02</v>
      </c>
      <c r="N331" s="998">
        <f aca="true" t="shared" si="48" ref="N331:N343">(100/L331)*M331</f>
        <v>49.10909090909091</v>
      </c>
    </row>
    <row r="332" spans="1:14" ht="15">
      <c r="A332" s="171">
        <v>625001</v>
      </c>
      <c r="B332" s="9">
        <v>1</v>
      </c>
      <c r="C332" s="206">
        <v>41</v>
      </c>
      <c r="D332" s="510" t="s">
        <v>245</v>
      </c>
      <c r="E332" s="599" t="s">
        <v>78</v>
      </c>
      <c r="F332" s="176">
        <v>15</v>
      </c>
      <c r="G332" s="176">
        <v>15</v>
      </c>
      <c r="H332" s="524">
        <v>16</v>
      </c>
      <c r="I332" s="54">
        <v>16</v>
      </c>
      <c r="J332" s="176">
        <v>16</v>
      </c>
      <c r="K332" s="524">
        <v>16</v>
      </c>
      <c r="L332" s="54">
        <v>16</v>
      </c>
      <c r="M332" s="1034">
        <v>7.56</v>
      </c>
      <c r="N332" s="965">
        <f t="shared" si="48"/>
        <v>47.25</v>
      </c>
    </row>
    <row r="333" spans="1:14" ht="15">
      <c r="A333" s="169">
        <v>625002</v>
      </c>
      <c r="B333" s="7">
        <v>1</v>
      </c>
      <c r="C333" s="13">
        <v>41</v>
      </c>
      <c r="D333" s="512" t="s">
        <v>245</v>
      </c>
      <c r="E333" s="328" t="s">
        <v>79</v>
      </c>
      <c r="F333" s="176">
        <v>151</v>
      </c>
      <c r="G333" s="176">
        <v>151</v>
      </c>
      <c r="H333" s="524">
        <v>160</v>
      </c>
      <c r="I333" s="54">
        <v>160</v>
      </c>
      <c r="J333" s="176">
        <v>160</v>
      </c>
      <c r="K333" s="524">
        <v>160</v>
      </c>
      <c r="L333" s="54">
        <v>160</v>
      </c>
      <c r="M333" s="1034">
        <v>75.6</v>
      </c>
      <c r="N333" s="964">
        <f t="shared" si="48"/>
        <v>47.25</v>
      </c>
    </row>
    <row r="334" spans="1:14" ht="15">
      <c r="A334" s="171">
        <v>625003</v>
      </c>
      <c r="B334" s="9">
        <v>1</v>
      </c>
      <c r="C334" s="13">
        <v>41</v>
      </c>
      <c r="D334" s="512" t="s">
        <v>245</v>
      </c>
      <c r="E334" s="328" t="s">
        <v>80</v>
      </c>
      <c r="F334" s="176">
        <v>9</v>
      </c>
      <c r="G334" s="176">
        <v>9</v>
      </c>
      <c r="H334" s="524">
        <v>10</v>
      </c>
      <c r="I334" s="54">
        <v>10</v>
      </c>
      <c r="J334" s="176">
        <v>10</v>
      </c>
      <c r="K334" s="524">
        <v>10</v>
      </c>
      <c r="L334" s="54">
        <v>10</v>
      </c>
      <c r="M334" s="1034">
        <v>4.32</v>
      </c>
      <c r="N334" s="967">
        <f t="shared" si="48"/>
        <v>43.2</v>
      </c>
    </row>
    <row r="335" spans="1:14" ht="15">
      <c r="A335" s="171">
        <v>625004</v>
      </c>
      <c r="B335" s="33">
        <v>1</v>
      </c>
      <c r="C335" s="85">
        <v>41</v>
      </c>
      <c r="D335" s="512" t="s">
        <v>245</v>
      </c>
      <c r="E335" s="328" t="s">
        <v>81</v>
      </c>
      <c r="F335" s="172">
        <v>33</v>
      </c>
      <c r="G335" s="172">
        <v>33</v>
      </c>
      <c r="H335" s="48">
        <v>35</v>
      </c>
      <c r="I335" s="8">
        <v>35</v>
      </c>
      <c r="J335" s="172">
        <v>35</v>
      </c>
      <c r="K335" s="48">
        <v>35</v>
      </c>
      <c r="L335" s="8">
        <v>35</v>
      </c>
      <c r="M335" s="1035">
        <v>16.2</v>
      </c>
      <c r="N335" s="965">
        <f t="shared" si="48"/>
        <v>46.285714285714285</v>
      </c>
    </row>
    <row r="336" spans="1:14" ht="15">
      <c r="A336" s="171">
        <v>625005</v>
      </c>
      <c r="B336" s="33">
        <v>1</v>
      </c>
      <c r="C336" s="85">
        <v>41</v>
      </c>
      <c r="D336" s="512" t="s">
        <v>245</v>
      </c>
      <c r="E336" s="328" t="s">
        <v>82</v>
      </c>
      <c r="F336" s="172">
        <v>10</v>
      </c>
      <c r="G336" s="172">
        <v>10</v>
      </c>
      <c r="H336" s="48">
        <v>11</v>
      </c>
      <c r="I336" s="8">
        <v>11</v>
      </c>
      <c r="J336" s="172">
        <v>11</v>
      </c>
      <c r="K336" s="48">
        <v>11</v>
      </c>
      <c r="L336" s="8">
        <v>11</v>
      </c>
      <c r="M336" s="1035">
        <v>5.4</v>
      </c>
      <c r="N336" s="964">
        <f t="shared" si="48"/>
        <v>49.0909090909091</v>
      </c>
    </row>
    <row r="337" spans="1:14" ht="15">
      <c r="A337" s="173">
        <v>625007</v>
      </c>
      <c r="B337" s="11">
        <v>1</v>
      </c>
      <c r="C337" s="204">
        <v>41</v>
      </c>
      <c r="D337" s="513" t="s">
        <v>245</v>
      </c>
      <c r="E337" s="529" t="s">
        <v>257</v>
      </c>
      <c r="F337" s="221">
        <v>53</v>
      </c>
      <c r="G337" s="221">
        <v>53</v>
      </c>
      <c r="H337" s="531">
        <v>53</v>
      </c>
      <c r="I337" s="86">
        <v>53</v>
      </c>
      <c r="J337" s="221">
        <v>53</v>
      </c>
      <c r="K337" s="531">
        <v>53</v>
      </c>
      <c r="L337" s="86">
        <v>53</v>
      </c>
      <c r="M337" s="1015">
        <v>25.62</v>
      </c>
      <c r="N337" s="966">
        <f t="shared" si="48"/>
        <v>48.339622641509436</v>
      </c>
    </row>
    <row r="338" spans="1:14" ht="15">
      <c r="A338" s="164">
        <v>633</v>
      </c>
      <c r="B338" s="74"/>
      <c r="C338" s="83"/>
      <c r="D338" s="514"/>
      <c r="E338" s="532" t="s">
        <v>92</v>
      </c>
      <c r="F338" s="165"/>
      <c r="G338" s="165">
        <f>SUM(G339:G341)</f>
        <v>76</v>
      </c>
      <c r="H338" s="5">
        <v>170</v>
      </c>
      <c r="I338" s="4">
        <f>SUM(I339:I341)</f>
        <v>190</v>
      </c>
      <c r="J338" s="165">
        <f>SUM(J339:J341)</f>
        <v>20</v>
      </c>
      <c r="K338" s="5">
        <f>SUM(K339:K341)</f>
        <v>190</v>
      </c>
      <c r="L338" s="4">
        <f>SUM(L339:L341)</f>
        <v>190</v>
      </c>
      <c r="M338" s="1036">
        <f>SUM(M339:M341)</f>
        <v>0</v>
      </c>
      <c r="N338" s="996">
        <f t="shared" si="48"/>
        <v>0</v>
      </c>
    </row>
    <row r="339" spans="1:14" ht="15">
      <c r="A339" s="169">
        <v>633009</v>
      </c>
      <c r="B339" s="51">
        <v>1</v>
      </c>
      <c r="C339" s="84">
        <v>41</v>
      </c>
      <c r="D339" s="522" t="s">
        <v>245</v>
      </c>
      <c r="E339" s="534" t="s">
        <v>167</v>
      </c>
      <c r="F339" s="170"/>
      <c r="G339" s="170"/>
      <c r="H339" s="89">
        <v>150</v>
      </c>
      <c r="I339" s="6">
        <v>150</v>
      </c>
      <c r="J339" s="170"/>
      <c r="K339" s="89">
        <v>150</v>
      </c>
      <c r="L339" s="6">
        <v>150</v>
      </c>
      <c r="M339" s="1037">
        <v>0</v>
      </c>
      <c r="N339" s="998">
        <f t="shared" si="48"/>
        <v>0</v>
      </c>
    </row>
    <row r="340" spans="1:14" ht="15">
      <c r="A340" s="171">
        <v>633006</v>
      </c>
      <c r="B340" s="9">
        <v>1</v>
      </c>
      <c r="C340" s="13"/>
      <c r="D340" s="512" t="s">
        <v>245</v>
      </c>
      <c r="E340" s="328" t="s">
        <v>97</v>
      </c>
      <c r="F340" s="172"/>
      <c r="G340" s="172">
        <v>76</v>
      </c>
      <c r="H340" s="48">
        <v>20</v>
      </c>
      <c r="I340" s="8">
        <v>20</v>
      </c>
      <c r="J340" s="172"/>
      <c r="K340" s="48">
        <v>20</v>
      </c>
      <c r="L340" s="8">
        <v>20</v>
      </c>
      <c r="M340" s="1035">
        <v>0</v>
      </c>
      <c r="N340" s="967">
        <f t="shared" si="48"/>
        <v>0</v>
      </c>
    </row>
    <row r="341" spans="1:14" ht="15">
      <c r="A341" s="179">
        <v>633006</v>
      </c>
      <c r="B341" s="32">
        <v>4</v>
      </c>
      <c r="C341" s="204">
        <v>41</v>
      </c>
      <c r="D341" s="509" t="s">
        <v>245</v>
      </c>
      <c r="E341" s="544" t="s">
        <v>100</v>
      </c>
      <c r="F341" s="210"/>
      <c r="G341" s="210"/>
      <c r="H341" s="516">
        <v>20</v>
      </c>
      <c r="I341" s="23">
        <v>20</v>
      </c>
      <c r="J341" s="210">
        <v>20</v>
      </c>
      <c r="K341" s="516">
        <v>20</v>
      </c>
      <c r="L341" s="23">
        <v>20</v>
      </c>
      <c r="M341" s="1038">
        <v>0</v>
      </c>
      <c r="N341" s="966">
        <f t="shared" si="48"/>
        <v>0</v>
      </c>
    </row>
    <row r="342" spans="1:14" ht="15">
      <c r="A342" s="200">
        <v>637</v>
      </c>
      <c r="B342" s="72"/>
      <c r="C342" s="639"/>
      <c r="D342" s="514"/>
      <c r="E342" s="532" t="s">
        <v>134</v>
      </c>
      <c r="F342" s="165">
        <f>SUM(F343:F343)</f>
        <v>1079</v>
      </c>
      <c r="G342" s="165">
        <f>SUM(G343:G343)</f>
        <v>1080</v>
      </c>
      <c r="H342" s="73">
        <f aca="true" t="shared" si="49" ref="H342:M342">H343</f>
        <v>1100</v>
      </c>
      <c r="I342" s="71">
        <f t="shared" si="49"/>
        <v>1100</v>
      </c>
      <c r="J342" s="165">
        <f t="shared" si="49"/>
        <v>1100</v>
      </c>
      <c r="K342" s="73">
        <f t="shared" si="49"/>
        <v>1100</v>
      </c>
      <c r="L342" s="71">
        <f t="shared" si="49"/>
        <v>1100</v>
      </c>
      <c r="M342" s="1039">
        <f t="shared" si="49"/>
        <v>538.74</v>
      </c>
      <c r="N342" s="996">
        <f t="shared" si="48"/>
        <v>48.97636363636364</v>
      </c>
    </row>
    <row r="343" spans="1:14" ht="15.75" thickBot="1">
      <c r="A343" s="179">
        <v>637027</v>
      </c>
      <c r="B343" s="130">
        <v>1</v>
      </c>
      <c r="C343" s="130">
        <v>41</v>
      </c>
      <c r="D343" s="513" t="s">
        <v>245</v>
      </c>
      <c r="E343" s="544" t="s">
        <v>156</v>
      </c>
      <c r="F343" s="210">
        <v>1079</v>
      </c>
      <c r="G343" s="210">
        <v>1080</v>
      </c>
      <c r="H343" s="516">
        <v>1100</v>
      </c>
      <c r="I343" s="23">
        <v>1100</v>
      </c>
      <c r="J343" s="210">
        <v>1100</v>
      </c>
      <c r="K343" s="516">
        <v>1100</v>
      </c>
      <c r="L343" s="23">
        <v>1100</v>
      </c>
      <c r="M343" s="1038">
        <v>538.74</v>
      </c>
      <c r="N343" s="972">
        <f t="shared" si="48"/>
        <v>48.97636363636364</v>
      </c>
    </row>
    <row r="344" spans="1:14" ht="15" customHeight="1" hidden="1">
      <c r="A344" s="182"/>
      <c r="B344" s="206"/>
      <c r="C344" s="206"/>
      <c r="D344" s="510"/>
      <c r="E344" s="557"/>
      <c r="F344" s="183"/>
      <c r="G344" s="183"/>
      <c r="H344" s="36"/>
      <c r="I344" s="12"/>
      <c r="J344" s="183"/>
      <c r="K344" s="36"/>
      <c r="L344" s="12"/>
      <c r="M344" s="1040"/>
      <c r="N344" s="811"/>
    </row>
    <row r="345" spans="1:14" ht="15.75" thickBot="1">
      <c r="A345" s="69" t="s">
        <v>258</v>
      </c>
      <c r="B345" s="17"/>
      <c r="C345" s="638"/>
      <c r="D345" s="508"/>
      <c r="E345" s="57" t="s">
        <v>259</v>
      </c>
      <c r="F345" s="18">
        <f>SUM(F346+F350+F353+F358+F360+F365)</f>
        <v>8855</v>
      </c>
      <c r="G345" s="18">
        <f>SUM(G346+G350+G353+G358+G360+G365)</f>
        <v>6258</v>
      </c>
      <c r="H345" s="70">
        <f aca="true" t="shared" si="50" ref="H345:M345">H346+H350+H353+H358+H360+H365</f>
        <v>11635</v>
      </c>
      <c r="I345" s="68">
        <f t="shared" si="50"/>
        <v>11635</v>
      </c>
      <c r="J345" s="18">
        <f t="shared" si="50"/>
        <v>6370</v>
      </c>
      <c r="K345" s="70">
        <f t="shared" si="50"/>
        <v>27225</v>
      </c>
      <c r="L345" s="68">
        <f t="shared" si="50"/>
        <v>27225</v>
      </c>
      <c r="M345" s="1032">
        <f t="shared" si="50"/>
        <v>3164.27</v>
      </c>
      <c r="N345" s="995">
        <f>(100/L345)*M345</f>
        <v>11.622662993572085</v>
      </c>
    </row>
    <row r="346" spans="1:14" ht="15">
      <c r="A346" s="261">
        <v>62</v>
      </c>
      <c r="B346" s="95"/>
      <c r="C346" s="140"/>
      <c r="D346" s="538"/>
      <c r="E346" s="539" t="s">
        <v>75</v>
      </c>
      <c r="F346" s="215">
        <f>SUM(F347+F348+F349)</f>
        <v>500</v>
      </c>
      <c r="G346" s="215">
        <f>SUM(G347+G348+G349)</f>
        <v>30</v>
      </c>
      <c r="H346" s="106">
        <f aca="true" t="shared" si="51" ref="H346:M346">SUM(H347:H349)</f>
        <v>20</v>
      </c>
      <c r="I346" s="98">
        <f t="shared" si="51"/>
        <v>20</v>
      </c>
      <c r="J346" s="215">
        <f t="shared" si="51"/>
        <v>20</v>
      </c>
      <c r="K346" s="106">
        <f t="shared" si="51"/>
        <v>20</v>
      </c>
      <c r="L346" s="98">
        <f t="shared" si="51"/>
        <v>20</v>
      </c>
      <c r="M346" s="1041">
        <f t="shared" si="51"/>
        <v>10.56</v>
      </c>
      <c r="N346" s="996">
        <f>(100/L346)*M346</f>
        <v>52.800000000000004</v>
      </c>
    </row>
    <row r="347" spans="1:14" ht="15">
      <c r="A347" s="171">
        <v>625002</v>
      </c>
      <c r="B347" s="9"/>
      <c r="C347" s="9">
        <v>41</v>
      </c>
      <c r="D347" s="510" t="s">
        <v>260</v>
      </c>
      <c r="E347" s="328" t="s">
        <v>79</v>
      </c>
      <c r="F347" s="172">
        <v>357</v>
      </c>
      <c r="G347" s="172">
        <v>10</v>
      </c>
      <c r="H347" s="48"/>
      <c r="I347" s="8"/>
      <c r="J347" s="172"/>
      <c r="K347" s="48"/>
      <c r="L347" s="8"/>
      <c r="M347" s="1035"/>
      <c r="N347" s="729"/>
    </row>
    <row r="348" spans="1:14" ht="15">
      <c r="A348" s="169">
        <v>625003</v>
      </c>
      <c r="B348" s="7"/>
      <c r="C348" s="641">
        <v>41</v>
      </c>
      <c r="D348" s="512" t="s">
        <v>260</v>
      </c>
      <c r="E348" s="534" t="s">
        <v>80</v>
      </c>
      <c r="F348" s="170">
        <v>22</v>
      </c>
      <c r="G348" s="170">
        <v>16</v>
      </c>
      <c r="H348" s="48">
        <v>20</v>
      </c>
      <c r="I348" s="8">
        <v>20</v>
      </c>
      <c r="J348" s="172">
        <v>20</v>
      </c>
      <c r="K348" s="48">
        <v>20</v>
      </c>
      <c r="L348" s="8">
        <v>20</v>
      </c>
      <c r="M348" s="1035">
        <v>10.56</v>
      </c>
      <c r="N348" s="967">
        <f>(100/L348)*M348</f>
        <v>52.800000000000004</v>
      </c>
    </row>
    <row r="349" spans="1:14" ht="15">
      <c r="A349" s="171">
        <v>625007</v>
      </c>
      <c r="B349" s="32"/>
      <c r="C349" s="206">
        <v>41</v>
      </c>
      <c r="D349" s="510" t="s">
        <v>260</v>
      </c>
      <c r="E349" s="328" t="s">
        <v>83</v>
      </c>
      <c r="F349" s="172">
        <v>121</v>
      </c>
      <c r="G349" s="172">
        <v>4</v>
      </c>
      <c r="H349" s="48"/>
      <c r="I349" s="8"/>
      <c r="J349" s="172"/>
      <c r="K349" s="48"/>
      <c r="L349" s="8"/>
      <c r="M349" s="1035"/>
      <c r="N349" s="824"/>
    </row>
    <row r="350" spans="1:14" ht="15">
      <c r="A350" s="164">
        <v>632</v>
      </c>
      <c r="B350" s="3"/>
      <c r="C350" s="135"/>
      <c r="D350" s="514"/>
      <c r="E350" s="532" t="s">
        <v>85</v>
      </c>
      <c r="F350" s="165">
        <f>SUM(F351:F352)</f>
        <v>1440</v>
      </c>
      <c r="G350" s="165">
        <f>SUM(G351:G352)</f>
        <v>1373</v>
      </c>
      <c r="H350" s="5">
        <f aca="true" t="shared" si="52" ref="H350:M350">H351+H352</f>
        <v>1900</v>
      </c>
      <c r="I350" s="4">
        <f t="shared" si="52"/>
        <v>2700</v>
      </c>
      <c r="J350" s="165">
        <f t="shared" si="52"/>
        <v>2200</v>
      </c>
      <c r="K350" s="5">
        <f t="shared" si="52"/>
        <v>3000</v>
      </c>
      <c r="L350" s="4">
        <f t="shared" si="52"/>
        <v>3000</v>
      </c>
      <c r="M350" s="1036">
        <f t="shared" si="52"/>
        <v>456</v>
      </c>
      <c r="N350" s="999">
        <f>(100/L350)*M350</f>
        <v>15.2</v>
      </c>
    </row>
    <row r="351" spans="1:14" ht="15">
      <c r="A351" s="169">
        <v>632001</v>
      </c>
      <c r="B351" s="7">
        <v>1</v>
      </c>
      <c r="C351" s="641">
        <v>41</v>
      </c>
      <c r="D351" s="521" t="s">
        <v>260</v>
      </c>
      <c r="E351" s="533" t="s">
        <v>261</v>
      </c>
      <c r="F351" s="181">
        <v>288</v>
      </c>
      <c r="G351" s="181">
        <v>353</v>
      </c>
      <c r="H351" s="89">
        <v>400</v>
      </c>
      <c r="I351" s="6">
        <v>1200</v>
      </c>
      <c r="J351" s="181">
        <v>1200</v>
      </c>
      <c r="K351" s="89">
        <v>1500</v>
      </c>
      <c r="L351" s="6">
        <v>1500</v>
      </c>
      <c r="M351" s="1037">
        <v>0</v>
      </c>
      <c r="N351" s="971">
        <f>(100/L351)*M351</f>
        <v>0</v>
      </c>
    </row>
    <row r="352" spans="1:14" ht="15">
      <c r="A352" s="173">
        <v>632001</v>
      </c>
      <c r="B352" s="11">
        <v>2</v>
      </c>
      <c r="C352" s="206">
        <v>41</v>
      </c>
      <c r="D352" s="522" t="s">
        <v>260</v>
      </c>
      <c r="E352" s="529" t="s">
        <v>88</v>
      </c>
      <c r="F352" s="170">
        <v>1152</v>
      </c>
      <c r="G352" s="170">
        <v>1020</v>
      </c>
      <c r="H352" s="89">
        <v>1500</v>
      </c>
      <c r="I352" s="6">
        <v>1500</v>
      </c>
      <c r="J352" s="170">
        <v>1000</v>
      </c>
      <c r="K352" s="89">
        <v>1500</v>
      </c>
      <c r="L352" s="6">
        <v>1500</v>
      </c>
      <c r="M352" s="1037">
        <v>456</v>
      </c>
      <c r="N352" s="1000">
        <f>(100/L352)*M352</f>
        <v>30.4</v>
      </c>
    </row>
    <row r="353" spans="1:14" ht="15">
      <c r="A353" s="193">
        <v>633</v>
      </c>
      <c r="B353" s="3"/>
      <c r="C353" s="135"/>
      <c r="D353" s="514"/>
      <c r="E353" s="532" t="s">
        <v>92</v>
      </c>
      <c r="F353" s="165">
        <f>SUM(F354:F357)</f>
        <v>1285</v>
      </c>
      <c r="G353" s="165">
        <f aca="true" t="shared" si="53" ref="G353:M353">SUM(G354:G357)</f>
        <v>186</v>
      </c>
      <c r="H353" s="5">
        <f t="shared" si="53"/>
        <v>5535</v>
      </c>
      <c r="I353" s="5">
        <f t="shared" si="53"/>
        <v>4585</v>
      </c>
      <c r="J353" s="165">
        <f t="shared" si="53"/>
        <v>1090</v>
      </c>
      <c r="K353" s="5">
        <f t="shared" si="53"/>
        <v>20035</v>
      </c>
      <c r="L353" s="5">
        <f t="shared" si="53"/>
        <v>20035</v>
      </c>
      <c r="M353" s="984">
        <f t="shared" si="53"/>
        <v>15.15</v>
      </c>
      <c r="N353" s="999">
        <f>(100/L353)*M353</f>
        <v>0.07561766907911155</v>
      </c>
    </row>
    <row r="354" spans="1:14" ht="15">
      <c r="A354" s="264">
        <v>633003</v>
      </c>
      <c r="B354" s="7">
        <v>12</v>
      </c>
      <c r="C354" s="641">
        <v>41</v>
      </c>
      <c r="D354" s="522" t="s">
        <v>260</v>
      </c>
      <c r="E354" s="599" t="s">
        <v>539</v>
      </c>
      <c r="F354" s="211"/>
      <c r="G354" s="211"/>
      <c r="H354" s="48"/>
      <c r="I354" s="24">
        <v>60</v>
      </c>
      <c r="J354" s="211">
        <v>60</v>
      </c>
      <c r="K354" s="48"/>
      <c r="L354" s="8"/>
      <c r="M354" s="1035"/>
      <c r="N354" s="811"/>
    </row>
    <row r="355" spans="1:14" ht="15" hidden="1">
      <c r="A355" s="264">
        <v>633006</v>
      </c>
      <c r="B355" s="7"/>
      <c r="C355" s="641">
        <v>41</v>
      </c>
      <c r="D355" s="522" t="s">
        <v>260</v>
      </c>
      <c r="E355" s="599" t="s">
        <v>385</v>
      </c>
      <c r="F355" s="211"/>
      <c r="G355" s="211"/>
      <c r="H355" s="283"/>
      <c r="I355" s="323"/>
      <c r="J355" s="211"/>
      <c r="K355" s="283"/>
      <c r="L355" s="88"/>
      <c r="M355" s="1040"/>
      <c r="N355" s="824"/>
    </row>
    <row r="356" spans="1:14" ht="15">
      <c r="A356" s="171">
        <v>633006</v>
      </c>
      <c r="B356" s="9">
        <v>7</v>
      </c>
      <c r="C356" s="641">
        <v>41</v>
      </c>
      <c r="D356" s="522" t="s">
        <v>260</v>
      </c>
      <c r="E356" s="328" t="s">
        <v>450</v>
      </c>
      <c r="F356" s="172">
        <v>1285</v>
      </c>
      <c r="G356" s="172">
        <v>180</v>
      </c>
      <c r="H356" s="598">
        <v>5500</v>
      </c>
      <c r="I356" s="131">
        <v>4490</v>
      </c>
      <c r="J356" s="172">
        <v>1000</v>
      </c>
      <c r="K356" s="598">
        <v>20000</v>
      </c>
      <c r="L356" s="131">
        <v>20000</v>
      </c>
      <c r="M356" s="1035">
        <v>5</v>
      </c>
      <c r="N356" s="967">
        <f aca="true" t="shared" si="54" ref="N356:N361">(100/L356)*M356</f>
        <v>0.025</v>
      </c>
    </row>
    <row r="357" spans="1:14" ht="15">
      <c r="A357" s="169">
        <v>633006</v>
      </c>
      <c r="B357" s="7">
        <v>3</v>
      </c>
      <c r="C357" s="641">
        <v>41</v>
      </c>
      <c r="D357" s="522" t="s">
        <v>260</v>
      </c>
      <c r="E357" s="534" t="s">
        <v>99</v>
      </c>
      <c r="F357" s="170"/>
      <c r="G357" s="170">
        <v>6</v>
      </c>
      <c r="H357" s="89">
        <v>35</v>
      </c>
      <c r="I357" s="6">
        <v>35</v>
      </c>
      <c r="J357" s="170">
        <v>30</v>
      </c>
      <c r="K357" s="89">
        <v>35</v>
      </c>
      <c r="L357" s="6">
        <v>35</v>
      </c>
      <c r="M357" s="1037">
        <v>10.15</v>
      </c>
      <c r="N357" s="966">
        <f t="shared" si="54"/>
        <v>29</v>
      </c>
    </row>
    <row r="358" spans="1:14" ht="15">
      <c r="A358" s="193">
        <v>635</v>
      </c>
      <c r="B358" s="3"/>
      <c r="C358" s="135"/>
      <c r="D358" s="514"/>
      <c r="E358" s="532" t="s">
        <v>262</v>
      </c>
      <c r="F358" s="165">
        <v>300</v>
      </c>
      <c r="G358" s="165">
        <v>50</v>
      </c>
      <c r="H358" s="5">
        <v>200</v>
      </c>
      <c r="I358" s="4">
        <v>300</v>
      </c>
      <c r="J358" s="165">
        <v>50</v>
      </c>
      <c r="K358" s="5">
        <f>K359</f>
        <v>200</v>
      </c>
      <c r="L358" s="4">
        <f>L359</f>
        <v>200</v>
      </c>
      <c r="M358" s="1036">
        <f>M359</f>
        <v>0</v>
      </c>
      <c r="N358" s="996">
        <f t="shared" si="54"/>
        <v>0</v>
      </c>
    </row>
    <row r="359" spans="1:14" ht="15">
      <c r="A359" s="166">
        <v>635006</v>
      </c>
      <c r="B359" s="75">
        <v>4</v>
      </c>
      <c r="C359" s="112">
        <v>41</v>
      </c>
      <c r="D359" s="514" t="s">
        <v>260</v>
      </c>
      <c r="E359" s="541" t="s">
        <v>263</v>
      </c>
      <c r="F359" s="167">
        <v>300</v>
      </c>
      <c r="G359" s="167">
        <v>50</v>
      </c>
      <c r="H359" s="77">
        <v>200</v>
      </c>
      <c r="I359" s="78">
        <v>300</v>
      </c>
      <c r="J359" s="167">
        <v>50</v>
      </c>
      <c r="K359" s="77">
        <v>200</v>
      </c>
      <c r="L359" s="78">
        <v>200</v>
      </c>
      <c r="M359" s="1042">
        <v>0</v>
      </c>
      <c r="N359" s="972">
        <f t="shared" si="54"/>
        <v>0</v>
      </c>
    </row>
    <row r="360" spans="1:14" ht="15">
      <c r="A360" s="164">
        <v>637</v>
      </c>
      <c r="B360" s="3"/>
      <c r="C360" s="135"/>
      <c r="D360" s="514"/>
      <c r="E360" s="532" t="s">
        <v>156</v>
      </c>
      <c r="F360" s="165">
        <f>SUM(F361:F364)</f>
        <v>2503</v>
      </c>
      <c r="G360" s="165">
        <f>SUM(G361:G364)</f>
        <v>2421</v>
      </c>
      <c r="H360" s="5">
        <v>2070</v>
      </c>
      <c r="I360" s="4">
        <v>2120</v>
      </c>
      <c r="J360" s="165">
        <f>SUM(J361:J362)</f>
        <v>1900</v>
      </c>
      <c r="K360" s="5">
        <f>SUM(K361:K364)</f>
        <v>2120</v>
      </c>
      <c r="L360" s="4">
        <f>SUM(L361:L364)</f>
        <v>2130</v>
      </c>
      <c r="M360" s="1036">
        <f>M361+M362+M364</f>
        <v>1547.8</v>
      </c>
      <c r="N360" s="996">
        <f t="shared" si="54"/>
        <v>72.66666666666666</v>
      </c>
    </row>
    <row r="361" spans="1:14" ht="15">
      <c r="A361" s="179">
        <v>637027</v>
      </c>
      <c r="B361" s="130"/>
      <c r="C361" s="130">
        <v>41</v>
      </c>
      <c r="D361" s="513" t="s">
        <v>260</v>
      </c>
      <c r="E361" s="544" t="s">
        <v>156</v>
      </c>
      <c r="F361" s="210">
        <v>2328</v>
      </c>
      <c r="G361" s="210">
        <v>1941</v>
      </c>
      <c r="H361" s="516">
        <v>1900</v>
      </c>
      <c r="I361" s="23">
        <v>1900</v>
      </c>
      <c r="J361" s="210">
        <v>1900</v>
      </c>
      <c r="K361" s="516">
        <v>1900</v>
      </c>
      <c r="L361" s="78">
        <v>1900</v>
      </c>
      <c r="M361" s="990">
        <v>1419.2</v>
      </c>
      <c r="N361" s="972">
        <f t="shared" si="54"/>
        <v>74.69473684210526</v>
      </c>
    </row>
    <row r="362" spans="1:14" ht="0.75" customHeight="1">
      <c r="A362" s="180">
        <v>637004</v>
      </c>
      <c r="B362" s="22"/>
      <c r="C362" s="631">
        <v>41</v>
      </c>
      <c r="D362" s="521" t="s">
        <v>260</v>
      </c>
      <c r="E362" s="533" t="s">
        <v>264</v>
      </c>
      <c r="F362" s="181"/>
      <c r="G362" s="181"/>
      <c r="H362" s="52"/>
      <c r="I362" s="21"/>
      <c r="J362" s="181"/>
      <c r="K362" s="180"/>
      <c r="L362" s="21"/>
      <c r="M362" s="970"/>
      <c r="N362" s="729"/>
    </row>
    <row r="363" spans="1:14" ht="15">
      <c r="A363" s="171">
        <v>637004</v>
      </c>
      <c r="B363" s="9">
        <v>5</v>
      </c>
      <c r="C363" s="13">
        <v>41</v>
      </c>
      <c r="D363" s="512" t="s">
        <v>260</v>
      </c>
      <c r="E363" s="328" t="s">
        <v>190</v>
      </c>
      <c r="F363" s="172">
        <v>56</v>
      </c>
      <c r="G363" s="172">
        <v>351</v>
      </c>
      <c r="H363" s="48">
        <v>50</v>
      </c>
      <c r="I363" s="48">
        <v>90</v>
      </c>
      <c r="J363" s="172">
        <v>90</v>
      </c>
      <c r="K363" s="171">
        <v>100</v>
      </c>
      <c r="L363" s="8">
        <v>100</v>
      </c>
      <c r="M363" s="985">
        <v>0</v>
      </c>
      <c r="N363" s="965">
        <f aca="true" t="shared" si="55" ref="N363:N368">(100/L363)*M363</f>
        <v>0</v>
      </c>
    </row>
    <row r="364" spans="1:14" ht="15">
      <c r="A364" s="173">
        <v>637015</v>
      </c>
      <c r="B364" s="11"/>
      <c r="C364" s="204"/>
      <c r="D364" s="509" t="s">
        <v>73</v>
      </c>
      <c r="E364" s="529" t="s">
        <v>151</v>
      </c>
      <c r="F364" s="174">
        <v>119</v>
      </c>
      <c r="G364" s="174">
        <v>129</v>
      </c>
      <c r="H364" s="80">
        <v>120</v>
      </c>
      <c r="I364" s="10">
        <v>130</v>
      </c>
      <c r="J364" s="174">
        <v>130</v>
      </c>
      <c r="K364" s="173">
        <v>120</v>
      </c>
      <c r="L364" s="10">
        <v>130</v>
      </c>
      <c r="M364" s="986">
        <v>128.6</v>
      </c>
      <c r="N364" s="1000">
        <f t="shared" si="55"/>
        <v>98.92307692307692</v>
      </c>
    </row>
    <row r="365" spans="1:14" ht="15">
      <c r="A365" s="164">
        <v>642</v>
      </c>
      <c r="B365" s="3"/>
      <c r="C365" s="135"/>
      <c r="D365" s="514"/>
      <c r="E365" s="532" t="s">
        <v>265</v>
      </c>
      <c r="F365" s="165">
        <f>SUM(F366:F369)</f>
        <v>2827</v>
      </c>
      <c r="G365" s="165">
        <f aca="true" t="shared" si="56" ref="G365:M365">SUM(G366:G369)</f>
        <v>2198</v>
      </c>
      <c r="H365" s="5">
        <f t="shared" si="56"/>
        <v>1910</v>
      </c>
      <c r="I365" s="4">
        <f t="shared" si="56"/>
        <v>1910</v>
      </c>
      <c r="J365" s="165">
        <f t="shared" si="56"/>
        <v>1110</v>
      </c>
      <c r="K365" s="164">
        <f t="shared" si="56"/>
        <v>1850</v>
      </c>
      <c r="L365" s="4">
        <f t="shared" si="56"/>
        <v>1840</v>
      </c>
      <c r="M365" s="984">
        <f t="shared" si="56"/>
        <v>1134.76</v>
      </c>
      <c r="N365" s="996">
        <f t="shared" si="55"/>
        <v>61.67173913043478</v>
      </c>
    </row>
    <row r="366" spans="1:14" ht="15">
      <c r="A366" s="180">
        <v>642002</v>
      </c>
      <c r="B366" s="22">
        <v>3</v>
      </c>
      <c r="C366" s="631">
        <v>41</v>
      </c>
      <c r="D366" s="521" t="s">
        <v>170</v>
      </c>
      <c r="E366" s="517" t="s">
        <v>266</v>
      </c>
      <c r="F366" s="183">
        <v>777</v>
      </c>
      <c r="G366" s="183">
        <v>783</v>
      </c>
      <c r="H366" s="36">
        <v>800</v>
      </c>
      <c r="I366" s="36">
        <v>830</v>
      </c>
      <c r="J366" s="183">
        <v>830</v>
      </c>
      <c r="K366" s="182">
        <v>800</v>
      </c>
      <c r="L366" s="12">
        <v>860</v>
      </c>
      <c r="M366" s="989">
        <v>854.76</v>
      </c>
      <c r="N366" s="998">
        <f t="shared" si="55"/>
        <v>99.3906976744186</v>
      </c>
    </row>
    <row r="367" spans="1:14" ht="15">
      <c r="A367" s="171">
        <v>642006</v>
      </c>
      <c r="B367" s="9"/>
      <c r="C367" s="641">
        <v>41</v>
      </c>
      <c r="D367" s="522" t="s">
        <v>170</v>
      </c>
      <c r="E367" s="328" t="s">
        <v>267</v>
      </c>
      <c r="F367" s="172">
        <v>700</v>
      </c>
      <c r="G367" s="172">
        <v>600</v>
      </c>
      <c r="H367" s="48">
        <v>650</v>
      </c>
      <c r="I367" s="8">
        <v>650</v>
      </c>
      <c r="J367" s="172"/>
      <c r="K367" s="171">
        <v>650</v>
      </c>
      <c r="L367" s="8">
        <v>650</v>
      </c>
      <c r="M367" s="985">
        <v>0</v>
      </c>
      <c r="N367" s="965">
        <f t="shared" si="55"/>
        <v>0</v>
      </c>
    </row>
    <row r="368" spans="1:14" ht="15">
      <c r="A368" s="171">
        <v>642011</v>
      </c>
      <c r="B368" s="9"/>
      <c r="C368" s="641">
        <v>41</v>
      </c>
      <c r="D368" s="522" t="s">
        <v>170</v>
      </c>
      <c r="E368" s="328" t="s">
        <v>268</v>
      </c>
      <c r="F368" s="172">
        <v>350</v>
      </c>
      <c r="G368" s="172">
        <v>315</v>
      </c>
      <c r="H368" s="48">
        <v>460</v>
      </c>
      <c r="I368" s="8">
        <v>430</v>
      </c>
      <c r="J368" s="172">
        <v>280</v>
      </c>
      <c r="K368" s="171">
        <v>400</v>
      </c>
      <c r="L368" s="8">
        <v>330</v>
      </c>
      <c r="M368" s="985">
        <v>280</v>
      </c>
      <c r="N368" s="964">
        <f t="shared" si="55"/>
        <v>84.84848484848484</v>
      </c>
    </row>
    <row r="369" spans="1:14" ht="15">
      <c r="A369" s="182">
        <v>642007</v>
      </c>
      <c r="B369" s="15"/>
      <c r="C369" s="206">
        <v>41</v>
      </c>
      <c r="D369" s="522" t="s">
        <v>170</v>
      </c>
      <c r="E369" s="529" t="s">
        <v>563</v>
      </c>
      <c r="F369" s="210">
        <v>1000</v>
      </c>
      <c r="G369" s="210">
        <v>500</v>
      </c>
      <c r="H369" s="36"/>
      <c r="I369" s="36"/>
      <c r="J369" s="183"/>
      <c r="K369" s="1043"/>
      <c r="L369" s="12"/>
      <c r="M369" s="989"/>
      <c r="N369" s="823"/>
    </row>
    <row r="370" spans="1:14" ht="15.75" thickBot="1">
      <c r="A370" s="258"/>
      <c r="B370" s="103"/>
      <c r="C370" s="659"/>
      <c r="D370" s="542"/>
      <c r="E370" s="555"/>
      <c r="F370" s="320"/>
      <c r="G370" s="320"/>
      <c r="H370" s="473"/>
      <c r="I370" s="132"/>
      <c r="J370" s="233"/>
      <c r="K370" s="1044"/>
      <c r="L370" s="109"/>
      <c r="M370" s="1014"/>
      <c r="N370" s="844"/>
    </row>
    <row r="371" spans="1:14" ht="15.75" thickBot="1">
      <c r="A371" s="69" t="s">
        <v>270</v>
      </c>
      <c r="B371" s="17"/>
      <c r="C371" s="638"/>
      <c r="D371" s="508"/>
      <c r="E371" s="57" t="s">
        <v>271</v>
      </c>
      <c r="F371" s="18">
        <f>SUM(F372+F374+F375+F377)</f>
        <v>7698</v>
      </c>
      <c r="G371" s="18">
        <f>SUM(G372+G374+G375+G377)</f>
        <v>682</v>
      </c>
      <c r="H371" s="70">
        <f>H372+H374+H375</f>
        <v>725</v>
      </c>
      <c r="I371" s="68">
        <f>I372+I374+I375</f>
        <v>725</v>
      </c>
      <c r="J371" s="18">
        <f>J372+J374+J375</f>
        <v>721.8</v>
      </c>
      <c r="K371" s="69">
        <f aca="true" t="shared" si="57" ref="K371:M372">K372+K375</f>
        <v>800</v>
      </c>
      <c r="L371" s="68">
        <f t="shared" si="57"/>
        <v>800</v>
      </c>
      <c r="M371" s="1008">
        <f t="shared" si="57"/>
        <v>0</v>
      </c>
      <c r="N371" s="995">
        <f>(100/L371)*M371</f>
        <v>0</v>
      </c>
    </row>
    <row r="372" spans="1:14" ht="15">
      <c r="A372" s="261">
        <v>632</v>
      </c>
      <c r="B372" s="95"/>
      <c r="C372" s="140"/>
      <c r="D372" s="538"/>
      <c r="E372" s="539" t="s">
        <v>225</v>
      </c>
      <c r="F372" s="215">
        <v>248</v>
      </c>
      <c r="G372" s="215">
        <v>632</v>
      </c>
      <c r="H372" s="106">
        <v>650</v>
      </c>
      <c r="I372" s="98">
        <v>650</v>
      </c>
      <c r="J372" s="215">
        <v>650</v>
      </c>
      <c r="K372" s="261">
        <v>725</v>
      </c>
      <c r="L372" s="106">
        <v>725</v>
      </c>
      <c r="M372" s="1009">
        <f t="shared" si="57"/>
        <v>0</v>
      </c>
      <c r="N372" s="1019">
        <f>(100/L372)*M372</f>
        <v>0</v>
      </c>
    </row>
    <row r="373" spans="1:14" ht="15">
      <c r="A373" s="173">
        <v>632001</v>
      </c>
      <c r="B373" s="11">
        <v>1</v>
      </c>
      <c r="C373" s="204">
        <v>41</v>
      </c>
      <c r="D373" s="514" t="s">
        <v>260</v>
      </c>
      <c r="E373" s="529" t="s">
        <v>87</v>
      </c>
      <c r="F373" s="174">
        <v>248</v>
      </c>
      <c r="G373" s="174">
        <v>632</v>
      </c>
      <c r="H373" s="80">
        <v>650</v>
      </c>
      <c r="I373" s="10">
        <v>650</v>
      </c>
      <c r="J373" s="174">
        <v>650</v>
      </c>
      <c r="K373" s="173">
        <v>725</v>
      </c>
      <c r="L373" s="80">
        <v>725</v>
      </c>
      <c r="M373" s="986">
        <v>0</v>
      </c>
      <c r="N373" s="972">
        <f>(100/L373)*M373</f>
        <v>0</v>
      </c>
    </row>
    <row r="374" spans="1:14" ht="15">
      <c r="A374" s="164">
        <v>635</v>
      </c>
      <c r="B374" s="3"/>
      <c r="C374" s="135"/>
      <c r="D374" s="514"/>
      <c r="E374" s="532" t="s">
        <v>272</v>
      </c>
      <c r="F374" s="165">
        <v>0</v>
      </c>
      <c r="G374" s="165">
        <v>0</v>
      </c>
      <c r="H374" s="5">
        <v>0</v>
      </c>
      <c r="I374" s="4">
        <v>0</v>
      </c>
      <c r="J374" s="165">
        <v>0</v>
      </c>
      <c r="K374" s="164"/>
      <c r="L374" s="5"/>
      <c r="M374" s="984"/>
      <c r="N374" s="844"/>
    </row>
    <row r="375" spans="1:14" ht="15">
      <c r="A375" s="193">
        <v>633</v>
      </c>
      <c r="B375" s="3"/>
      <c r="C375" s="135"/>
      <c r="D375" s="514"/>
      <c r="E375" s="532" t="s">
        <v>92</v>
      </c>
      <c r="F375" s="165">
        <v>50</v>
      </c>
      <c r="G375" s="165">
        <v>50</v>
      </c>
      <c r="H375" s="5">
        <v>75</v>
      </c>
      <c r="I375" s="5">
        <v>75</v>
      </c>
      <c r="J375" s="165">
        <v>71.8</v>
      </c>
      <c r="K375" s="164">
        <f>K376</f>
        <v>75</v>
      </c>
      <c r="L375" s="5">
        <f>L376</f>
        <v>75</v>
      </c>
      <c r="M375" s="984">
        <f>M376</f>
        <v>0</v>
      </c>
      <c r="N375" s="999">
        <f>(100/L375)*M375</f>
        <v>0</v>
      </c>
    </row>
    <row r="376" spans="1:14" ht="15">
      <c r="A376" s="166">
        <v>633006</v>
      </c>
      <c r="B376" s="76">
        <v>7</v>
      </c>
      <c r="C376" s="75">
        <v>41</v>
      </c>
      <c r="D376" s="514" t="s">
        <v>260</v>
      </c>
      <c r="E376" s="541" t="s">
        <v>208</v>
      </c>
      <c r="F376" s="167">
        <v>50</v>
      </c>
      <c r="G376" s="167">
        <v>50</v>
      </c>
      <c r="H376" s="166">
        <v>75</v>
      </c>
      <c r="I376" s="77">
        <v>75</v>
      </c>
      <c r="J376" s="167">
        <v>72</v>
      </c>
      <c r="K376" s="166">
        <v>75</v>
      </c>
      <c r="L376" s="77">
        <v>75</v>
      </c>
      <c r="M376" s="987">
        <v>0</v>
      </c>
      <c r="N376" s="972">
        <f>(100/L376)*M376</f>
        <v>0</v>
      </c>
    </row>
    <row r="377" spans="1:14" ht="15">
      <c r="A377" s="200">
        <v>637</v>
      </c>
      <c r="B377" s="72"/>
      <c r="C377" s="639"/>
      <c r="D377" s="514"/>
      <c r="E377" s="532" t="s">
        <v>134</v>
      </c>
      <c r="F377" s="165">
        <v>7400</v>
      </c>
      <c r="G377" s="165"/>
      <c r="H377" s="73"/>
      <c r="I377" s="71"/>
      <c r="J377" s="165"/>
      <c r="K377" s="200"/>
      <c r="L377" s="73"/>
      <c r="M377" s="983"/>
      <c r="N377" s="844"/>
    </row>
    <row r="378" spans="1:14" ht="15">
      <c r="A378" s="180">
        <v>637005</v>
      </c>
      <c r="B378" s="47"/>
      <c r="C378" s="631">
        <v>41</v>
      </c>
      <c r="D378" s="521" t="s">
        <v>260</v>
      </c>
      <c r="E378" s="533" t="s">
        <v>480</v>
      </c>
      <c r="F378" s="181">
        <v>2600</v>
      </c>
      <c r="G378" s="181"/>
      <c r="H378" s="52"/>
      <c r="I378" s="52"/>
      <c r="J378" s="181"/>
      <c r="K378" s="180"/>
      <c r="L378" s="52"/>
      <c r="M378" s="970"/>
      <c r="N378" s="846"/>
    </row>
    <row r="379" spans="1:14" ht="15">
      <c r="A379" s="182">
        <v>637011</v>
      </c>
      <c r="B379" s="35"/>
      <c r="C379" s="206">
        <v>41</v>
      </c>
      <c r="D379" s="510" t="s">
        <v>260</v>
      </c>
      <c r="E379" s="557" t="s">
        <v>324</v>
      </c>
      <c r="F379" s="183">
        <v>4800</v>
      </c>
      <c r="G379" s="183"/>
      <c r="H379" s="36"/>
      <c r="I379" s="36"/>
      <c r="J379" s="183"/>
      <c r="K379" s="182"/>
      <c r="L379" s="53"/>
      <c r="M379" s="993"/>
      <c r="N379" s="811"/>
    </row>
    <row r="380" spans="1:14" ht="15.75" thickBot="1">
      <c r="A380" s="265"/>
      <c r="B380" s="103"/>
      <c r="C380" s="659"/>
      <c r="D380" s="542"/>
      <c r="E380" s="555"/>
      <c r="F380" s="320"/>
      <c r="G380" s="320"/>
      <c r="H380" s="473"/>
      <c r="I380" s="133"/>
      <c r="J380" s="233"/>
      <c r="K380" s="265"/>
      <c r="L380" s="473"/>
      <c r="M380" s="1029"/>
      <c r="N380" s="857"/>
    </row>
    <row r="381" spans="1:14" ht="15.75" thickBot="1">
      <c r="A381" s="186" t="s">
        <v>382</v>
      </c>
      <c r="B381" s="94"/>
      <c r="C381" s="648"/>
      <c r="D381" s="537"/>
      <c r="E381" s="556" t="s">
        <v>329</v>
      </c>
      <c r="F381" s="227">
        <f>F382+F383+F394+F400+F423+F425+F438+F421+F392</f>
        <v>217625</v>
      </c>
      <c r="G381" s="227">
        <f>G382+G383+G394+G400+G423+G425+G438+G421+G392</f>
        <v>240557</v>
      </c>
      <c r="H381" s="861">
        <f>H382+H383+H394+H400+H421+H423+H425+H438+H392</f>
        <v>273720</v>
      </c>
      <c r="I381" s="862">
        <f>I382+I383+I394+I400+I421+I423+I425+I438+I392</f>
        <v>273720</v>
      </c>
      <c r="J381" s="227">
        <f>J382+J383+J394+J400+J421+J423+J425+J438</f>
        <v>262450</v>
      </c>
      <c r="K381" s="69">
        <f>K382+K383+K394+K392+K400+K421+K423+K425+K438</f>
        <v>273020</v>
      </c>
      <c r="L381" s="861">
        <f>L382+L383+L394+L400+L421+L423+L425+L438+L392</f>
        <v>269055</v>
      </c>
      <c r="M381" s="982">
        <f>M382+M383+M394+M400+M421+M423+M425+M438+M392</f>
        <v>119747.56000000003</v>
      </c>
      <c r="N381" s="995">
        <f>(100/L381)*M381</f>
        <v>44.50672167400719</v>
      </c>
    </row>
    <row r="382" spans="1:14" ht="15">
      <c r="A382" s="261">
        <v>611000</v>
      </c>
      <c r="B382" s="140"/>
      <c r="C382" s="140">
        <v>41</v>
      </c>
      <c r="D382" s="538" t="s">
        <v>273</v>
      </c>
      <c r="E382" s="539" t="s">
        <v>74</v>
      </c>
      <c r="F382" s="215">
        <v>125932</v>
      </c>
      <c r="G382" s="215">
        <v>136292</v>
      </c>
      <c r="H382" s="106">
        <v>163000</v>
      </c>
      <c r="I382" s="98">
        <v>163000</v>
      </c>
      <c r="J382" s="215">
        <v>163000</v>
      </c>
      <c r="K382" s="261">
        <v>163000</v>
      </c>
      <c r="L382" s="98">
        <v>163000</v>
      </c>
      <c r="M382" s="1009">
        <v>75081.82</v>
      </c>
      <c r="N382" s="1001">
        <f>(100/L382)*M382</f>
        <v>46.06246625766872</v>
      </c>
    </row>
    <row r="383" spans="1:14" ht="15">
      <c r="A383" s="200">
        <v>62</v>
      </c>
      <c r="B383" s="102"/>
      <c r="C383" s="144"/>
      <c r="D383" s="510"/>
      <c r="E383" s="554" t="s">
        <v>75</v>
      </c>
      <c r="F383" s="218">
        <f>SUM(F384:F391)</f>
        <v>43744</v>
      </c>
      <c r="G383" s="218">
        <f aca="true" t="shared" si="58" ref="G383:M383">SUM(G384:G391)</f>
        <v>50332</v>
      </c>
      <c r="H383" s="73">
        <f t="shared" si="58"/>
        <v>56990</v>
      </c>
      <c r="I383" s="73">
        <f t="shared" si="58"/>
        <v>56990</v>
      </c>
      <c r="J383" s="218">
        <f t="shared" si="58"/>
        <v>56990</v>
      </c>
      <c r="K383" s="200">
        <f t="shared" si="58"/>
        <v>56990</v>
      </c>
      <c r="L383" s="71">
        <f t="shared" si="58"/>
        <v>56990</v>
      </c>
      <c r="M383" s="983">
        <f t="shared" si="58"/>
        <v>26550.510000000002</v>
      </c>
      <c r="N383" s="996">
        <f>(100/L383)*M383</f>
        <v>46.588015441305494</v>
      </c>
    </row>
    <row r="384" spans="1:14" ht="15">
      <c r="A384" s="180">
        <v>621000</v>
      </c>
      <c r="B384" s="22"/>
      <c r="C384" s="631">
        <v>41</v>
      </c>
      <c r="D384" s="521" t="s">
        <v>273</v>
      </c>
      <c r="E384" s="533" t="s">
        <v>76</v>
      </c>
      <c r="F384" s="181">
        <v>3216</v>
      </c>
      <c r="G384" s="181">
        <v>2980</v>
      </c>
      <c r="H384" s="52">
        <v>6000</v>
      </c>
      <c r="I384" s="21">
        <v>6000</v>
      </c>
      <c r="J384" s="181">
        <v>6000</v>
      </c>
      <c r="K384" s="180">
        <v>6000</v>
      </c>
      <c r="L384" s="21">
        <v>6000</v>
      </c>
      <c r="M384" s="970">
        <v>1811.3</v>
      </c>
      <c r="N384" s="998">
        <f aca="true" t="shared" si="59" ref="N384:N391">(100/L384)*M384</f>
        <v>30.188333333333333</v>
      </c>
    </row>
    <row r="385" spans="1:14" ht="15">
      <c r="A385" s="169">
        <v>623000</v>
      </c>
      <c r="B385" s="51"/>
      <c r="C385" s="84">
        <v>41</v>
      </c>
      <c r="D385" s="522" t="s">
        <v>273</v>
      </c>
      <c r="E385" s="534" t="s">
        <v>77</v>
      </c>
      <c r="F385" s="172">
        <v>9253</v>
      </c>
      <c r="G385" s="172">
        <v>11188</v>
      </c>
      <c r="H385" s="48">
        <v>10300</v>
      </c>
      <c r="I385" s="8">
        <v>10300</v>
      </c>
      <c r="J385" s="172">
        <v>10300</v>
      </c>
      <c r="K385" s="171">
        <v>10300</v>
      </c>
      <c r="L385" s="8">
        <v>10300</v>
      </c>
      <c r="M385" s="985">
        <v>5764.29</v>
      </c>
      <c r="N385" s="965">
        <f t="shared" si="59"/>
        <v>55.963980582524265</v>
      </c>
    </row>
    <row r="386" spans="1:14" ht="15">
      <c r="A386" s="171">
        <v>625001</v>
      </c>
      <c r="B386" s="9"/>
      <c r="C386" s="13">
        <v>41</v>
      </c>
      <c r="D386" s="512" t="s">
        <v>273</v>
      </c>
      <c r="E386" s="328" t="s">
        <v>78</v>
      </c>
      <c r="F386" s="172">
        <v>1765</v>
      </c>
      <c r="G386" s="172">
        <v>2029</v>
      </c>
      <c r="H386" s="36">
        <v>2290</v>
      </c>
      <c r="I386" s="12">
        <v>2290</v>
      </c>
      <c r="J386" s="183">
        <v>2290</v>
      </c>
      <c r="K386" s="182">
        <v>2290</v>
      </c>
      <c r="L386" s="12">
        <v>2290</v>
      </c>
      <c r="M386" s="989">
        <v>1070.67</v>
      </c>
      <c r="N386" s="964">
        <f t="shared" si="59"/>
        <v>46.75414847161572</v>
      </c>
    </row>
    <row r="387" spans="1:14" ht="15">
      <c r="A387" s="171">
        <v>625002</v>
      </c>
      <c r="B387" s="9"/>
      <c r="C387" s="13">
        <v>41</v>
      </c>
      <c r="D387" s="512" t="s">
        <v>273</v>
      </c>
      <c r="E387" s="328" t="s">
        <v>79</v>
      </c>
      <c r="F387" s="183">
        <v>17654</v>
      </c>
      <c r="G387" s="183">
        <v>20294</v>
      </c>
      <c r="H387" s="53">
        <v>22820</v>
      </c>
      <c r="I387" s="24">
        <v>22820</v>
      </c>
      <c r="J387" s="211">
        <v>22820</v>
      </c>
      <c r="K387" s="201">
        <v>22820</v>
      </c>
      <c r="L387" s="24">
        <v>22820</v>
      </c>
      <c r="M387" s="993">
        <v>10710.29</v>
      </c>
      <c r="N387" s="965">
        <f t="shared" si="59"/>
        <v>46.93378615249782</v>
      </c>
    </row>
    <row r="388" spans="1:14" ht="15">
      <c r="A388" s="171">
        <v>625003</v>
      </c>
      <c r="B388" s="9"/>
      <c r="C388" s="13">
        <v>41</v>
      </c>
      <c r="D388" s="512" t="s">
        <v>273</v>
      </c>
      <c r="E388" s="328" t="s">
        <v>80</v>
      </c>
      <c r="F388" s="172">
        <v>1009</v>
      </c>
      <c r="G388" s="172">
        <v>1159</v>
      </c>
      <c r="H388" s="53">
        <v>1310</v>
      </c>
      <c r="I388" s="24">
        <v>1310</v>
      </c>
      <c r="J388" s="211">
        <v>1310</v>
      </c>
      <c r="K388" s="201">
        <v>1310</v>
      </c>
      <c r="L388" s="24">
        <v>1310</v>
      </c>
      <c r="M388" s="993">
        <v>611.68</v>
      </c>
      <c r="N388" s="964">
        <f t="shared" si="59"/>
        <v>46.693129770992364</v>
      </c>
    </row>
    <row r="389" spans="1:14" ht="15">
      <c r="A389" s="171">
        <v>625004</v>
      </c>
      <c r="B389" s="9"/>
      <c r="C389" s="13">
        <v>41</v>
      </c>
      <c r="D389" s="512" t="s">
        <v>273</v>
      </c>
      <c r="E389" s="328" t="s">
        <v>81</v>
      </c>
      <c r="F389" s="172">
        <v>3644</v>
      </c>
      <c r="G389" s="172">
        <v>4348</v>
      </c>
      <c r="H389" s="53">
        <v>4890</v>
      </c>
      <c r="I389" s="24">
        <v>4890</v>
      </c>
      <c r="J389" s="211">
        <v>4890</v>
      </c>
      <c r="K389" s="201">
        <v>4890</v>
      </c>
      <c r="L389" s="24">
        <v>4890</v>
      </c>
      <c r="M389" s="993">
        <v>2211.66</v>
      </c>
      <c r="N389" s="965">
        <f t="shared" si="59"/>
        <v>45.2282208588957</v>
      </c>
    </row>
    <row r="390" spans="1:14" ht="15">
      <c r="A390" s="171">
        <v>625005</v>
      </c>
      <c r="B390" s="9"/>
      <c r="C390" s="13">
        <v>41</v>
      </c>
      <c r="D390" s="512" t="s">
        <v>273</v>
      </c>
      <c r="E390" s="328" t="s">
        <v>82</v>
      </c>
      <c r="F390" s="172">
        <v>1214</v>
      </c>
      <c r="G390" s="172">
        <v>1449</v>
      </c>
      <c r="H390" s="48">
        <v>1630</v>
      </c>
      <c r="I390" s="8">
        <v>1630</v>
      </c>
      <c r="J390" s="172">
        <v>1630</v>
      </c>
      <c r="K390" s="171">
        <v>1630</v>
      </c>
      <c r="L390" s="8">
        <v>1630</v>
      </c>
      <c r="M390" s="985">
        <v>737.03</v>
      </c>
      <c r="N390" s="964">
        <f t="shared" si="59"/>
        <v>45.21656441717791</v>
      </c>
    </row>
    <row r="391" spans="1:14" ht="15">
      <c r="A391" s="179">
        <v>625007</v>
      </c>
      <c r="B391" s="11"/>
      <c r="C391" s="204">
        <v>41</v>
      </c>
      <c r="D391" s="513" t="s">
        <v>273</v>
      </c>
      <c r="E391" s="529" t="s">
        <v>83</v>
      </c>
      <c r="F391" s="183">
        <v>5989</v>
      </c>
      <c r="G391" s="183">
        <v>6885</v>
      </c>
      <c r="H391" s="36">
        <v>7750</v>
      </c>
      <c r="I391" s="12">
        <v>7750</v>
      </c>
      <c r="J391" s="183">
        <v>7750</v>
      </c>
      <c r="K391" s="182">
        <v>7750</v>
      </c>
      <c r="L391" s="12">
        <v>7750</v>
      </c>
      <c r="M391" s="989">
        <v>3633.59</v>
      </c>
      <c r="N391" s="966">
        <f t="shared" si="59"/>
        <v>46.88503225806452</v>
      </c>
    </row>
    <row r="392" spans="1:14" ht="15">
      <c r="A392" s="193">
        <v>631</v>
      </c>
      <c r="B392" s="74"/>
      <c r="C392" s="640"/>
      <c r="D392" s="509"/>
      <c r="E392" s="532" t="s">
        <v>337</v>
      </c>
      <c r="F392" s="165">
        <v>23</v>
      </c>
      <c r="G392" s="165">
        <v>11</v>
      </c>
      <c r="H392" s="5">
        <v>50</v>
      </c>
      <c r="I392" s="4">
        <v>50</v>
      </c>
      <c r="J392" s="165">
        <v>50</v>
      </c>
      <c r="K392" s="164">
        <f>K393</f>
        <v>50</v>
      </c>
      <c r="L392" s="4">
        <f>L393</f>
        <v>50</v>
      </c>
      <c r="M392" s="984">
        <f>M393</f>
        <v>0</v>
      </c>
      <c r="N392" s="996">
        <f>(100/L392)*M392</f>
        <v>0</v>
      </c>
    </row>
    <row r="393" spans="1:14" ht="15">
      <c r="A393" s="166">
        <v>631001</v>
      </c>
      <c r="B393" s="76"/>
      <c r="C393" s="114">
        <v>41</v>
      </c>
      <c r="D393" s="509" t="s">
        <v>273</v>
      </c>
      <c r="E393" s="541" t="s">
        <v>338</v>
      </c>
      <c r="F393" s="167">
        <v>23</v>
      </c>
      <c r="G393" s="167">
        <v>11</v>
      </c>
      <c r="H393" s="77">
        <v>50</v>
      </c>
      <c r="I393" s="78">
        <v>50</v>
      </c>
      <c r="J393" s="167">
        <v>50</v>
      </c>
      <c r="K393" s="166">
        <v>50</v>
      </c>
      <c r="L393" s="78">
        <v>50</v>
      </c>
      <c r="M393" s="987">
        <v>0</v>
      </c>
      <c r="N393" s="972">
        <f>(100/L393)*M393</f>
        <v>0</v>
      </c>
    </row>
    <row r="394" spans="1:14" ht="15">
      <c r="A394" s="193">
        <v>632</v>
      </c>
      <c r="B394" s="74"/>
      <c r="C394" s="83"/>
      <c r="D394" s="514"/>
      <c r="E394" s="532" t="s">
        <v>85</v>
      </c>
      <c r="F394" s="165">
        <f>SUM(F395:F399)</f>
        <v>19844</v>
      </c>
      <c r="G394" s="165">
        <f aca="true" t="shared" si="60" ref="G394:M394">SUM(G395:G399)</f>
        <v>28008</v>
      </c>
      <c r="H394" s="5">
        <f t="shared" si="60"/>
        <v>30020</v>
      </c>
      <c r="I394" s="4">
        <f t="shared" si="60"/>
        <v>29490</v>
      </c>
      <c r="J394" s="165">
        <f t="shared" si="60"/>
        <v>28020</v>
      </c>
      <c r="K394" s="164">
        <f t="shared" si="60"/>
        <v>30020</v>
      </c>
      <c r="L394" s="4">
        <f t="shared" si="60"/>
        <v>30020</v>
      </c>
      <c r="M394" s="984">
        <f t="shared" si="60"/>
        <v>10637.130000000001</v>
      </c>
      <c r="N394" s="996">
        <f>(100/L394)*M394</f>
        <v>35.43347768154564</v>
      </c>
    </row>
    <row r="395" spans="1:14" ht="15">
      <c r="A395" s="180">
        <v>632001</v>
      </c>
      <c r="B395" s="22">
        <v>1</v>
      </c>
      <c r="C395" s="631">
        <v>41</v>
      </c>
      <c r="D395" s="522" t="s">
        <v>273</v>
      </c>
      <c r="E395" s="533" t="s">
        <v>87</v>
      </c>
      <c r="F395" s="181">
        <v>3723</v>
      </c>
      <c r="G395" s="181">
        <v>7115</v>
      </c>
      <c r="H395" s="110">
        <v>7500</v>
      </c>
      <c r="I395" s="90">
        <v>7500</v>
      </c>
      <c r="J395" s="216">
        <v>7500</v>
      </c>
      <c r="K395" s="202">
        <v>7500</v>
      </c>
      <c r="L395" s="21">
        <v>7500</v>
      </c>
      <c r="M395" s="1005">
        <v>369.42</v>
      </c>
      <c r="N395" s="998">
        <f aca="true" t="shared" si="61" ref="N395:N417">(100/L395)*M395</f>
        <v>4.9256</v>
      </c>
    </row>
    <row r="396" spans="1:14" ht="15">
      <c r="A396" s="171">
        <v>632001</v>
      </c>
      <c r="B396" s="9">
        <v>3</v>
      </c>
      <c r="C396" s="84">
        <v>41</v>
      </c>
      <c r="D396" s="512" t="s">
        <v>273</v>
      </c>
      <c r="E396" s="328" t="s">
        <v>188</v>
      </c>
      <c r="F396" s="172">
        <v>14352</v>
      </c>
      <c r="G396" s="172">
        <v>17899</v>
      </c>
      <c r="H396" s="53">
        <v>20000</v>
      </c>
      <c r="I396" s="24">
        <v>19470</v>
      </c>
      <c r="J396" s="211">
        <v>18000</v>
      </c>
      <c r="K396" s="171">
        <v>20000</v>
      </c>
      <c r="L396" s="8">
        <v>20000</v>
      </c>
      <c r="M396" s="993">
        <v>9143.8</v>
      </c>
      <c r="N396" s="965">
        <f t="shared" si="61"/>
        <v>45.718999999999994</v>
      </c>
    </row>
    <row r="397" spans="1:14" ht="15">
      <c r="A397" s="171">
        <v>632002</v>
      </c>
      <c r="B397" s="9"/>
      <c r="C397" s="13">
        <v>41</v>
      </c>
      <c r="D397" s="512" t="s">
        <v>273</v>
      </c>
      <c r="E397" s="328" t="s">
        <v>274</v>
      </c>
      <c r="F397" s="170">
        <v>1567</v>
      </c>
      <c r="G397" s="170">
        <v>2379</v>
      </c>
      <c r="H397" s="48">
        <v>2000</v>
      </c>
      <c r="I397" s="8">
        <v>2000</v>
      </c>
      <c r="J397" s="172">
        <v>2000</v>
      </c>
      <c r="K397" s="171">
        <v>2000</v>
      </c>
      <c r="L397" s="48">
        <v>2000</v>
      </c>
      <c r="M397" s="1035">
        <v>1032.02</v>
      </c>
      <c r="N397" s="965">
        <f t="shared" si="61"/>
        <v>51.601</v>
      </c>
    </row>
    <row r="398" spans="1:14" ht="15">
      <c r="A398" s="171">
        <v>632003</v>
      </c>
      <c r="B398" s="9">
        <v>2</v>
      </c>
      <c r="C398" s="13">
        <v>41</v>
      </c>
      <c r="D398" s="510" t="s">
        <v>273</v>
      </c>
      <c r="E398" s="328" t="s">
        <v>275</v>
      </c>
      <c r="F398" s="172">
        <v>15</v>
      </c>
      <c r="G398" s="172">
        <v>21</v>
      </c>
      <c r="H398" s="48">
        <v>20</v>
      </c>
      <c r="I398" s="8">
        <v>20</v>
      </c>
      <c r="J398" s="172">
        <v>20</v>
      </c>
      <c r="K398" s="171">
        <v>20</v>
      </c>
      <c r="L398" s="48">
        <v>20</v>
      </c>
      <c r="M398" s="1035">
        <v>1.95</v>
      </c>
      <c r="N398" s="965">
        <f t="shared" si="61"/>
        <v>9.75</v>
      </c>
    </row>
    <row r="399" spans="1:14" ht="15">
      <c r="A399" s="173">
        <v>632003</v>
      </c>
      <c r="B399" s="49">
        <v>1</v>
      </c>
      <c r="C399" s="130">
        <v>41</v>
      </c>
      <c r="D399" s="513" t="s">
        <v>273</v>
      </c>
      <c r="E399" s="544" t="s">
        <v>89</v>
      </c>
      <c r="F399" s="221">
        <v>187</v>
      </c>
      <c r="G399" s="221">
        <v>594</v>
      </c>
      <c r="H399" s="80">
        <v>500</v>
      </c>
      <c r="I399" s="80">
        <v>500</v>
      </c>
      <c r="J399" s="174">
        <v>500</v>
      </c>
      <c r="K399" s="173">
        <v>500</v>
      </c>
      <c r="L399" s="80">
        <v>500</v>
      </c>
      <c r="M399" s="986">
        <v>89.94</v>
      </c>
      <c r="N399" s="1000">
        <f t="shared" si="61"/>
        <v>17.988</v>
      </c>
    </row>
    <row r="400" spans="1:14" ht="15">
      <c r="A400" s="193">
        <v>633</v>
      </c>
      <c r="B400" s="74"/>
      <c r="C400" s="641"/>
      <c r="D400" s="510"/>
      <c r="E400" s="554" t="s">
        <v>92</v>
      </c>
      <c r="F400" s="222">
        <f>SUM(F401:F420)</f>
        <v>9955</v>
      </c>
      <c r="G400" s="222">
        <f aca="true" t="shared" si="62" ref="G400:M400">SUM(G401:G420)</f>
        <v>11228</v>
      </c>
      <c r="H400" s="5">
        <f t="shared" si="62"/>
        <v>5140</v>
      </c>
      <c r="I400" s="4">
        <f t="shared" si="62"/>
        <v>7410</v>
      </c>
      <c r="J400" s="165">
        <f t="shared" si="62"/>
        <v>7090</v>
      </c>
      <c r="K400" s="164">
        <f t="shared" si="62"/>
        <v>5140</v>
      </c>
      <c r="L400" s="5">
        <f t="shared" si="62"/>
        <v>5440</v>
      </c>
      <c r="M400" s="1036">
        <f t="shared" si="62"/>
        <v>2555.8</v>
      </c>
      <c r="N400" s="996">
        <f t="shared" si="61"/>
        <v>46.981617647058826</v>
      </c>
    </row>
    <row r="401" spans="1:14" ht="15">
      <c r="A401" s="180">
        <v>633001</v>
      </c>
      <c r="B401" s="22">
        <v>16</v>
      </c>
      <c r="C401" s="631" t="s">
        <v>493</v>
      </c>
      <c r="D401" s="521" t="s">
        <v>273</v>
      </c>
      <c r="E401" s="533" t="s">
        <v>276</v>
      </c>
      <c r="F401" s="181">
        <v>2690</v>
      </c>
      <c r="G401" s="181">
        <v>6022</v>
      </c>
      <c r="H401" s="52"/>
      <c r="I401" s="21">
        <v>500</v>
      </c>
      <c r="J401" s="181">
        <v>400</v>
      </c>
      <c r="K401" s="180"/>
      <c r="L401" s="52">
        <v>140</v>
      </c>
      <c r="M401" s="1075">
        <v>140</v>
      </c>
      <c r="N401" s="967">
        <f t="shared" si="61"/>
        <v>100</v>
      </c>
    </row>
    <row r="402" spans="1:14" ht="15">
      <c r="A402" s="169">
        <v>633002</v>
      </c>
      <c r="B402" s="7"/>
      <c r="C402" s="206">
        <v>41</v>
      </c>
      <c r="D402" s="510" t="s">
        <v>273</v>
      </c>
      <c r="E402" s="557" t="s">
        <v>439</v>
      </c>
      <c r="F402" s="170">
        <v>692</v>
      </c>
      <c r="G402" s="170">
        <v>370</v>
      </c>
      <c r="H402" s="89"/>
      <c r="I402" s="6"/>
      <c r="J402" s="170"/>
      <c r="K402" s="169"/>
      <c r="L402" s="89"/>
      <c r="M402" s="1037"/>
      <c r="N402" s="811"/>
    </row>
    <row r="403" spans="1:14" ht="15">
      <c r="A403" s="169">
        <v>633004</v>
      </c>
      <c r="B403" s="7">
        <v>2</v>
      </c>
      <c r="C403" s="13" t="s">
        <v>493</v>
      </c>
      <c r="D403" s="512" t="s">
        <v>273</v>
      </c>
      <c r="E403" s="328" t="s">
        <v>277</v>
      </c>
      <c r="F403" s="172">
        <v>10</v>
      </c>
      <c r="G403" s="172">
        <v>220</v>
      </c>
      <c r="H403" s="48">
        <v>200</v>
      </c>
      <c r="I403" s="8">
        <v>500</v>
      </c>
      <c r="J403" s="172">
        <v>500</v>
      </c>
      <c r="K403" s="171">
        <v>200</v>
      </c>
      <c r="L403" s="48">
        <v>200</v>
      </c>
      <c r="M403" s="1035">
        <v>159</v>
      </c>
      <c r="N403" s="967">
        <f t="shared" si="61"/>
        <v>79.5</v>
      </c>
    </row>
    <row r="404" spans="1:14" ht="15">
      <c r="A404" s="169">
        <v>633004</v>
      </c>
      <c r="B404" s="7">
        <v>3</v>
      </c>
      <c r="C404" s="84">
        <v>41</v>
      </c>
      <c r="D404" s="512" t="s">
        <v>273</v>
      </c>
      <c r="E404" s="328" t="s">
        <v>278</v>
      </c>
      <c r="F404" s="172"/>
      <c r="G404" s="172">
        <v>405</v>
      </c>
      <c r="H404" s="48">
        <v>150</v>
      </c>
      <c r="I404" s="8">
        <v>150</v>
      </c>
      <c r="J404" s="172">
        <v>150</v>
      </c>
      <c r="K404" s="171">
        <v>150</v>
      </c>
      <c r="L404" s="48">
        <v>150</v>
      </c>
      <c r="M404" s="1035">
        <v>0</v>
      </c>
      <c r="N404" s="967">
        <f t="shared" si="61"/>
        <v>0</v>
      </c>
    </row>
    <row r="405" spans="1:14" ht="15">
      <c r="A405" s="171">
        <v>633006</v>
      </c>
      <c r="B405" s="9">
        <v>1</v>
      </c>
      <c r="C405" s="13">
        <v>41</v>
      </c>
      <c r="D405" s="512" t="s">
        <v>273</v>
      </c>
      <c r="E405" s="328" t="s">
        <v>279</v>
      </c>
      <c r="F405" s="172">
        <v>283</v>
      </c>
      <c r="G405" s="172">
        <v>294</v>
      </c>
      <c r="H405" s="48">
        <v>300</v>
      </c>
      <c r="I405" s="8">
        <v>500</v>
      </c>
      <c r="J405" s="172">
        <v>500</v>
      </c>
      <c r="K405" s="171">
        <v>300</v>
      </c>
      <c r="L405" s="48">
        <v>300</v>
      </c>
      <c r="M405" s="1035">
        <v>181.96</v>
      </c>
      <c r="N405" s="967">
        <f t="shared" si="61"/>
        <v>60.653333333333336</v>
      </c>
    </row>
    <row r="406" spans="1:14" ht="15">
      <c r="A406" s="171">
        <v>633006</v>
      </c>
      <c r="B406" s="9">
        <v>2</v>
      </c>
      <c r="C406" s="13">
        <v>41</v>
      </c>
      <c r="D406" s="512" t="s">
        <v>273</v>
      </c>
      <c r="E406" s="328" t="s">
        <v>98</v>
      </c>
      <c r="F406" s="172"/>
      <c r="G406" s="172"/>
      <c r="H406" s="48">
        <v>30</v>
      </c>
      <c r="I406" s="8">
        <v>30</v>
      </c>
      <c r="J406" s="172">
        <v>20</v>
      </c>
      <c r="K406" s="171">
        <v>30</v>
      </c>
      <c r="L406" s="48">
        <v>30</v>
      </c>
      <c r="M406" s="1035">
        <v>0</v>
      </c>
      <c r="N406" s="967">
        <f t="shared" si="61"/>
        <v>0</v>
      </c>
    </row>
    <row r="407" spans="1:14" ht="15">
      <c r="A407" s="171">
        <v>633006</v>
      </c>
      <c r="B407" s="9">
        <v>3</v>
      </c>
      <c r="C407" s="13">
        <v>41</v>
      </c>
      <c r="D407" s="512" t="s">
        <v>273</v>
      </c>
      <c r="E407" s="328" t="s">
        <v>358</v>
      </c>
      <c r="F407" s="172">
        <v>580</v>
      </c>
      <c r="G407" s="172">
        <v>567</v>
      </c>
      <c r="H407" s="48">
        <v>500</v>
      </c>
      <c r="I407" s="8">
        <v>600</v>
      </c>
      <c r="J407" s="172">
        <v>600</v>
      </c>
      <c r="K407" s="171">
        <v>500</v>
      </c>
      <c r="L407" s="48">
        <v>500</v>
      </c>
      <c r="M407" s="1035">
        <v>365.51</v>
      </c>
      <c r="N407" s="965">
        <f t="shared" si="61"/>
        <v>73.102</v>
      </c>
    </row>
    <row r="408" spans="1:14" ht="15">
      <c r="A408" s="171">
        <v>633006</v>
      </c>
      <c r="B408" s="9">
        <v>4</v>
      </c>
      <c r="C408" s="13">
        <v>41</v>
      </c>
      <c r="D408" s="512" t="s">
        <v>273</v>
      </c>
      <c r="E408" s="328" t="s">
        <v>100</v>
      </c>
      <c r="F408" s="172">
        <v>92</v>
      </c>
      <c r="G408" s="172">
        <v>10</v>
      </c>
      <c r="H408" s="48">
        <v>50</v>
      </c>
      <c r="I408" s="8">
        <v>100</v>
      </c>
      <c r="J408" s="172">
        <v>100</v>
      </c>
      <c r="K408" s="171">
        <v>50</v>
      </c>
      <c r="L408" s="48">
        <v>50</v>
      </c>
      <c r="M408" s="1035">
        <v>0</v>
      </c>
      <c r="N408" s="965">
        <f t="shared" si="61"/>
        <v>0</v>
      </c>
    </row>
    <row r="409" spans="1:14" ht="15">
      <c r="A409" s="171">
        <v>633006</v>
      </c>
      <c r="B409" s="9">
        <v>5</v>
      </c>
      <c r="C409" s="13">
        <v>41</v>
      </c>
      <c r="D409" s="512" t="s">
        <v>273</v>
      </c>
      <c r="E409" s="328" t="s">
        <v>101</v>
      </c>
      <c r="F409" s="176">
        <v>80</v>
      </c>
      <c r="G409" s="176"/>
      <c r="H409" s="524">
        <v>50</v>
      </c>
      <c r="I409" s="54">
        <v>50</v>
      </c>
      <c r="J409" s="601"/>
      <c r="K409" s="175">
        <v>50</v>
      </c>
      <c r="L409" s="524">
        <v>110</v>
      </c>
      <c r="M409" s="1082">
        <v>52.08</v>
      </c>
      <c r="N409" s="965">
        <f t="shared" si="61"/>
        <v>47.345454545454544</v>
      </c>
    </row>
    <row r="410" spans="1:14" ht="15">
      <c r="A410" s="171">
        <v>633006</v>
      </c>
      <c r="B410" s="9">
        <v>7</v>
      </c>
      <c r="C410" s="13">
        <v>41</v>
      </c>
      <c r="D410" s="512" t="s">
        <v>273</v>
      </c>
      <c r="E410" s="328" t="s">
        <v>281</v>
      </c>
      <c r="F410" s="172">
        <v>893</v>
      </c>
      <c r="G410" s="172">
        <v>783</v>
      </c>
      <c r="H410" s="524">
        <v>500</v>
      </c>
      <c r="I410" s="54">
        <v>650</v>
      </c>
      <c r="J410" s="176">
        <v>650</v>
      </c>
      <c r="K410" s="175">
        <v>500</v>
      </c>
      <c r="L410" s="524">
        <v>440</v>
      </c>
      <c r="M410" s="1034">
        <v>61.1</v>
      </c>
      <c r="N410" s="964">
        <f t="shared" si="61"/>
        <v>13.886363636363637</v>
      </c>
    </row>
    <row r="411" spans="1:14" ht="15">
      <c r="A411" s="171">
        <v>633006</v>
      </c>
      <c r="B411" s="9">
        <v>8</v>
      </c>
      <c r="C411" s="13">
        <v>41</v>
      </c>
      <c r="D411" s="512" t="s">
        <v>273</v>
      </c>
      <c r="E411" s="328" t="s">
        <v>350</v>
      </c>
      <c r="F411" s="172">
        <v>160</v>
      </c>
      <c r="G411" s="172"/>
      <c r="H411" s="524">
        <v>250</v>
      </c>
      <c r="I411" s="54">
        <v>500</v>
      </c>
      <c r="J411" s="176">
        <v>500</v>
      </c>
      <c r="K411" s="175">
        <v>250</v>
      </c>
      <c r="L411" s="524">
        <v>250</v>
      </c>
      <c r="M411" s="1034">
        <v>185.76</v>
      </c>
      <c r="N411" s="967">
        <f t="shared" si="61"/>
        <v>74.304</v>
      </c>
    </row>
    <row r="412" spans="1:14" ht="15">
      <c r="A412" s="171">
        <v>633006</v>
      </c>
      <c r="B412" s="9">
        <v>10</v>
      </c>
      <c r="C412" s="13">
        <v>41</v>
      </c>
      <c r="D412" s="512" t="s">
        <v>273</v>
      </c>
      <c r="E412" s="328" t="s">
        <v>359</v>
      </c>
      <c r="F412" s="172">
        <v>60</v>
      </c>
      <c r="G412" s="172">
        <v>101</v>
      </c>
      <c r="H412" s="524">
        <v>500</v>
      </c>
      <c r="I412" s="54">
        <v>500</v>
      </c>
      <c r="J412" s="176">
        <v>500</v>
      </c>
      <c r="K412" s="175">
        <v>500</v>
      </c>
      <c r="L412" s="524">
        <v>500</v>
      </c>
      <c r="M412" s="1034">
        <v>0</v>
      </c>
      <c r="N412" s="967">
        <f t="shared" si="61"/>
        <v>0</v>
      </c>
    </row>
    <row r="413" spans="1:14" ht="15">
      <c r="A413" s="171">
        <v>633009</v>
      </c>
      <c r="B413" s="9">
        <v>1</v>
      </c>
      <c r="C413" s="13">
        <v>111</v>
      </c>
      <c r="D413" s="512" t="s">
        <v>273</v>
      </c>
      <c r="E413" s="328" t="s">
        <v>282</v>
      </c>
      <c r="F413" s="172">
        <v>280</v>
      </c>
      <c r="G413" s="172">
        <v>161</v>
      </c>
      <c r="H413" s="171">
        <v>180</v>
      </c>
      <c r="I413" s="8">
        <v>180</v>
      </c>
      <c r="J413" s="209">
        <v>180</v>
      </c>
      <c r="K413" s="171">
        <v>180</v>
      </c>
      <c r="L413" s="48">
        <v>180</v>
      </c>
      <c r="M413" s="1035">
        <v>75.7</v>
      </c>
      <c r="N413" s="967">
        <f t="shared" si="61"/>
        <v>42.05555555555556</v>
      </c>
    </row>
    <row r="414" spans="1:14" ht="15">
      <c r="A414" s="171">
        <v>633009</v>
      </c>
      <c r="B414" s="9">
        <v>16</v>
      </c>
      <c r="C414" s="13">
        <v>111</v>
      </c>
      <c r="D414" s="512" t="s">
        <v>273</v>
      </c>
      <c r="E414" s="328" t="s">
        <v>283</v>
      </c>
      <c r="F414" s="172">
        <v>3984</v>
      </c>
      <c r="G414" s="172">
        <v>2163</v>
      </c>
      <c r="H414" s="171">
        <v>2000</v>
      </c>
      <c r="I414" s="8">
        <v>1800</v>
      </c>
      <c r="J414" s="209">
        <v>1800</v>
      </c>
      <c r="K414" s="171">
        <v>2000</v>
      </c>
      <c r="L414" s="48">
        <v>1860</v>
      </c>
      <c r="M414" s="1035">
        <v>767.51</v>
      </c>
      <c r="N414" s="1187">
        <f t="shared" si="61"/>
        <v>41.26397849462366</v>
      </c>
    </row>
    <row r="415" spans="1:14" ht="15">
      <c r="A415" s="171">
        <v>633009</v>
      </c>
      <c r="B415" s="9">
        <v>16</v>
      </c>
      <c r="C415" s="13">
        <v>41</v>
      </c>
      <c r="D415" s="512" t="s">
        <v>273</v>
      </c>
      <c r="E415" s="328" t="s">
        <v>283</v>
      </c>
      <c r="F415" s="328"/>
      <c r="G415" s="657"/>
      <c r="H415" s="1188"/>
      <c r="I415" s="91">
        <v>700</v>
      </c>
      <c r="J415" s="209">
        <v>700</v>
      </c>
      <c r="K415" s="171"/>
      <c r="L415" s="53"/>
      <c r="M415" s="172"/>
      <c r="N415" s="213"/>
    </row>
    <row r="416" spans="1:14" ht="15">
      <c r="A416" s="171">
        <v>633009</v>
      </c>
      <c r="B416" s="9">
        <v>16</v>
      </c>
      <c r="C416" s="13" t="s">
        <v>493</v>
      </c>
      <c r="D416" s="512" t="s">
        <v>273</v>
      </c>
      <c r="E416" s="328" t="s">
        <v>283</v>
      </c>
      <c r="F416" s="172"/>
      <c r="G416" s="172"/>
      <c r="H416" s="201"/>
      <c r="I416" s="8">
        <v>50</v>
      </c>
      <c r="J416" s="213">
        <v>50</v>
      </c>
      <c r="K416" s="201"/>
      <c r="L416" s="53"/>
      <c r="M416" s="1076"/>
      <c r="N416" s="967"/>
    </row>
    <row r="417" spans="1:14" ht="15">
      <c r="A417" s="201">
        <v>633010</v>
      </c>
      <c r="B417" s="91">
        <v>16</v>
      </c>
      <c r="C417" s="322">
        <v>111</v>
      </c>
      <c r="D417" s="511" t="s">
        <v>273</v>
      </c>
      <c r="E417" s="599" t="s">
        <v>284</v>
      </c>
      <c r="F417" s="172">
        <v>41</v>
      </c>
      <c r="G417" s="172">
        <v>113</v>
      </c>
      <c r="H417" s="171">
        <v>300</v>
      </c>
      <c r="I417" s="53">
        <v>300</v>
      </c>
      <c r="J417" s="211">
        <v>200</v>
      </c>
      <c r="K417" s="201">
        <v>300</v>
      </c>
      <c r="L417" s="53">
        <v>400</v>
      </c>
      <c r="M417" s="1076">
        <v>374.08</v>
      </c>
      <c r="N417" s="965">
        <f t="shared" si="61"/>
        <v>93.52</v>
      </c>
    </row>
    <row r="418" spans="1:14" ht="15">
      <c r="A418" s="201">
        <v>633010</v>
      </c>
      <c r="B418" s="81"/>
      <c r="C418" s="657">
        <v>111</v>
      </c>
      <c r="D418" s="511" t="s">
        <v>273</v>
      </c>
      <c r="E418" s="599" t="s">
        <v>481</v>
      </c>
      <c r="F418" s="172">
        <v>110</v>
      </c>
      <c r="G418" s="172"/>
      <c r="H418" s="53"/>
      <c r="I418" s="24">
        <v>150</v>
      </c>
      <c r="J418" s="211">
        <v>150</v>
      </c>
      <c r="K418" s="201"/>
      <c r="L418" s="53"/>
      <c r="M418" s="1076"/>
      <c r="N418" s="824"/>
    </row>
    <row r="419" spans="1:14" ht="15">
      <c r="A419" s="171">
        <v>633011</v>
      </c>
      <c r="B419" s="33"/>
      <c r="C419" s="85">
        <v>41</v>
      </c>
      <c r="D419" s="512" t="s">
        <v>273</v>
      </c>
      <c r="E419" s="328" t="s">
        <v>285</v>
      </c>
      <c r="F419" s="172"/>
      <c r="G419" s="172">
        <v>19</v>
      </c>
      <c r="H419" s="48">
        <v>50</v>
      </c>
      <c r="I419" s="8">
        <v>50</v>
      </c>
      <c r="J419" s="244">
        <v>50</v>
      </c>
      <c r="K419" s="171">
        <v>50</v>
      </c>
      <c r="L419" s="48">
        <v>250</v>
      </c>
      <c r="M419" s="1077">
        <v>193.1</v>
      </c>
      <c r="N419" s="967">
        <f aca="true" t="shared" si="63" ref="N419:N427">(100/L419)*M419</f>
        <v>77.24000000000001</v>
      </c>
    </row>
    <row r="420" spans="1:14" ht="15">
      <c r="A420" s="171">
        <v>633015</v>
      </c>
      <c r="B420" s="33"/>
      <c r="C420" s="130">
        <v>41</v>
      </c>
      <c r="D420" s="513" t="s">
        <v>273</v>
      </c>
      <c r="E420" s="328" t="s">
        <v>286</v>
      </c>
      <c r="F420" s="172"/>
      <c r="G420" s="172"/>
      <c r="H420" s="48">
        <v>80</v>
      </c>
      <c r="I420" s="8">
        <v>100</v>
      </c>
      <c r="J420" s="172">
        <v>40</v>
      </c>
      <c r="K420" s="179">
        <v>80</v>
      </c>
      <c r="L420" s="48">
        <v>80</v>
      </c>
      <c r="M420" s="1035">
        <v>0</v>
      </c>
      <c r="N420" s="966">
        <f t="shared" si="63"/>
        <v>0</v>
      </c>
    </row>
    <row r="421" spans="1:14" ht="15">
      <c r="A421" s="193">
        <v>634</v>
      </c>
      <c r="B421" s="3"/>
      <c r="C421" s="639"/>
      <c r="D421" s="509"/>
      <c r="E421" s="532" t="s">
        <v>287</v>
      </c>
      <c r="F421" s="165"/>
      <c r="G421" s="165"/>
      <c r="H421" s="5">
        <v>10</v>
      </c>
      <c r="I421" s="4">
        <v>10</v>
      </c>
      <c r="J421" s="165">
        <v>10</v>
      </c>
      <c r="K421" s="5">
        <f>K422</f>
        <v>10</v>
      </c>
      <c r="L421" s="4">
        <f>L422</f>
        <v>10</v>
      </c>
      <c r="M421" s="1036">
        <f>M422</f>
        <v>0</v>
      </c>
      <c r="N421" s="996">
        <f t="shared" si="63"/>
        <v>0</v>
      </c>
    </row>
    <row r="422" spans="1:14" ht="15">
      <c r="A422" s="166">
        <v>634005</v>
      </c>
      <c r="B422" s="75">
        <v>16</v>
      </c>
      <c r="C422" s="112">
        <v>41</v>
      </c>
      <c r="D422" s="514" t="s">
        <v>273</v>
      </c>
      <c r="E422" s="541" t="s">
        <v>288</v>
      </c>
      <c r="F422" s="167"/>
      <c r="G422" s="167"/>
      <c r="H422" s="77">
        <v>10</v>
      </c>
      <c r="I422" s="77">
        <v>10</v>
      </c>
      <c r="J422" s="167">
        <v>10</v>
      </c>
      <c r="K422" s="77">
        <v>10</v>
      </c>
      <c r="L422" s="77">
        <v>10</v>
      </c>
      <c r="M422" s="987">
        <v>0</v>
      </c>
      <c r="N422" s="972">
        <f t="shared" si="63"/>
        <v>0</v>
      </c>
    </row>
    <row r="423" spans="1:14" ht="15">
      <c r="A423" s="193">
        <v>635</v>
      </c>
      <c r="B423" s="3"/>
      <c r="C423" s="135"/>
      <c r="D423" s="514"/>
      <c r="E423" s="532" t="s">
        <v>124</v>
      </c>
      <c r="F423" s="165">
        <f>SUM(F424:F424)</f>
        <v>3443</v>
      </c>
      <c r="G423" s="165">
        <f>SUM(G424:G424)</f>
        <v>6612</v>
      </c>
      <c r="H423" s="5">
        <f>SUM(H424:H424)</f>
        <v>10000</v>
      </c>
      <c r="I423" s="5">
        <f>SUM(I424:I424)</f>
        <v>8130</v>
      </c>
      <c r="J423" s="165">
        <v>1600</v>
      </c>
      <c r="K423" s="5">
        <f>SUM(K424:K424)</f>
        <v>10000</v>
      </c>
      <c r="L423" s="5">
        <f>SUM(L424:L424)</f>
        <v>5325</v>
      </c>
      <c r="M423" s="984">
        <f>M424</f>
        <v>1896.02</v>
      </c>
      <c r="N423" s="996">
        <f t="shared" si="63"/>
        <v>35.606009389671364</v>
      </c>
    </row>
    <row r="424" spans="1:14" ht="15">
      <c r="A424" s="173">
        <v>635006</v>
      </c>
      <c r="B424" s="11">
        <v>3</v>
      </c>
      <c r="C424" s="204">
        <v>41</v>
      </c>
      <c r="D424" s="509" t="s">
        <v>273</v>
      </c>
      <c r="E424" s="529" t="s">
        <v>289</v>
      </c>
      <c r="F424" s="174">
        <v>3443</v>
      </c>
      <c r="G424" s="174">
        <v>6612</v>
      </c>
      <c r="H424" s="80">
        <v>10000</v>
      </c>
      <c r="I424" s="10">
        <v>8130</v>
      </c>
      <c r="J424" s="170">
        <v>7000</v>
      </c>
      <c r="K424" s="80">
        <v>10000</v>
      </c>
      <c r="L424" s="10">
        <v>5325</v>
      </c>
      <c r="M424" s="1037">
        <v>1896.02</v>
      </c>
      <c r="N424" s="972">
        <f t="shared" si="63"/>
        <v>35.606009389671364</v>
      </c>
    </row>
    <row r="425" spans="1:14" ht="15">
      <c r="A425" s="193">
        <v>637</v>
      </c>
      <c r="B425" s="3"/>
      <c r="C425" s="141"/>
      <c r="D425" s="540"/>
      <c r="E425" s="676" t="s">
        <v>134</v>
      </c>
      <c r="F425" s="165">
        <f>SUM(F426:F437)</f>
        <v>14334</v>
      </c>
      <c r="G425" s="165">
        <f aca="true" t="shared" si="64" ref="G425:M425">SUM(G426:G437)</f>
        <v>7689</v>
      </c>
      <c r="H425" s="5">
        <f t="shared" si="64"/>
        <v>8120</v>
      </c>
      <c r="I425" s="4">
        <f t="shared" si="64"/>
        <v>8220</v>
      </c>
      <c r="J425" s="165">
        <f t="shared" si="64"/>
        <v>5320</v>
      </c>
      <c r="K425" s="5">
        <f t="shared" si="64"/>
        <v>7420</v>
      </c>
      <c r="L425" s="4">
        <f t="shared" si="64"/>
        <v>7830</v>
      </c>
      <c r="M425" s="1036">
        <f t="shared" si="64"/>
        <v>2641.2799999999997</v>
      </c>
      <c r="N425" s="996">
        <f t="shared" si="63"/>
        <v>33.73282247765006</v>
      </c>
    </row>
    <row r="426" spans="1:14" ht="15">
      <c r="A426" s="169">
        <v>637002</v>
      </c>
      <c r="B426" s="7">
        <v>16</v>
      </c>
      <c r="C426" s="631">
        <v>111</v>
      </c>
      <c r="D426" s="521" t="s">
        <v>273</v>
      </c>
      <c r="E426" s="533" t="s">
        <v>290</v>
      </c>
      <c r="F426" s="170">
        <v>533</v>
      </c>
      <c r="G426" s="170">
        <v>1098</v>
      </c>
      <c r="H426" s="52">
        <v>600</v>
      </c>
      <c r="I426" s="21">
        <v>600</v>
      </c>
      <c r="J426" s="181">
        <v>500</v>
      </c>
      <c r="K426" s="52">
        <v>600</v>
      </c>
      <c r="L426" s="21">
        <v>600</v>
      </c>
      <c r="M426" s="1075">
        <v>240</v>
      </c>
      <c r="N426" s="998">
        <f t="shared" si="63"/>
        <v>40</v>
      </c>
    </row>
    <row r="427" spans="1:14" ht="15">
      <c r="A427" s="169">
        <v>637002</v>
      </c>
      <c r="B427" s="7"/>
      <c r="C427" s="641">
        <v>41</v>
      </c>
      <c r="D427" s="512" t="s">
        <v>273</v>
      </c>
      <c r="E427" s="534" t="s">
        <v>291</v>
      </c>
      <c r="F427" s="170">
        <v>335</v>
      </c>
      <c r="G427" s="170">
        <v>206</v>
      </c>
      <c r="H427" s="48">
        <v>300</v>
      </c>
      <c r="I427" s="8">
        <v>300</v>
      </c>
      <c r="J427" s="172">
        <v>150</v>
      </c>
      <c r="K427" s="48">
        <v>300</v>
      </c>
      <c r="L427" s="8">
        <v>600</v>
      </c>
      <c r="M427" s="1035">
        <v>0</v>
      </c>
      <c r="N427" s="967">
        <f t="shared" si="63"/>
        <v>0</v>
      </c>
    </row>
    <row r="428" spans="1:14" ht="15" hidden="1">
      <c r="A428" s="169">
        <v>637002</v>
      </c>
      <c r="B428" s="7"/>
      <c r="C428" s="641">
        <v>41</v>
      </c>
      <c r="D428" s="512" t="s">
        <v>273</v>
      </c>
      <c r="E428" s="534" t="s">
        <v>426</v>
      </c>
      <c r="F428" s="170"/>
      <c r="G428" s="170"/>
      <c r="H428" s="48"/>
      <c r="I428" s="8"/>
      <c r="J428" s="172"/>
      <c r="K428" s="48"/>
      <c r="L428" s="8"/>
      <c r="M428" s="1035"/>
      <c r="N428" s="824"/>
    </row>
    <row r="429" spans="1:14" ht="15">
      <c r="A429" s="169">
        <v>637001</v>
      </c>
      <c r="B429" s="7"/>
      <c r="C429" s="641">
        <v>41</v>
      </c>
      <c r="D429" s="512" t="s">
        <v>273</v>
      </c>
      <c r="E429" s="534" t="s">
        <v>292</v>
      </c>
      <c r="F429" s="170">
        <v>160</v>
      </c>
      <c r="G429" s="170"/>
      <c r="H429" s="48">
        <v>20</v>
      </c>
      <c r="I429" s="8">
        <v>20</v>
      </c>
      <c r="J429" s="172">
        <v>20</v>
      </c>
      <c r="K429" s="48">
        <v>20</v>
      </c>
      <c r="L429" s="8">
        <v>20</v>
      </c>
      <c r="M429" s="985">
        <v>0</v>
      </c>
      <c r="N429" s="967">
        <f aca="true" t="shared" si="65" ref="N429:N435">(100/L429)*M429</f>
        <v>0</v>
      </c>
    </row>
    <row r="430" spans="1:14" ht="15">
      <c r="A430" s="171">
        <v>637004</v>
      </c>
      <c r="B430" s="9">
        <v>1</v>
      </c>
      <c r="C430" s="206">
        <v>41</v>
      </c>
      <c r="D430" s="511" t="s">
        <v>273</v>
      </c>
      <c r="E430" s="470" t="s">
        <v>293</v>
      </c>
      <c r="F430" s="170"/>
      <c r="G430" s="170">
        <v>500</v>
      </c>
      <c r="H430" s="89">
        <v>400</v>
      </c>
      <c r="I430" s="6">
        <v>400</v>
      </c>
      <c r="J430" s="170">
        <v>300</v>
      </c>
      <c r="K430" s="89">
        <v>400</v>
      </c>
      <c r="L430" s="6">
        <v>400</v>
      </c>
      <c r="M430" s="988">
        <v>0</v>
      </c>
      <c r="N430" s="967">
        <f t="shared" si="65"/>
        <v>0</v>
      </c>
    </row>
    <row r="431" spans="1:14" ht="15">
      <c r="A431" s="171">
        <v>637004</v>
      </c>
      <c r="B431" s="9">
        <v>3</v>
      </c>
      <c r="C431" s="85">
        <v>41</v>
      </c>
      <c r="D431" s="512" t="s">
        <v>273</v>
      </c>
      <c r="E431" s="470" t="s">
        <v>464</v>
      </c>
      <c r="F431" s="170"/>
      <c r="G431" s="170">
        <v>1056</v>
      </c>
      <c r="H431" s="36">
        <v>1100</v>
      </c>
      <c r="I431" s="12">
        <v>1100</v>
      </c>
      <c r="J431" s="183"/>
      <c r="K431" s="201">
        <v>1100</v>
      </c>
      <c r="L431" s="53">
        <v>1100</v>
      </c>
      <c r="M431" s="989">
        <v>0</v>
      </c>
      <c r="N431" s="965">
        <f t="shared" si="65"/>
        <v>0</v>
      </c>
    </row>
    <row r="432" spans="1:14" ht="15">
      <c r="A432" s="171">
        <v>637004</v>
      </c>
      <c r="B432" s="9">
        <v>5</v>
      </c>
      <c r="C432" s="85">
        <v>41</v>
      </c>
      <c r="D432" s="512" t="s">
        <v>150</v>
      </c>
      <c r="E432" s="470" t="s">
        <v>138</v>
      </c>
      <c r="F432" s="172">
        <v>272</v>
      </c>
      <c r="G432" s="172">
        <v>517</v>
      </c>
      <c r="H432" s="53">
        <v>900</v>
      </c>
      <c r="I432" s="24">
        <v>900</v>
      </c>
      <c r="J432" s="211">
        <v>100</v>
      </c>
      <c r="K432" s="201">
        <v>200</v>
      </c>
      <c r="L432" s="53">
        <v>260</v>
      </c>
      <c r="M432" s="993">
        <v>253.32</v>
      </c>
      <c r="N432" s="964">
        <f t="shared" si="65"/>
        <v>97.43076923076923</v>
      </c>
    </row>
    <row r="433" spans="1:14" ht="15">
      <c r="A433" s="171">
        <v>637006</v>
      </c>
      <c r="B433" s="9"/>
      <c r="C433" s="85">
        <v>41</v>
      </c>
      <c r="D433" s="512" t="s">
        <v>273</v>
      </c>
      <c r="E433" s="470" t="s">
        <v>395</v>
      </c>
      <c r="F433" s="172"/>
      <c r="G433" s="172"/>
      <c r="H433" s="53"/>
      <c r="I433" s="24">
        <v>50</v>
      </c>
      <c r="J433" s="211">
        <v>50</v>
      </c>
      <c r="K433" s="201"/>
      <c r="L433" s="53"/>
      <c r="M433" s="993"/>
      <c r="N433" s="964"/>
    </row>
    <row r="434" spans="1:14" ht="15">
      <c r="A434" s="171">
        <v>637014</v>
      </c>
      <c r="B434" s="9"/>
      <c r="C434" s="13">
        <v>41</v>
      </c>
      <c r="D434" s="512" t="s">
        <v>273</v>
      </c>
      <c r="E434" s="470" t="s">
        <v>149</v>
      </c>
      <c r="F434" s="172">
        <v>11081</v>
      </c>
      <c r="G434" s="172">
        <v>2191</v>
      </c>
      <c r="H434" s="53">
        <v>2000</v>
      </c>
      <c r="I434" s="24">
        <v>2000</v>
      </c>
      <c r="J434" s="211">
        <v>2000</v>
      </c>
      <c r="K434" s="201">
        <v>2000</v>
      </c>
      <c r="L434" s="53">
        <v>2000</v>
      </c>
      <c r="M434" s="993">
        <v>739.35</v>
      </c>
      <c r="N434" s="967">
        <f t="shared" si="65"/>
        <v>36.9675</v>
      </c>
    </row>
    <row r="435" spans="1:14" ht="15">
      <c r="A435" s="171">
        <v>637015</v>
      </c>
      <c r="B435" s="9"/>
      <c r="C435" s="13">
        <v>41</v>
      </c>
      <c r="D435" s="512" t="s">
        <v>273</v>
      </c>
      <c r="E435" s="328" t="s">
        <v>151</v>
      </c>
      <c r="F435" s="172">
        <v>372</v>
      </c>
      <c r="G435" s="172">
        <v>399</v>
      </c>
      <c r="H435" s="48">
        <v>350</v>
      </c>
      <c r="I435" s="8">
        <v>400</v>
      </c>
      <c r="J435" s="172">
        <v>400</v>
      </c>
      <c r="K435" s="171">
        <v>350</v>
      </c>
      <c r="L435" s="48">
        <v>400</v>
      </c>
      <c r="M435" s="985">
        <v>391.62</v>
      </c>
      <c r="N435" s="967">
        <f t="shared" si="65"/>
        <v>97.905</v>
      </c>
    </row>
    <row r="436" spans="1:14" ht="15">
      <c r="A436" s="171">
        <v>637006</v>
      </c>
      <c r="B436" s="9"/>
      <c r="C436" s="13">
        <v>41</v>
      </c>
      <c r="D436" s="512" t="s">
        <v>273</v>
      </c>
      <c r="E436" s="328" t="s">
        <v>482</v>
      </c>
      <c r="F436" s="172">
        <v>55</v>
      </c>
      <c r="G436" s="172">
        <v>24</v>
      </c>
      <c r="H436" s="48"/>
      <c r="I436" s="8"/>
      <c r="J436" s="172"/>
      <c r="K436" s="171"/>
      <c r="L436" s="48"/>
      <c r="M436" s="985"/>
      <c r="N436" s="824"/>
    </row>
    <row r="437" spans="1:14" ht="15">
      <c r="A437" s="171">
        <v>637016</v>
      </c>
      <c r="B437" s="9"/>
      <c r="C437" s="13">
        <v>41</v>
      </c>
      <c r="D437" s="512" t="s">
        <v>273</v>
      </c>
      <c r="E437" s="328" t="s">
        <v>152</v>
      </c>
      <c r="F437" s="172">
        <v>1526</v>
      </c>
      <c r="G437" s="172">
        <v>1698</v>
      </c>
      <c r="H437" s="48">
        <v>2450</v>
      </c>
      <c r="I437" s="12">
        <v>2450</v>
      </c>
      <c r="J437" s="474">
        <v>1800</v>
      </c>
      <c r="K437" s="169">
        <v>2450</v>
      </c>
      <c r="L437" s="36">
        <v>2450</v>
      </c>
      <c r="M437" s="992">
        <v>1016.99</v>
      </c>
      <c r="N437" s="966">
        <f>(100/L437)*M437</f>
        <v>41.509795918367345</v>
      </c>
    </row>
    <row r="438" spans="1:14" ht="15">
      <c r="A438" s="164">
        <v>642</v>
      </c>
      <c r="B438" s="3"/>
      <c r="C438" s="135"/>
      <c r="D438" s="514"/>
      <c r="E438" s="532" t="s">
        <v>265</v>
      </c>
      <c r="F438" s="165">
        <v>350</v>
      </c>
      <c r="G438" s="165">
        <v>385</v>
      </c>
      <c r="H438" s="595">
        <v>390</v>
      </c>
      <c r="I438" s="125">
        <v>420</v>
      </c>
      <c r="J438" s="241">
        <v>420</v>
      </c>
      <c r="K438" s="1066">
        <f>K439</f>
        <v>390</v>
      </c>
      <c r="L438" s="595">
        <f>L439</f>
        <v>390</v>
      </c>
      <c r="M438" s="1078">
        <f>M439</f>
        <v>385</v>
      </c>
      <c r="N438" s="997">
        <f>(100/L438)*M438</f>
        <v>98.71794871794872</v>
      </c>
    </row>
    <row r="439" spans="1:14" ht="15">
      <c r="A439" s="202">
        <v>642011</v>
      </c>
      <c r="B439" s="99"/>
      <c r="C439" s="644">
        <v>41</v>
      </c>
      <c r="D439" s="514" t="s">
        <v>273</v>
      </c>
      <c r="E439" s="544" t="s">
        <v>268</v>
      </c>
      <c r="F439" s="821">
        <v>350</v>
      </c>
      <c r="G439" s="821">
        <v>385</v>
      </c>
      <c r="H439" s="603">
        <v>390</v>
      </c>
      <c r="I439" s="14">
        <v>420</v>
      </c>
      <c r="J439" s="250">
        <v>420</v>
      </c>
      <c r="K439" s="1043">
        <v>390</v>
      </c>
      <c r="L439" s="187">
        <v>390</v>
      </c>
      <c r="M439" s="1079">
        <v>385</v>
      </c>
      <c r="N439" s="972">
        <f>(100/L439)*M439</f>
        <v>98.71794871794872</v>
      </c>
    </row>
    <row r="440" spans="1:14" ht="15.75" thickBot="1">
      <c r="A440" s="198"/>
      <c r="B440" s="92"/>
      <c r="C440" s="646"/>
      <c r="D440" s="542"/>
      <c r="E440" s="545"/>
      <c r="F440" s="321"/>
      <c r="G440" s="321"/>
      <c r="H440" s="121"/>
      <c r="I440" s="133"/>
      <c r="J440" s="243"/>
      <c r="K440" s="265"/>
      <c r="L440" s="473"/>
      <c r="M440" s="1080"/>
      <c r="N440" s="1020"/>
    </row>
    <row r="441" spans="1:14" ht="15.75" thickBot="1">
      <c r="A441" s="186" t="s">
        <v>372</v>
      </c>
      <c r="B441" s="17"/>
      <c r="C441" s="638"/>
      <c r="D441" s="508"/>
      <c r="E441" s="57" t="s">
        <v>330</v>
      </c>
      <c r="F441" s="18">
        <f>F442+F443+F452+F462+F465+F471</f>
        <v>53453</v>
      </c>
      <c r="G441" s="18">
        <f aca="true" t="shared" si="66" ref="G441:M441">G442+G443+G452+G462+G465+G471</f>
        <v>74129</v>
      </c>
      <c r="H441" s="70">
        <f t="shared" si="66"/>
        <v>68105</v>
      </c>
      <c r="I441" s="70">
        <f t="shared" si="66"/>
        <v>68105</v>
      </c>
      <c r="J441" s="18">
        <f t="shared" si="66"/>
        <v>59340</v>
      </c>
      <c r="K441" s="69">
        <f t="shared" si="66"/>
        <v>67605</v>
      </c>
      <c r="L441" s="70">
        <f t="shared" si="66"/>
        <v>67605</v>
      </c>
      <c r="M441" s="1008">
        <f t="shared" si="66"/>
        <v>28549.99</v>
      </c>
      <c r="N441" s="995">
        <f>(100/L441)*M441</f>
        <v>42.230589453442796</v>
      </c>
    </row>
    <row r="442" spans="1:14" ht="15">
      <c r="A442" s="200">
        <v>611000</v>
      </c>
      <c r="B442" s="72"/>
      <c r="C442" s="639"/>
      <c r="D442" s="509" t="s">
        <v>294</v>
      </c>
      <c r="E442" s="554" t="s">
        <v>74</v>
      </c>
      <c r="F442" s="218">
        <v>22287</v>
      </c>
      <c r="G442" s="218">
        <v>35173</v>
      </c>
      <c r="H442" s="73">
        <v>31200</v>
      </c>
      <c r="I442" s="71">
        <v>31200</v>
      </c>
      <c r="J442" s="218">
        <v>31200</v>
      </c>
      <c r="K442" s="200">
        <v>31200</v>
      </c>
      <c r="L442" s="98">
        <v>31200</v>
      </c>
      <c r="M442" s="983">
        <v>13247.26</v>
      </c>
      <c r="N442" s="996">
        <f>(100/L442)*M442</f>
        <v>42.45916666666667</v>
      </c>
    </row>
    <row r="443" spans="1:14" ht="15">
      <c r="A443" s="193">
        <v>62</v>
      </c>
      <c r="B443" s="3"/>
      <c r="C443" s="135"/>
      <c r="D443" s="514"/>
      <c r="E443" s="532" t="s">
        <v>75</v>
      </c>
      <c r="F443" s="165">
        <f>SUM(F444:F451)</f>
        <v>7781</v>
      </c>
      <c r="G443" s="165">
        <f aca="true" t="shared" si="67" ref="G443:M443">SUM(G444:G451)</f>
        <v>9410</v>
      </c>
      <c r="H443" s="5">
        <f t="shared" si="67"/>
        <v>11000</v>
      </c>
      <c r="I443" s="5">
        <f t="shared" si="67"/>
        <v>11000</v>
      </c>
      <c r="J443" s="165">
        <f>SUM(J444:J451)</f>
        <v>11000</v>
      </c>
      <c r="K443" s="164">
        <f t="shared" si="67"/>
        <v>11000</v>
      </c>
      <c r="L443" s="4">
        <f t="shared" si="67"/>
        <v>11000</v>
      </c>
      <c r="M443" s="984">
        <f t="shared" si="67"/>
        <v>4751.63</v>
      </c>
      <c r="N443" s="997">
        <f>(100/L443)*M443</f>
        <v>43.196636363636365</v>
      </c>
    </row>
    <row r="444" spans="1:14" ht="15">
      <c r="A444" s="180">
        <v>621000</v>
      </c>
      <c r="B444" s="22"/>
      <c r="C444" s="631">
        <v>41</v>
      </c>
      <c r="D444" s="521" t="s">
        <v>294</v>
      </c>
      <c r="E444" s="517" t="s">
        <v>76</v>
      </c>
      <c r="F444" s="181">
        <v>1068</v>
      </c>
      <c r="G444" s="181">
        <v>1223</v>
      </c>
      <c r="H444" s="110">
        <v>1560</v>
      </c>
      <c r="I444" s="90">
        <v>1560</v>
      </c>
      <c r="J444" s="181">
        <v>1560</v>
      </c>
      <c r="K444" s="180">
        <v>1560</v>
      </c>
      <c r="L444" s="90">
        <v>1560</v>
      </c>
      <c r="M444" s="1005">
        <v>666.69</v>
      </c>
      <c r="N444" s="998">
        <f aca="true" t="shared" si="68" ref="N444:N461">(100/L444)*M444</f>
        <v>42.73653846153846</v>
      </c>
    </row>
    <row r="445" spans="1:14" ht="15">
      <c r="A445" s="169">
        <v>623000</v>
      </c>
      <c r="B445" s="7"/>
      <c r="C445" s="206">
        <v>41</v>
      </c>
      <c r="D445" s="511" t="s">
        <v>294</v>
      </c>
      <c r="E445" s="328" t="s">
        <v>77</v>
      </c>
      <c r="F445" s="172">
        <v>1159</v>
      </c>
      <c r="G445" s="172">
        <v>1429</v>
      </c>
      <c r="H445" s="53">
        <v>1560</v>
      </c>
      <c r="I445" s="24">
        <v>1560</v>
      </c>
      <c r="J445" s="211">
        <v>1560</v>
      </c>
      <c r="K445" s="201">
        <v>1560</v>
      </c>
      <c r="L445" s="24">
        <v>1560</v>
      </c>
      <c r="M445" s="993">
        <v>692.95</v>
      </c>
      <c r="N445" s="967">
        <f t="shared" si="68"/>
        <v>44.419871794871796</v>
      </c>
    </row>
    <row r="446" spans="1:14" ht="15">
      <c r="A446" s="171">
        <v>625001</v>
      </c>
      <c r="B446" s="9"/>
      <c r="C446" s="13">
        <v>41</v>
      </c>
      <c r="D446" s="512" t="s">
        <v>294</v>
      </c>
      <c r="E446" s="328" t="s">
        <v>78</v>
      </c>
      <c r="F446" s="604">
        <v>312</v>
      </c>
      <c r="G446" s="604">
        <v>379</v>
      </c>
      <c r="H446" s="53">
        <v>450</v>
      </c>
      <c r="I446" s="24">
        <v>450</v>
      </c>
      <c r="J446" s="211">
        <v>450</v>
      </c>
      <c r="K446" s="201">
        <v>450</v>
      </c>
      <c r="L446" s="24">
        <v>450</v>
      </c>
      <c r="M446" s="993">
        <v>190.29</v>
      </c>
      <c r="N446" s="967">
        <f t="shared" si="68"/>
        <v>42.28666666666666</v>
      </c>
    </row>
    <row r="447" spans="1:14" ht="15">
      <c r="A447" s="169">
        <v>625002</v>
      </c>
      <c r="B447" s="7"/>
      <c r="C447" s="641">
        <v>41</v>
      </c>
      <c r="D447" s="522" t="s">
        <v>294</v>
      </c>
      <c r="E447" s="328" t="s">
        <v>79</v>
      </c>
      <c r="F447" s="172">
        <v>3118</v>
      </c>
      <c r="G447" s="172">
        <v>3791</v>
      </c>
      <c r="H447" s="48">
        <v>4400</v>
      </c>
      <c r="I447" s="8">
        <v>4400</v>
      </c>
      <c r="J447" s="172">
        <v>4400</v>
      </c>
      <c r="K447" s="171">
        <v>4400</v>
      </c>
      <c r="L447" s="8">
        <v>4400</v>
      </c>
      <c r="M447" s="985">
        <v>1903.52</v>
      </c>
      <c r="N447" s="965">
        <f t="shared" si="68"/>
        <v>43.261818181818185</v>
      </c>
    </row>
    <row r="448" spans="1:14" ht="15">
      <c r="A448" s="171">
        <v>625003</v>
      </c>
      <c r="B448" s="33"/>
      <c r="C448" s="657">
        <v>41</v>
      </c>
      <c r="D448" s="511" t="s">
        <v>294</v>
      </c>
      <c r="E448" s="328" t="s">
        <v>80</v>
      </c>
      <c r="F448" s="211">
        <v>178</v>
      </c>
      <c r="G448" s="211">
        <v>216</v>
      </c>
      <c r="H448" s="48">
        <v>250</v>
      </c>
      <c r="I448" s="8">
        <v>250</v>
      </c>
      <c r="J448" s="172">
        <v>250</v>
      </c>
      <c r="K448" s="171">
        <v>250</v>
      </c>
      <c r="L448" s="8">
        <v>250</v>
      </c>
      <c r="M448" s="985">
        <v>108.71</v>
      </c>
      <c r="N448" s="965">
        <f t="shared" si="68"/>
        <v>43.484</v>
      </c>
    </row>
    <row r="449" spans="1:14" ht="15">
      <c r="A449" s="171">
        <v>625004</v>
      </c>
      <c r="B449" s="33"/>
      <c r="C449" s="85">
        <v>41</v>
      </c>
      <c r="D449" s="512" t="s">
        <v>294</v>
      </c>
      <c r="E449" s="328" t="s">
        <v>81</v>
      </c>
      <c r="F449" s="172">
        <v>668</v>
      </c>
      <c r="G449" s="172">
        <v>812</v>
      </c>
      <c r="H449" s="48">
        <v>950</v>
      </c>
      <c r="I449" s="8">
        <v>950</v>
      </c>
      <c r="J449" s="172">
        <v>950</v>
      </c>
      <c r="K449" s="171">
        <v>950</v>
      </c>
      <c r="L449" s="8">
        <v>950</v>
      </c>
      <c r="M449" s="985">
        <v>407.82</v>
      </c>
      <c r="N449" s="965">
        <f t="shared" si="68"/>
        <v>42.92842105263158</v>
      </c>
    </row>
    <row r="450" spans="1:14" ht="15">
      <c r="A450" s="169">
        <v>625005</v>
      </c>
      <c r="B450" s="51"/>
      <c r="C450" s="39">
        <v>41</v>
      </c>
      <c r="D450" s="510" t="s">
        <v>294</v>
      </c>
      <c r="E450" s="534" t="s">
        <v>82</v>
      </c>
      <c r="F450" s="183">
        <v>220</v>
      </c>
      <c r="G450" s="183">
        <v>271</v>
      </c>
      <c r="H450" s="36">
        <v>330</v>
      </c>
      <c r="I450" s="12">
        <v>330</v>
      </c>
      <c r="J450" s="183">
        <v>330</v>
      </c>
      <c r="K450" s="182">
        <v>330</v>
      </c>
      <c r="L450" s="12">
        <v>330</v>
      </c>
      <c r="M450" s="989">
        <v>135.89</v>
      </c>
      <c r="N450" s="965">
        <f t="shared" si="68"/>
        <v>41.17878787878787</v>
      </c>
    </row>
    <row r="451" spans="1:14" ht="15">
      <c r="A451" s="179">
        <v>625007</v>
      </c>
      <c r="B451" s="32"/>
      <c r="C451" s="130">
        <v>41</v>
      </c>
      <c r="D451" s="513" t="s">
        <v>294</v>
      </c>
      <c r="E451" s="599" t="s">
        <v>83</v>
      </c>
      <c r="F451" s="210">
        <v>1058</v>
      </c>
      <c r="G451" s="210">
        <v>1289</v>
      </c>
      <c r="H451" s="516">
        <v>1500</v>
      </c>
      <c r="I451" s="23">
        <v>1500</v>
      </c>
      <c r="J451" s="210">
        <v>1500</v>
      </c>
      <c r="K451" s="179">
        <v>1500</v>
      </c>
      <c r="L451" s="23">
        <v>1500</v>
      </c>
      <c r="M451" s="990">
        <v>645.76</v>
      </c>
      <c r="N451" s="1000">
        <f t="shared" si="68"/>
        <v>43.050666666666665</v>
      </c>
    </row>
    <row r="452" spans="1:14" ht="15">
      <c r="A452" s="164">
        <v>633</v>
      </c>
      <c r="B452" s="135"/>
      <c r="C452" s="135"/>
      <c r="D452" s="514"/>
      <c r="E452" s="532" t="s">
        <v>92</v>
      </c>
      <c r="F452" s="165">
        <f>SUM(F453:F461)</f>
        <v>20719</v>
      </c>
      <c r="G452" s="165">
        <f>SUM(G453:G461)</f>
        <v>27698</v>
      </c>
      <c r="H452" s="5">
        <f>SUM(H453:H461)</f>
        <v>23445</v>
      </c>
      <c r="I452" s="4">
        <f>SUM(I453:I461)</f>
        <v>23445</v>
      </c>
      <c r="J452" s="165">
        <f>SUM(J454:J462)</f>
        <v>15920</v>
      </c>
      <c r="K452" s="164">
        <f>SUM(K453:K461)</f>
        <v>22945</v>
      </c>
      <c r="L452" s="4">
        <f>SUM(L453:L461)</f>
        <v>22945</v>
      </c>
      <c r="M452" s="984">
        <f>SUM(M454:M461)</f>
        <v>9754.9</v>
      </c>
      <c r="N452" s="972">
        <f t="shared" si="68"/>
        <v>42.51427326214861</v>
      </c>
    </row>
    <row r="453" spans="1:14" ht="15">
      <c r="A453" s="202">
        <v>633001</v>
      </c>
      <c r="B453" s="631"/>
      <c r="C453" s="631">
        <v>41</v>
      </c>
      <c r="D453" s="521" t="s">
        <v>294</v>
      </c>
      <c r="E453" s="533" t="s">
        <v>399</v>
      </c>
      <c r="F453" s="181"/>
      <c r="G453" s="181">
        <v>5124</v>
      </c>
      <c r="H453" s="36">
        <v>6000</v>
      </c>
      <c r="I453" s="12">
        <v>6000</v>
      </c>
      <c r="J453" s="216">
        <v>200</v>
      </c>
      <c r="K453" s="182">
        <v>5500</v>
      </c>
      <c r="L453" s="12">
        <v>5500</v>
      </c>
      <c r="M453" s="1005">
        <v>0</v>
      </c>
      <c r="N453" s="998">
        <f t="shared" si="68"/>
        <v>0</v>
      </c>
    </row>
    <row r="454" spans="1:14" ht="15">
      <c r="A454" s="171">
        <v>633003</v>
      </c>
      <c r="B454" s="7">
        <v>1</v>
      </c>
      <c r="C454" s="641">
        <v>41</v>
      </c>
      <c r="D454" s="522" t="s">
        <v>294</v>
      </c>
      <c r="E454" s="534" t="s">
        <v>295</v>
      </c>
      <c r="F454" s="170">
        <v>221</v>
      </c>
      <c r="G454" s="170">
        <v>25</v>
      </c>
      <c r="H454" s="171">
        <v>50</v>
      </c>
      <c r="I454" s="8">
        <v>50</v>
      </c>
      <c r="J454" s="244">
        <v>30</v>
      </c>
      <c r="K454" s="171">
        <v>50</v>
      </c>
      <c r="L454" s="8">
        <v>50</v>
      </c>
      <c r="M454" s="1081">
        <v>0</v>
      </c>
      <c r="N454" s="967">
        <f t="shared" si="68"/>
        <v>0</v>
      </c>
    </row>
    <row r="455" spans="1:14" ht="15">
      <c r="A455" s="169">
        <v>633006</v>
      </c>
      <c r="B455" s="9">
        <v>1</v>
      </c>
      <c r="C455" s="13">
        <v>41</v>
      </c>
      <c r="D455" s="512" t="s">
        <v>294</v>
      </c>
      <c r="E455" s="328" t="s">
        <v>279</v>
      </c>
      <c r="F455" s="172"/>
      <c r="G455" s="172">
        <v>6</v>
      </c>
      <c r="H455" s="48">
        <v>50</v>
      </c>
      <c r="I455" s="8">
        <v>50</v>
      </c>
      <c r="J455" s="172">
        <v>50</v>
      </c>
      <c r="K455" s="171">
        <v>50</v>
      </c>
      <c r="L455" s="8">
        <v>50</v>
      </c>
      <c r="M455" s="985">
        <v>0</v>
      </c>
      <c r="N455" s="967">
        <f t="shared" si="68"/>
        <v>0</v>
      </c>
    </row>
    <row r="456" spans="1:14" ht="15">
      <c r="A456" s="171">
        <v>633006</v>
      </c>
      <c r="B456" s="9">
        <v>3</v>
      </c>
      <c r="C456" s="641">
        <v>41</v>
      </c>
      <c r="D456" s="522" t="s">
        <v>294</v>
      </c>
      <c r="E456" s="328" t="s">
        <v>280</v>
      </c>
      <c r="F456" s="172">
        <v>297</v>
      </c>
      <c r="G456" s="172">
        <v>241</v>
      </c>
      <c r="H456" s="48">
        <v>160</v>
      </c>
      <c r="I456" s="8">
        <v>160</v>
      </c>
      <c r="J456" s="172">
        <v>150</v>
      </c>
      <c r="K456" s="171">
        <v>160</v>
      </c>
      <c r="L456" s="8">
        <v>160</v>
      </c>
      <c r="M456" s="985">
        <v>120.1</v>
      </c>
      <c r="N456" s="967">
        <f t="shared" si="68"/>
        <v>75.0625</v>
      </c>
    </row>
    <row r="457" spans="1:14" ht="15">
      <c r="A457" s="171">
        <v>633006</v>
      </c>
      <c r="B457" s="9">
        <v>4</v>
      </c>
      <c r="C457" s="13">
        <v>41</v>
      </c>
      <c r="D457" s="512" t="s">
        <v>294</v>
      </c>
      <c r="E457" s="534" t="s">
        <v>100</v>
      </c>
      <c r="F457" s="172">
        <v>26</v>
      </c>
      <c r="G457" s="172">
        <v>14</v>
      </c>
      <c r="H457" s="48">
        <v>20</v>
      </c>
      <c r="I457" s="8">
        <v>20</v>
      </c>
      <c r="J457" s="601">
        <v>20</v>
      </c>
      <c r="K457" s="171">
        <v>20</v>
      </c>
      <c r="L457" s="8">
        <v>20</v>
      </c>
      <c r="M457" s="1081">
        <v>0</v>
      </c>
      <c r="N457" s="967">
        <f t="shared" si="68"/>
        <v>0</v>
      </c>
    </row>
    <row r="458" spans="1:14" ht="15">
      <c r="A458" s="171">
        <v>633006</v>
      </c>
      <c r="B458" s="9">
        <v>7</v>
      </c>
      <c r="C458" s="13">
        <v>41</v>
      </c>
      <c r="D458" s="512" t="s">
        <v>294</v>
      </c>
      <c r="E458" s="534" t="s">
        <v>465</v>
      </c>
      <c r="F458" s="172"/>
      <c r="G458" s="172"/>
      <c r="H458" s="48">
        <v>50</v>
      </c>
      <c r="I458" s="8">
        <v>50</v>
      </c>
      <c r="J458" s="172">
        <v>20</v>
      </c>
      <c r="K458" s="171">
        <v>50</v>
      </c>
      <c r="L458" s="8">
        <v>50</v>
      </c>
      <c r="M458" s="985">
        <v>0</v>
      </c>
      <c r="N458" s="967">
        <f t="shared" si="68"/>
        <v>0</v>
      </c>
    </row>
    <row r="459" spans="1:14" ht="15">
      <c r="A459" s="171">
        <v>633006</v>
      </c>
      <c r="B459" s="9">
        <v>10</v>
      </c>
      <c r="C459" s="13">
        <v>41</v>
      </c>
      <c r="D459" s="512" t="s">
        <v>294</v>
      </c>
      <c r="E459" s="328" t="s">
        <v>296</v>
      </c>
      <c r="F459" s="172"/>
      <c r="G459" s="172">
        <v>5</v>
      </c>
      <c r="H459" s="48">
        <v>50</v>
      </c>
      <c r="I459" s="8">
        <v>50</v>
      </c>
      <c r="J459" s="172"/>
      <c r="K459" s="171">
        <v>50</v>
      </c>
      <c r="L459" s="8">
        <v>50</v>
      </c>
      <c r="M459" s="985">
        <v>0</v>
      </c>
      <c r="N459" s="967">
        <f t="shared" si="68"/>
        <v>0</v>
      </c>
    </row>
    <row r="460" spans="1:14" ht="15">
      <c r="A460" s="171">
        <v>633010</v>
      </c>
      <c r="B460" s="9"/>
      <c r="C460" s="13">
        <v>41</v>
      </c>
      <c r="D460" s="512" t="s">
        <v>294</v>
      </c>
      <c r="E460" s="328" t="s">
        <v>297</v>
      </c>
      <c r="F460" s="172">
        <v>325</v>
      </c>
      <c r="G460" s="172">
        <v>266</v>
      </c>
      <c r="H460" s="48">
        <v>65</v>
      </c>
      <c r="I460" s="8">
        <v>65</v>
      </c>
      <c r="J460" s="176">
        <v>50</v>
      </c>
      <c r="K460" s="171">
        <v>65</v>
      </c>
      <c r="L460" s="8">
        <v>65</v>
      </c>
      <c r="M460" s="1081">
        <v>0</v>
      </c>
      <c r="N460" s="967">
        <f t="shared" si="68"/>
        <v>0</v>
      </c>
    </row>
    <row r="461" spans="1:14" ht="15">
      <c r="A461" s="173">
        <v>633011</v>
      </c>
      <c r="B461" s="11"/>
      <c r="C461" s="707" t="s">
        <v>421</v>
      </c>
      <c r="D461" s="509"/>
      <c r="E461" s="529" t="s">
        <v>414</v>
      </c>
      <c r="F461" s="174">
        <v>19850</v>
      </c>
      <c r="G461" s="174">
        <v>22017</v>
      </c>
      <c r="H461" s="80">
        <v>17000</v>
      </c>
      <c r="I461" s="10">
        <v>17000</v>
      </c>
      <c r="J461" s="221">
        <v>15000</v>
      </c>
      <c r="K461" s="173">
        <v>17000</v>
      </c>
      <c r="L461" s="10">
        <v>17000</v>
      </c>
      <c r="M461" s="1082">
        <v>9634.8</v>
      </c>
      <c r="N461" s="966">
        <f t="shared" si="68"/>
        <v>56.675294117647056</v>
      </c>
    </row>
    <row r="462" spans="1:14" ht="15">
      <c r="A462" s="164">
        <v>635</v>
      </c>
      <c r="B462" s="3"/>
      <c r="C462" s="135"/>
      <c r="D462" s="514"/>
      <c r="E462" s="532" t="s">
        <v>124</v>
      </c>
      <c r="F462" s="165">
        <f>SUM(F463:F464)</f>
        <v>1507</v>
      </c>
      <c r="G462" s="165">
        <f>SUM(G463:G464)</f>
        <v>156</v>
      </c>
      <c r="H462" s="5">
        <f>H463+H464</f>
        <v>600</v>
      </c>
      <c r="I462" s="4">
        <f>I463+I464</f>
        <v>600</v>
      </c>
      <c r="J462" s="165">
        <f>J464+J463</f>
        <v>600</v>
      </c>
      <c r="K462" s="164">
        <f>K463+K464</f>
        <v>600</v>
      </c>
      <c r="L462" s="4">
        <f>L463+L464</f>
        <v>600</v>
      </c>
      <c r="M462" s="984">
        <f>M464+M463</f>
        <v>0</v>
      </c>
      <c r="N462" s="996">
        <f>(100/L462)*M462</f>
        <v>0</v>
      </c>
    </row>
    <row r="463" spans="1:14" ht="15">
      <c r="A463" s="180">
        <v>635004</v>
      </c>
      <c r="B463" s="22">
        <v>5</v>
      </c>
      <c r="C463" s="631">
        <v>41</v>
      </c>
      <c r="D463" s="521" t="s">
        <v>294</v>
      </c>
      <c r="E463" s="533" t="s">
        <v>298</v>
      </c>
      <c r="F463" s="181">
        <v>498</v>
      </c>
      <c r="G463" s="181">
        <v>156</v>
      </c>
      <c r="H463" s="52">
        <v>250</v>
      </c>
      <c r="I463" s="21">
        <v>250</v>
      </c>
      <c r="J463" s="601">
        <v>250</v>
      </c>
      <c r="K463" s="180">
        <v>250</v>
      </c>
      <c r="L463" s="21">
        <v>250</v>
      </c>
      <c r="M463" s="1083">
        <v>0</v>
      </c>
      <c r="N463" s="998">
        <f>(100/L463)*M463</f>
        <v>0</v>
      </c>
    </row>
    <row r="464" spans="1:14" ht="15">
      <c r="A464" s="173">
        <v>635004</v>
      </c>
      <c r="B464" s="11">
        <v>6</v>
      </c>
      <c r="C464" s="204">
        <v>41</v>
      </c>
      <c r="D464" s="509" t="s">
        <v>294</v>
      </c>
      <c r="E464" s="529" t="s">
        <v>299</v>
      </c>
      <c r="F464" s="174">
        <v>1009</v>
      </c>
      <c r="G464" s="174"/>
      <c r="H464" s="80">
        <v>350</v>
      </c>
      <c r="I464" s="10">
        <v>350</v>
      </c>
      <c r="J464" s="210">
        <v>350</v>
      </c>
      <c r="K464" s="173">
        <v>350</v>
      </c>
      <c r="L464" s="10">
        <v>350</v>
      </c>
      <c r="M464" s="990">
        <v>0</v>
      </c>
      <c r="N464" s="966">
        <f>(100/L464)*M464</f>
        <v>0</v>
      </c>
    </row>
    <row r="465" spans="1:14" ht="15">
      <c r="A465" s="193">
        <v>637</v>
      </c>
      <c r="B465" s="3"/>
      <c r="C465" s="135"/>
      <c r="D465" s="514"/>
      <c r="E465" s="532" t="s">
        <v>134</v>
      </c>
      <c r="F465" s="165">
        <f>SUM(F466:F470)</f>
        <v>1106</v>
      </c>
      <c r="G465" s="165">
        <f>SUM(G466:G470)</f>
        <v>1639</v>
      </c>
      <c r="H465" s="5">
        <f>SUM(H466:H470)</f>
        <v>1800</v>
      </c>
      <c r="I465" s="4">
        <f>SUM(I466:I470)</f>
        <v>1800</v>
      </c>
      <c r="J465" s="165">
        <f>SUM(J470:J471)</f>
        <v>560</v>
      </c>
      <c r="K465" s="164">
        <f>SUM(K466:K470)</f>
        <v>1800</v>
      </c>
      <c r="L465" s="4">
        <f>SUM(L466:L470)</f>
        <v>1772</v>
      </c>
      <c r="M465" s="984">
        <f>SUM(M466:M470)</f>
        <v>708.7</v>
      </c>
      <c r="N465" s="997">
        <f>(100/L465)*M465</f>
        <v>39.99435665914221</v>
      </c>
    </row>
    <row r="466" spans="1:14" ht="15">
      <c r="A466" s="171">
        <v>637004</v>
      </c>
      <c r="B466" s="9"/>
      <c r="C466" s="13">
        <v>41</v>
      </c>
      <c r="D466" s="512" t="s">
        <v>294</v>
      </c>
      <c r="E466" s="328" t="s">
        <v>300</v>
      </c>
      <c r="F466" s="172">
        <v>529</v>
      </c>
      <c r="G466" s="172">
        <v>420</v>
      </c>
      <c r="H466" s="48">
        <v>500</v>
      </c>
      <c r="I466" s="8">
        <v>500</v>
      </c>
      <c r="J466" s="172">
        <v>500</v>
      </c>
      <c r="K466" s="171">
        <v>500</v>
      </c>
      <c r="L466" s="8">
        <v>500</v>
      </c>
      <c r="M466" s="985">
        <v>192</v>
      </c>
      <c r="N466" s="998">
        <f>(100/L466)*M466</f>
        <v>38.400000000000006</v>
      </c>
    </row>
    <row r="467" spans="1:14" ht="15">
      <c r="A467" s="171">
        <v>637006</v>
      </c>
      <c r="B467" s="9"/>
      <c r="C467" s="13">
        <v>41</v>
      </c>
      <c r="D467" s="512" t="s">
        <v>294</v>
      </c>
      <c r="E467" s="328" t="s">
        <v>427</v>
      </c>
      <c r="F467" s="172">
        <v>60</v>
      </c>
      <c r="G467" s="172"/>
      <c r="H467" s="48"/>
      <c r="I467" s="8"/>
      <c r="J467" s="172"/>
      <c r="K467" s="171"/>
      <c r="L467" s="8"/>
      <c r="M467" s="985"/>
      <c r="N467" s="824"/>
    </row>
    <row r="468" spans="1:14" ht="15" hidden="1">
      <c r="A468" s="171">
        <v>637012</v>
      </c>
      <c r="B468" s="15"/>
      <c r="C468" s="13">
        <v>41</v>
      </c>
      <c r="D468" s="512" t="s">
        <v>294</v>
      </c>
      <c r="E468" s="328" t="s">
        <v>236</v>
      </c>
      <c r="F468" s="172"/>
      <c r="G468" s="172"/>
      <c r="H468" s="171"/>
      <c r="I468" s="8"/>
      <c r="J468" s="183"/>
      <c r="K468" s="169"/>
      <c r="L468" s="12"/>
      <c r="M468" s="989"/>
      <c r="N468" s="824"/>
    </row>
    <row r="469" spans="1:14" ht="15">
      <c r="A469" s="182">
        <v>637014</v>
      </c>
      <c r="B469" s="9"/>
      <c r="C469" s="641">
        <v>41</v>
      </c>
      <c r="D469" s="522" t="s">
        <v>294</v>
      </c>
      <c r="E469" s="534" t="s">
        <v>149</v>
      </c>
      <c r="F469" s="183">
        <v>252</v>
      </c>
      <c r="G469" s="183">
        <v>866</v>
      </c>
      <c r="H469" s="36">
        <v>800</v>
      </c>
      <c r="I469" s="6">
        <v>800</v>
      </c>
      <c r="J469" s="605">
        <v>800</v>
      </c>
      <c r="K469" s="201">
        <v>800</v>
      </c>
      <c r="L469" s="24">
        <v>800</v>
      </c>
      <c r="M469" s="1092">
        <v>319.6</v>
      </c>
      <c r="N469" s="967">
        <f>(100/L469)*M469</f>
        <v>39.95</v>
      </c>
    </row>
    <row r="470" spans="1:14" ht="15">
      <c r="A470" s="179">
        <v>637016</v>
      </c>
      <c r="B470" s="7"/>
      <c r="C470" s="204">
        <v>41</v>
      </c>
      <c r="D470" s="509" t="s">
        <v>294</v>
      </c>
      <c r="E470" s="529" t="s">
        <v>152</v>
      </c>
      <c r="F470" s="210">
        <v>265</v>
      </c>
      <c r="G470" s="210">
        <v>353</v>
      </c>
      <c r="H470" s="516">
        <v>500</v>
      </c>
      <c r="I470" s="6">
        <v>500</v>
      </c>
      <c r="J470" s="210">
        <v>500</v>
      </c>
      <c r="K470" s="179">
        <v>500</v>
      </c>
      <c r="L470" s="23">
        <v>472</v>
      </c>
      <c r="M470" s="990">
        <v>197.1</v>
      </c>
      <c r="N470" s="966">
        <f>(100/L470)*M470</f>
        <v>41.75847457627118</v>
      </c>
    </row>
    <row r="471" spans="1:14" ht="15">
      <c r="A471" s="193">
        <v>642</v>
      </c>
      <c r="B471" s="3"/>
      <c r="C471" s="639"/>
      <c r="D471" s="509"/>
      <c r="E471" s="554" t="s">
        <v>265</v>
      </c>
      <c r="F471" s="165">
        <v>53</v>
      </c>
      <c r="G471" s="165">
        <v>53</v>
      </c>
      <c r="H471" s="5">
        <v>60</v>
      </c>
      <c r="I471" s="4">
        <v>60</v>
      </c>
      <c r="J471" s="165">
        <v>60</v>
      </c>
      <c r="K471" s="164">
        <f>K472</f>
        <v>60</v>
      </c>
      <c r="L471" s="4">
        <v>88</v>
      </c>
      <c r="M471" s="984">
        <v>87.5</v>
      </c>
      <c r="N471" s="999">
        <f>(100/L471)*M471</f>
        <v>99.43181818181819</v>
      </c>
    </row>
    <row r="472" spans="1:14" ht="15">
      <c r="A472" s="202">
        <v>642011</v>
      </c>
      <c r="B472" s="99"/>
      <c r="C472" s="644">
        <v>41</v>
      </c>
      <c r="D472" s="540" t="s">
        <v>294</v>
      </c>
      <c r="E472" s="328" t="s">
        <v>268</v>
      </c>
      <c r="F472" s="167">
        <v>53</v>
      </c>
      <c r="G472" s="167">
        <v>53</v>
      </c>
      <c r="H472" s="110">
        <v>60</v>
      </c>
      <c r="I472" s="90">
        <v>60</v>
      </c>
      <c r="J472" s="183">
        <v>60</v>
      </c>
      <c r="K472" s="202">
        <v>60</v>
      </c>
      <c r="L472" s="90">
        <v>88</v>
      </c>
      <c r="M472" s="989">
        <v>87.5</v>
      </c>
      <c r="N472" s="972">
        <f>(100/L472)*M472</f>
        <v>99.43181818181819</v>
      </c>
    </row>
    <row r="473" spans="1:14" ht="15.75" thickBot="1">
      <c r="A473" s="198"/>
      <c r="B473" s="92"/>
      <c r="C473" s="646"/>
      <c r="D473" s="542"/>
      <c r="E473" s="545"/>
      <c r="F473" s="320"/>
      <c r="G473" s="320"/>
      <c r="H473" s="101"/>
      <c r="I473" s="93"/>
      <c r="J473" s="243"/>
      <c r="K473" s="198"/>
      <c r="L473" s="93"/>
      <c r="M473" s="1080"/>
      <c r="N473" s="1020"/>
    </row>
    <row r="474" spans="1:14" ht="15.75" thickBot="1">
      <c r="A474" s="69" t="s">
        <v>301</v>
      </c>
      <c r="B474" s="17"/>
      <c r="C474" s="638"/>
      <c r="D474" s="508"/>
      <c r="E474" s="57" t="s">
        <v>343</v>
      </c>
      <c r="F474" s="18">
        <f>F475+F477</f>
        <v>38639</v>
      </c>
      <c r="G474" s="18">
        <f>G475+G477</f>
        <v>80943</v>
      </c>
      <c r="H474" s="70">
        <v>77900</v>
      </c>
      <c r="I474" s="68">
        <v>77900</v>
      </c>
      <c r="J474" s="18">
        <v>77800</v>
      </c>
      <c r="K474" s="69">
        <f>K475+K477</f>
        <v>76812</v>
      </c>
      <c r="L474" s="68">
        <f>L475+L477</f>
        <v>76812</v>
      </c>
      <c r="M474" s="1008">
        <f>M475+M477</f>
        <v>33612.4</v>
      </c>
      <c r="N474" s="995">
        <f aca="true" t="shared" si="69" ref="N474:N479">(100/L474)*M474</f>
        <v>43.75930844138937</v>
      </c>
    </row>
    <row r="475" spans="1:14" ht="15">
      <c r="A475" s="261">
        <v>637</v>
      </c>
      <c r="B475" s="95"/>
      <c r="C475" s="140"/>
      <c r="D475" s="538"/>
      <c r="E475" s="539" t="s">
        <v>134</v>
      </c>
      <c r="F475" s="215">
        <v>1198</v>
      </c>
      <c r="G475" s="215">
        <v>1218</v>
      </c>
      <c r="H475" s="106">
        <v>1300</v>
      </c>
      <c r="I475" s="98">
        <v>1800</v>
      </c>
      <c r="J475" s="215">
        <v>1800</v>
      </c>
      <c r="K475" s="261">
        <f>K476</f>
        <v>1300</v>
      </c>
      <c r="L475" s="106">
        <f>L476</f>
        <v>1300</v>
      </c>
      <c r="M475" s="1009">
        <f>M476</f>
        <v>912.4</v>
      </c>
      <c r="N475" s="996">
        <f t="shared" si="69"/>
        <v>70.18461538461538</v>
      </c>
    </row>
    <row r="476" spans="1:14" ht="15">
      <c r="A476" s="166">
        <v>637001</v>
      </c>
      <c r="B476" s="75"/>
      <c r="C476" s="112">
        <v>41</v>
      </c>
      <c r="D476" s="514" t="s">
        <v>302</v>
      </c>
      <c r="E476" s="541" t="s">
        <v>303</v>
      </c>
      <c r="F476" s="167">
        <v>1198</v>
      </c>
      <c r="G476" s="167">
        <v>1218</v>
      </c>
      <c r="H476" s="77">
        <v>1300</v>
      </c>
      <c r="I476" s="78">
        <v>1800</v>
      </c>
      <c r="J476" s="183">
        <v>1800</v>
      </c>
      <c r="K476" s="166">
        <v>1300</v>
      </c>
      <c r="L476" s="110">
        <v>1300</v>
      </c>
      <c r="M476" s="987">
        <v>912.4</v>
      </c>
      <c r="N476" s="997">
        <f t="shared" si="69"/>
        <v>70.18461538461538</v>
      </c>
    </row>
    <row r="477" spans="1:14" ht="15">
      <c r="A477" s="193">
        <v>642</v>
      </c>
      <c r="B477" s="3"/>
      <c r="C477" s="639"/>
      <c r="D477" s="509"/>
      <c r="E477" s="532" t="s">
        <v>373</v>
      </c>
      <c r="F477" s="165">
        <f>SUM(F478:F479)</f>
        <v>37441</v>
      </c>
      <c r="G477" s="165">
        <f>SUM(G478:G479)</f>
        <v>79725</v>
      </c>
      <c r="H477" s="5">
        <v>76600</v>
      </c>
      <c r="I477" s="4">
        <v>76100</v>
      </c>
      <c r="J477" s="165">
        <v>76000</v>
      </c>
      <c r="K477" s="164">
        <f>K478+K479</f>
        <v>75512</v>
      </c>
      <c r="L477" s="5">
        <f>L478+L479</f>
        <v>75512</v>
      </c>
      <c r="M477" s="984">
        <f>M478</f>
        <v>32700</v>
      </c>
      <c r="N477" s="997">
        <f t="shared" si="69"/>
        <v>43.30437546350249</v>
      </c>
    </row>
    <row r="478" spans="1:14" ht="15">
      <c r="A478" s="180">
        <v>642002</v>
      </c>
      <c r="B478" s="22"/>
      <c r="C478" s="206">
        <v>41</v>
      </c>
      <c r="D478" s="510" t="s">
        <v>374</v>
      </c>
      <c r="E478" s="557" t="s">
        <v>375</v>
      </c>
      <c r="F478" s="183">
        <v>36484</v>
      </c>
      <c r="G478" s="183">
        <v>78900</v>
      </c>
      <c r="H478" s="36">
        <v>76000</v>
      </c>
      <c r="I478" s="12">
        <v>76000</v>
      </c>
      <c r="J478" s="183">
        <v>76000</v>
      </c>
      <c r="K478" s="182">
        <v>75012</v>
      </c>
      <c r="L478" s="52">
        <v>75012</v>
      </c>
      <c r="M478" s="970">
        <v>32700</v>
      </c>
      <c r="N478" s="998">
        <f t="shared" si="69"/>
        <v>43.59302511598145</v>
      </c>
    </row>
    <row r="479" spans="1:14" ht="15">
      <c r="A479" s="182">
        <v>642005</v>
      </c>
      <c r="B479" s="32"/>
      <c r="C479" s="130">
        <v>41</v>
      </c>
      <c r="D479" s="513" t="s">
        <v>374</v>
      </c>
      <c r="E479" s="544" t="s">
        <v>376</v>
      </c>
      <c r="F479" s="211">
        <v>957</v>
      </c>
      <c r="G479" s="211">
        <v>825</v>
      </c>
      <c r="H479" s="516">
        <v>600</v>
      </c>
      <c r="I479" s="24">
        <v>100</v>
      </c>
      <c r="J479" s="210"/>
      <c r="K479" s="201">
        <v>500</v>
      </c>
      <c r="L479" s="36">
        <v>500</v>
      </c>
      <c r="M479" s="989">
        <v>0</v>
      </c>
      <c r="N479" s="966">
        <f t="shared" si="69"/>
        <v>0</v>
      </c>
    </row>
    <row r="480" spans="1:14" ht="15.75" thickBot="1">
      <c r="A480" s="198"/>
      <c r="B480" s="27"/>
      <c r="C480" s="643"/>
      <c r="D480" s="537"/>
      <c r="E480" s="575"/>
      <c r="F480" s="226"/>
      <c r="G480" s="226"/>
      <c r="H480" s="28"/>
      <c r="I480" s="93"/>
      <c r="J480" s="243"/>
      <c r="K480" s="198"/>
      <c r="L480" s="101"/>
      <c r="M480" s="1080"/>
      <c r="N480" s="972"/>
    </row>
    <row r="481" spans="1:14" ht="15.75" thickBot="1">
      <c r="A481" s="186" t="s">
        <v>344</v>
      </c>
      <c r="B481" s="17"/>
      <c r="C481" s="638"/>
      <c r="D481" s="508"/>
      <c r="E481" s="57" t="s">
        <v>304</v>
      </c>
      <c r="F481" s="245">
        <f>F483+F494+F498+F482+F492</f>
        <v>36672</v>
      </c>
      <c r="G481" s="245">
        <f>G483+G494+G498+G482+G492</f>
        <v>25814</v>
      </c>
      <c r="H481" s="606">
        <f aca="true" t="shared" si="70" ref="H481:M481">H482+H483+H492+H494+H498</f>
        <v>25730</v>
      </c>
      <c r="I481" s="136">
        <f t="shared" si="70"/>
        <v>25730</v>
      </c>
      <c r="J481" s="245">
        <f t="shared" si="70"/>
        <v>25530</v>
      </c>
      <c r="K481" s="1067">
        <f t="shared" si="70"/>
        <v>34070</v>
      </c>
      <c r="L481" s="606">
        <f t="shared" si="70"/>
        <v>34070</v>
      </c>
      <c r="M481" s="1084">
        <f t="shared" si="70"/>
        <v>10361.689999999999</v>
      </c>
      <c r="N481" s="995">
        <f>(100/L481)*M481</f>
        <v>30.41294393894922</v>
      </c>
    </row>
    <row r="482" spans="1:14" ht="15">
      <c r="A482" s="261">
        <v>611000</v>
      </c>
      <c r="B482" s="95"/>
      <c r="C482" s="140">
        <v>41</v>
      </c>
      <c r="D482" s="668">
        <v>42777</v>
      </c>
      <c r="E482" s="539" t="s">
        <v>74</v>
      </c>
      <c r="F482" s="215">
        <v>23470</v>
      </c>
      <c r="G482" s="215">
        <v>16835</v>
      </c>
      <c r="H482" s="106">
        <v>16000</v>
      </c>
      <c r="I482" s="98">
        <v>15900</v>
      </c>
      <c r="J482" s="215">
        <v>15900</v>
      </c>
      <c r="K482" s="261">
        <v>22000</v>
      </c>
      <c r="L482" s="106">
        <v>22000</v>
      </c>
      <c r="M482" s="1009">
        <v>7113.99</v>
      </c>
      <c r="N482" s="996">
        <f>(100/L482)*M482</f>
        <v>32.33631818181818</v>
      </c>
    </row>
    <row r="483" spans="1:14" ht="15">
      <c r="A483" s="200">
        <v>62</v>
      </c>
      <c r="B483" s="72"/>
      <c r="C483" s="639"/>
      <c r="D483" s="514"/>
      <c r="E483" s="532" t="s">
        <v>75</v>
      </c>
      <c r="F483" s="218">
        <f>SUM(F484:F491)</f>
        <v>8075</v>
      </c>
      <c r="G483" s="218">
        <f aca="true" t="shared" si="71" ref="G483:M483">SUM(G484:G491)</f>
        <v>5894</v>
      </c>
      <c r="H483" s="73">
        <f t="shared" si="71"/>
        <v>5630</v>
      </c>
      <c r="I483" s="73">
        <f t="shared" si="71"/>
        <v>5630</v>
      </c>
      <c r="J483" s="218">
        <f t="shared" si="71"/>
        <v>5630</v>
      </c>
      <c r="K483" s="200">
        <f t="shared" si="71"/>
        <v>7720</v>
      </c>
      <c r="L483" s="73">
        <f t="shared" si="71"/>
        <v>7720</v>
      </c>
      <c r="M483" s="983">
        <f t="shared" si="71"/>
        <v>2453.23</v>
      </c>
      <c r="N483" s="999">
        <f>(100/L483)*M483</f>
        <v>31.777590673575126</v>
      </c>
    </row>
    <row r="484" spans="1:14" ht="15">
      <c r="A484" s="180">
        <v>621000</v>
      </c>
      <c r="B484" s="22"/>
      <c r="C484" s="631">
        <v>41</v>
      </c>
      <c r="D484" s="521" t="s">
        <v>305</v>
      </c>
      <c r="E484" s="534" t="s">
        <v>76</v>
      </c>
      <c r="F484" s="181">
        <v>1260</v>
      </c>
      <c r="G484" s="181">
        <v>938</v>
      </c>
      <c r="H484" s="110">
        <v>780</v>
      </c>
      <c r="I484" s="90">
        <v>780</v>
      </c>
      <c r="J484" s="181">
        <v>780</v>
      </c>
      <c r="K484" s="202">
        <v>700</v>
      </c>
      <c r="L484" s="110">
        <v>700</v>
      </c>
      <c r="M484" s="1005">
        <v>409.6</v>
      </c>
      <c r="N484" s="998">
        <f aca="true" t="shared" si="72" ref="N484:N499">(100/L484)*M484</f>
        <v>58.51428571428571</v>
      </c>
    </row>
    <row r="485" spans="1:14" ht="15">
      <c r="A485" s="171">
        <v>623000</v>
      </c>
      <c r="B485" s="9"/>
      <c r="C485" s="13">
        <v>41</v>
      </c>
      <c r="D485" s="512" t="s">
        <v>305</v>
      </c>
      <c r="E485" s="328" t="s">
        <v>77</v>
      </c>
      <c r="F485" s="211">
        <v>954</v>
      </c>
      <c r="G485" s="211">
        <v>748</v>
      </c>
      <c r="H485" s="48">
        <v>780</v>
      </c>
      <c r="I485" s="8">
        <v>780</v>
      </c>
      <c r="J485" s="172">
        <v>780</v>
      </c>
      <c r="K485" s="171">
        <v>1500</v>
      </c>
      <c r="L485" s="48">
        <v>1500</v>
      </c>
      <c r="M485" s="985">
        <v>235.09</v>
      </c>
      <c r="N485" s="967">
        <f t="shared" si="72"/>
        <v>15.672666666666666</v>
      </c>
    </row>
    <row r="486" spans="1:14" ht="15">
      <c r="A486" s="171">
        <v>625001</v>
      </c>
      <c r="B486" s="9"/>
      <c r="C486" s="641">
        <v>41</v>
      </c>
      <c r="D486" s="522" t="s">
        <v>305</v>
      </c>
      <c r="E486" s="328" t="s">
        <v>78</v>
      </c>
      <c r="F486" s="211">
        <v>332</v>
      </c>
      <c r="G486" s="211">
        <v>236</v>
      </c>
      <c r="H486" s="36">
        <v>220</v>
      </c>
      <c r="I486" s="12">
        <v>220</v>
      </c>
      <c r="J486" s="183">
        <v>220</v>
      </c>
      <c r="K486" s="201">
        <v>310</v>
      </c>
      <c r="L486" s="36">
        <v>310</v>
      </c>
      <c r="M486" s="989">
        <v>101.45</v>
      </c>
      <c r="N486" s="967">
        <f t="shared" si="72"/>
        <v>32.725806451612904</v>
      </c>
    </row>
    <row r="487" spans="1:14" ht="15">
      <c r="A487" s="171">
        <v>625002</v>
      </c>
      <c r="B487" s="9"/>
      <c r="C487" s="13">
        <v>41</v>
      </c>
      <c r="D487" s="512" t="s">
        <v>305</v>
      </c>
      <c r="E487" s="328" t="s">
        <v>79</v>
      </c>
      <c r="F487" s="211">
        <v>3320</v>
      </c>
      <c r="G487" s="211">
        <v>2361</v>
      </c>
      <c r="H487" s="53">
        <v>2200</v>
      </c>
      <c r="I487" s="24">
        <v>2200</v>
      </c>
      <c r="J487" s="211">
        <v>2200</v>
      </c>
      <c r="K487" s="201">
        <v>3100</v>
      </c>
      <c r="L487" s="48">
        <v>3100</v>
      </c>
      <c r="M487" s="993">
        <v>1014.85</v>
      </c>
      <c r="N487" s="967">
        <f t="shared" si="72"/>
        <v>32.737096774193546</v>
      </c>
    </row>
    <row r="488" spans="1:14" ht="15">
      <c r="A488" s="169">
        <v>625003</v>
      </c>
      <c r="B488" s="7"/>
      <c r="C488" s="641">
        <v>41</v>
      </c>
      <c r="D488" s="522" t="s">
        <v>305</v>
      </c>
      <c r="E488" s="534" t="s">
        <v>80</v>
      </c>
      <c r="F488" s="211">
        <v>190</v>
      </c>
      <c r="G488" s="211">
        <v>135</v>
      </c>
      <c r="H488" s="53">
        <v>150</v>
      </c>
      <c r="I488" s="24">
        <v>150</v>
      </c>
      <c r="J488" s="211">
        <v>150</v>
      </c>
      <c r="K488" s="201">
        <v>180</v>
      </c>
      <c r="L488" s="24">
        <v>180</v>
      </c>
      <c r="M488" s="993">
        <v>58.03</v>
      </c>
      <c r="N488" s="967">
        <f t="shared" si="72"/>
        <v>32.238888888888894</v>
      </c>
    </row>
    <row r="489" spans="1:14" ht="15">
      <c r="A489" s="171">
        <v>625004</v>
      </c>
      <c r="B489" s="9"/>
      <c r="C489" s="13">
        <v>41</v>
      </c>
      <c r="D489" s="512" t="s">
        <v>305</v>
      </c>
      <c r="E489" s="328" t="s">
        <v>81</v>
      </c>
      <c r="F489" s="172">
        <v>669</v>
      </c>
      <c r="G489" s="172">
        <v>506</v>
      </c>
      <c r="H489" s="48">
        <v>500</v>
      </c>
      <c r="I489" s="8">
        <v>500</v>
      </c>
      <c r="J489" s="172">
        <v>500</v>
      </c>
      <c r="K489" s="171">
        <v>660</v>
      </c>
      <c r="L489" s="8">
        <v>660</v>
      </c>
      <c r="M489" s="985">
        <v>217.46</v>
      </c>
      <c r="N489" s="967">
        <f t="shared" si="72"/>
        <v>32.94848484848485</v>
      </c>
    </row>
    <row r="490" spans="1:14" ht="15">
      <c r="A490" s="171">
        <v>625005</v>
      </c>
      <c r="B490" s="9"/>
      <c r="C490" s="13">
        <v>41</v>
      </c>
      <c r="D490" s="512" t="s">
        <v>305</v>
      </c>
      <c r="E490" s="328" t="s">
        <v>82</v>
      </c>
      <c r="F490" s="172">
        <v>223</v>
      </c>
      <c r="G490" s="172">
        <v>169</v>
      </c>
      <c r="H490" s="89">
        <v>200</v>
      </c>
      <c r="I490" s="6">
        <v>200</v>
      </c>
      <c r="J490" s="170">
        <v>200</v>
      </c>
      <c r="K490" s="169">
        <v>220</v>
      </c>
      <c r="L490" s="6">
        <v>220</v>
      </c>
      <c r="M490" s="988">
        <v>72.48</v>
      </c>
      <c r="N490" s="967">
        <f t="shared" si="72"/>
        <v>32.945454545454545</v>
      </c>
    </row>
    <row r="491" spans="1:14" ht="15">
      <c r="A491" s="179">
        <v>625007</v>
      </c>
      <c r="B491" s="32"/>
      <c r="C491" s="204">
        <v>41</v>
      </c>
      <c r="D491" s="509" t="s">
        <v>305</v>
      </c>
      <c r="E491" s="599" t="s">
        <v>83</v>
      </c>
      <c r="F491" s="183">
        <v>1127</v>
      </c>
      <c r="G491" s="183">
        <v>801</v>
      </c>
      <c r="H491" s="516">
        <v>800</v>
      </c>
      <c r="I491" s="23">
        <v>800</v>
      </c>
      <c r="J491" s="210">
        <v>800</v>
      </c>
      <c r="K491" s="179">
        <v>1050</v>
      </c>
      <c r="L491" s="23">
        <v>1050</v>
      </c>
      <c r="M491" s="990">
        <v>344.27</v>
      </c>
      <c r="N491" s="966">
        <f t="shared" si="72"/>
        <v>32.787619047619046</v>
      </c>
    </row>
    <row r="492" spans="1:14" ht="15">
      <c r="A492" s="164">
        <v>633</v>
      </c>
      <c r="B492" s="135"/>
      <c r="C492" s="135"/>
      <c r="D492" s="514"/>
      <c r="E492" s="532" t="s">
        <v>92</v>
      </c>
      <c r="F492" s="165"/>
      <c r="G492" s="165">
        <v>39</v>
      </c>
      <c r="H492" s="5">
        <v>200</v>
      </c>
      <c r="I492" s="4">
        <v>200</v>
      </c>
      <c r="J492" s="165">
        <v>100</v>
      </c>
      <c r="K492" s="164">
        <f>K493</f>
        <v>200</v>
      </c>
      <c r="L492" s="4">
        <f>L493</f>
        <v>200</v>
      </c>
      <c r="M492" s="984">
        <f>M493</f>
        <v>0</v>
      </c>
      <c r="N492" s="997">
        <f t="shared" si="72"/>
        <v>0</v>
      </c>
    </row>
    <row r="493" spans="1:14" ht="15">
      <c r="A493" s="166">
        <v>633006</v>
      </c>
      <c r="B493" s="112">
        <v>3</v>
      </c>
      <c r="C493" s="112">
        <v>41</v>
      </c>
      <c r="D493" s="514" t="s">
        <v>305</v>
      </c>
      <c r="E493" s="541" t="s">
        <v>306</v>
      </c>
      <c r="F493" s="167"/>
      <c r="G493" s="167">
        <v>39</v>
      </c>
      <c r="H493" s="77">
        <v>200</v>
      </c>
      <c r="I493" s="78">
        <v>200</v>
      </c>
      <c r="J493" s="167">
        <v>100</v>
      </c>
      <c r="K493" s="166">
        <v>200</v>
      </c>
      <c r="L493" s="78">
        <v>200</v>
      </c>
      <c r="M493" s="987">
        <v>0</v>
      </c>
      <c r="N493" s="972">
        <f t="shared" si="72"/>
        <v>0</v>
      </c>
    </row>
    <row r="494" spans="1:14" ht="15">
      <c r="A494" s="164">
        <v>637</v>
      </c>
      <c r="B494" s="3"/>
      <c r="C494" s="135"/>
      <c r="D494" s="514"/>
      <c r="E494" s="532" t="s">
        <v>134</v>
      </c>
      <c r="F494" s="241">
        <f>SUM(F496:F497)</f>
        <v>4324</v>
      </c>
      <c r="G494" s="241">
        <f>SUM(G496:G497)</f>
        <v>2163</v>
      </c>
      <c r="H494" s="5">
        <f>SUM(H496:H497)</f>
        <v>2100</v>
      </c>
      <c r="I494" s="4">
        <f>SUM(I495:I497)</f>
        <v>2200</v>
      </c>
      <c r="J494" s="165">
        <v>2100</v>
      </c>
      <c r="K494" s="164">
        <f>SUM(K496:K497)</f>
        <v>2350</v>
      </c>
      <c r="L494" s="4">
        <f>SUM(L496:L497)</f>
        <v>2350</v>
      </c>
      <c r="M494" s="984">
        <f>SUM(M496:M497)</f>
        <v>794.47</v>
      </c>
      <c r="N494" s="999">
        <f t="shared" si="72"/>
        <v>33.80723404255319</v>
      </c>
    </row>
    <row r="495" spans="1:14" ht="15">
      <c r="A495" s="180">
        <v>637004</v>
      </c>
      <c r="B495" s="22"/>
      <c r="C495" s="631">
        <v>41</v>
      </c>
      <c r="D495" s="521" t="s">
        <v>305</v>
      </c>
      <c r="E495" s="533" t="s">
        <v>519</v>
      </c>
      <c r="F495" s="220"/>
      <c r="G495" s="220"/>
      <c r="H495" s="52"/>
      <c r="I495" s="21">
        <v>100</v>
      </c>
      <c r="J495" s="181">
        <v>100</v>
      </c>
      <c r="K495" s="180"/>
      <c r="L495" s="21"/>
      <c r="M495" s="989"/>
      <c r="N495" s="998"/>
    </row>
    <row r="496" spans="1:14" ht="15">
      <c r="A496" s="169">
        <v>637014</v>
      </c>
      <c r="B496" s="7"/>
      <c r="C496" s="641">
        <v>41</v>
      </c>
      <c r="D496" s="522" t="s">
        <v>305</v>
      </c>
      <c r="E496" s="534" t="s">
        <v>149</v>
      </c>
      <c r="F496" s="170">
        <v>4064</v>
      </c>
      <c r="G496" s="170">
        <v>1960</v>
      </c>
      <c r="H496" s="89">
        <v>1800</v>
      </c>
      <c r="I496" s="6">
        <v>1800</v>
      </c>
      <c r="J496" s="170">
        <v>1800</v>
      </c>
      <c r="K496" s="169">
        <v>2000</v>
      </c>
      <c r="L496" s="6">
        <v>2000</v>
      </c>
      <c r="M496" s="985">
        <v>696</v>
      </c>
      <c r="N496" s="965">
        <f t="shared" si="72"/>
        <v>34.800000000000004</v>
      </c>
    </row>
    <row r="497" spans="1:14" ht="15">
      <c r="A497" s="173">
        <v>637016</v>
      </c>
      <c r="B497" s="11"/>
      <c r="C497" s="204">
        <v>41</v>
      </c>
      <c r="D497" s="513" t="s">
        <v>305</v>
      </c>
      <c r="E497" s="557" t="s">
        <v>152</v>
      </c>
      <c r="F497" s="608">
        <v>260</v>
      </c>
      <c r="G497" s="608">
        <v>203</v>
      </c>
      <c r="H497" s="80">
        <v>300</v>
      </c>
      <c r="I497" s="80">
        <v>300</v>
      </c>
      <c r="J497" s="246">
        <v>200</v>
      </c>
      <c r="K497" s="173">
        <v>350</v>
      </c>
      <c r="L497" s="10">
        <v>350</v>
      </c>
      <c r="M497" s="1079">
        <v>98.47</v>
      </c>
      <c r="N497" s="966">
        <f t="shared" si="72"/>
        <v>28.134285714285713</v>
      </c>
    </row>
    <row r="498" spans="1:14" ht="15">
      <c r="A498" s="164">
        <v>641</v>
      </c>
      <c r="B498" s="3"/>
      <c r="C498" s="135"/>
      <c r="D498" s="514"/>
      <c r="E498" s="532" t="s">
        <v>157</v>
      </c>
      <c r="F498" s="165">
        <v>803</v>
      </c>
      <c r="G498" s="165">
        <v>883</v>
      </c>
      <c r="H498" s="5">
        <v>1800</v>
      </c>
      <c r="I498" s="4">
        <v>1800</v>
      </c>
      <c r="J498" s="165">
        <v>1800</v>
      </c>
      <c r="K498" s="164">
        <f>K499</f>
        <v>1800</v>
      </c>
      <c r="L498" s="4">
        <f>L499</f>
        <v>1800</v>
      </c>
      <c r="M498" s="984">
        <f>M499</f>
        <v>0</v>
      </c>
      <c r="N498" s="997">
        <f t="shared" si="72"/>
        <v>0</v>
      </c>
    </row>
    <row r="499" spans="1:14" ht="15">
      <c r="A499" s="166">
        <v>641012</v>
      </c>
      <c r="B499" s="15"/>
      <c r="C499" s="112">
        <v>41</v>
      </c>
      <c r="D499" s="514" t="s">
        <v>305</v>
      </c>
      <c r="E499" s="541" t="s">
        <v>307</v>
      </c>
      <c r="F499" s="167">
        <v>803</v>
      </c>
      <c r="G499" s="167">
        <v>883</v>
      </c>
      <c r="H499" s="36">
        <v>1800</v>
      </c>
      <c r="I499" s="78">
        <v>1800</v>
      </c>
      <c r="J499" s="167">
        <v>1800</v>
      </c>
      <c r="K499" s="166">
        <v>1800</v>
      </c>
      <c r="L499" s="90">
        <v>1800</v>
      </c>
      <c r="M499" s="987">
        <v>0</v>
      </c>
      <c r="N499" s="972">
        <f t="shared" si="72"/>
        <v>0</v>
      </c>
    </row>
    <row r="500" spans="1:14" ht="15.75" thickBot="1">
      <c r="A500" s="199"/>
      <c r="B500" s="92"/>
      <c r="C500" s="643"/>
      <c r="D500" s="537"/>
      <c r="E500" s="575"/>
      <c r="F500" s="609"/>
      <c r="G500" s="609"/>
      <c r="H500" s="101"/>
      <c r="I500" s="12"/>
      <c r="J500" s="278"/>
      <c r="K500" s="182"/>
      <c r="L500" s="93"/>
      <c r="M500" s="1085"/>
      <c r="N500" s="1062"/>
    </row>
    <row r="501" spans="1:14" ht="15.75" thickBot="1">
      <c r="A501" s="186" t="s">
        <v>345</v>
      </c>
      <c r="B501" s="17"/>
      <c r="C501" s="638"/>
      <c r="D501" s="508"/>
      <c r="E501" s="57" t="s">
        <v>308</v>
      </c>
      <c r="F501" s="18">
        <v>213</v>
      </c>
      <c r="G501" s="18"/>
      <c r="H501" s="70">
        <f>H502</f>
        <v>200</v>
      </c>
      <c r="I501" s="68">
        <f>I502</f>
        <v>200</v>
      </c>
      <c r="J501" s="18"/>
      <c r="K501" s="69">
        <v>200</v>
      </c>
      <c r="L501" s="68">
        <v>200</v>
      </c>
      <c r="M501" s="1008">
        <v>51</v>
      </c>
      <c r="N501" s="995">
        <f>(100/L501)*M501</f>
        <v>25.5</v>
      </c>
    </row>
    <row r="502" spans="1:14" ht="15">
      <c r="A502" s="177">
        <v>642</v>
      </c>
      <c r="B502" s="19"/>
      <c r="C502" s="653"/>
      <c r="D502" s="527"/>
      <c r="E502" s="532" t="s">
        <v>265</v>
      </c>
      <c r="F502" s="178">
        <v>213</v>
      </c>
      <c r="G502" s="178"/>
      <c r="H502" s="121">
        <v>200</v>
      </c>
      <c r="I502" s="20">
        <v>200</v>
      </c>
      <c r="J502" s="178"/>
      <c r="K502" s="1068">
        <v>200</v>
      </c>
      <c r="L502" s="1072">
        <v>200</v>
      </c>
      <c r="M502" s="1017">
        <v>51</v>
      </c>
      <c r="N502" s="996">
        <f>(100/L502)*M502</f>
        <v>25.5</v>
      </c>
    </row>
    <row r="503" spans="1:14" ht="15">
      <c r="A503" s="166">
        <v>642014</v>
      </c>
      <c r="B503" s="22"/>
      <c r="C503" s="644">
        <v>111</v>
      </c>
      <c r="D503" s="607" t="s">
        <v>309</v>
      </c>
      <c r="E503" s="557" t="s">
        <v>310</v>
      </c>
      <c r="F503" s="181">
        <v>213</v>
      </c>
      <c r="G503" s="181"/>
      <c r="H503" s="52">
        <v>200</v>
      </c>
      <c r="I503" s="90">
        <v>200</v>
      </c>
      <c r="J503" s="181"/>
      <c r="K503" s="180">
        <v>200</v>
      </c>
      <c r="L503" s="21">
        <v>200</v>
      </c>
      <c r="M503" s="1005">
        <v>51</v>
      </c>
      <c r="N503" s="972">
        <f>(100/L503)*M503</f>
        <v>25.5</v>
      </c>
    </row>
    <row r="504" spans="1:14" ht="15.75" thickBot="1">
      <c r="A504" s="199"/>
      <c r="B504" s="92"/>
      <c r="C504" s="646"/>
      <c r="D504" s="542"/>
      <c r="E504" s="545"/>
      <c r="F504" s="320"/>
      <c r="G504" s="320"/>
      <c r="H504" s="101"/>
      <c r="I504" s="93"/>
      <c r="J504" s="243"/>
      <c r="K504" s="198"/>
      <c r="L504" s="93"/>
      <c r="M504" s="1086"/>
      <c r="N504" s="1062"/>
    </row>
    <row r="505" spans="1:14" ht="15.75" thickBot="1">
      <c r="A505" s="186" t="s">
        <v>346</v>
      </c>
      <c r="B505" s="94"/>
      <c r="C505" s="55"/>
      <c r="D505" s="508"/>
      <c r="E505" s="57" t="s">
        <v>311</v>
      </c>
      <c r="F505" s="18">
        <f aca="true" t="shared" si="73" ref="F505:L505">F506</f>
        <v>286</v>
      </c>
      <c r="G505" s="18">
        <f t="shared" si="73"/>
        <v>6304</v>
      </c>
      <c r="H505" s="70">
        <f t="shared" si="73"/>
        <v>8550</v>
      </c>
      <c r="I505" s="68">
        <f t="shared" si="73"/>
        <v>8550</v>
      </c>
      <c r="J505" s="18">
        <f t="shared" si="73"/>
        <v>5130</v>
      </c>
      <c r="K505" s="69">
        <f t="shared" si="73"/>
        <v>8200</v>
      </c>
      <c r="L505" s="68">
        <f t="shared" si="73"/>
        <v>8200</v>
      </c>
      <c r="M505" s="1008">
        <f>M506</f>
        <v>2088.4</v>
      </c>
      <c r="N505" s="995">
        <f>(100/L505)*M505</f>
        <v>25.46829268292683</v>
      </c>
    </row>
    <row r="506" spans="1:14" ht="15">
      <c r="A506" s="261">
        <v>642</v>
      </c>
      <c r="B506" s="95"/>
      <c r="C506" s="140"/>
      <c r="D506" s="538"/>
      <c r="E506" s="539" t="s">
        <v>265</v>
      </c>
      <c r="F506" s="215">
        <f>SUM(F507:F509)</f>
        <v>286</v>
      </c>
      <c r="G506" s="215">
        <f>SUM(G507:G509)</f>
        <v>6304</v>
      </c>
      <c r="H506" s="106">
        <f>H507+H508+H509</f>
        <v>8550</v>
      </c>
      <c r="I506" s="98">
        <f>I507+I508+I509</f>
        <v>8550</v>
      </c>
      <c r="J506" s="215">
        <f>J507+J508+J510</f>
        <v>5130</v>
      </c>
      <c r="K506" s="261">
        <f>SUM(K507:K509)</f>
        <v>8200</v>
      </c>
      <c r="L506" s="98">
        <f>SUM(L507:L509)</f>
        <v>8200</v>
      </c>
      <c r="M506" s="1009">
        <f>SUM(M507:M509)</f>
        <v>2088.4</v>
      </c>
      <c r="N506" s="996">
        <f>(100/L506)*M506</f>
        <v>25.46829268292683</v>
      </c>
    </row>
    <row r="507" spans="1:14" ht="15">
      <c r="A507" s="171">
        <v>642026</v>
      </c>
      <c r="B507" s="9">
        <v>2</v>
      </c>
      <c r="C507" s="13">
        <v>111</v>
      </c>
      <c r="D507" s="512" t="s">
        <v>309</v>
      </c>
      <c r="E507" s="328" t="s">
        <v>62</v>
      </c>
      <c r="F507" s="172">
        <v>153</v>
      </c>
      <c r="G507" s="172">
        <v>5599</v>
      </c>
      <c r="H507" s="524">
        <v>7800</v>
      </c>
      <c r="I507" s="54">
        <v>7800</v>
      </c>
      <c r="J507" s="176">
        <v>5000</v>
      </c>
      <c r="K507" s="175">
        <v>7500</v>
      </c>
      <c r="L507" s="54">
        <v>7500</v>
      </c>
      <c r="M507" s="991">
        <v>1977.6</v>
      </c>
      <c r="N507" s="998">
        <f>(100/L507)*M507</f>
        <v>26.368000000000002</v>
      </c>
    </row>
    <row r="508" spans="1:14" ht="15">
      <c r="A508" s="171">
        <v>642026</v>
      </c>
      <c r="B508" s="9">
        <v>3</v>
      </c>
      <c r="C508" s="9">
        <v>111</v>
      </c>
      <c r="D508" s="512" t="s">
        <v>309</v>
      </c>
      <c r="E508" s="599" t="s">
        <v>283</v>
      </c>
      <c r="F508" s="211">
        <v>133</v>
      </c>
      <c r="G508" s="211">
        <v>133</v>
      </c>
      <c r="H508" s="593">
        <v>200</v>
      </c>
      <c r="I508" s="124">
        <v>200</v>
      </c>
      <c r="J508" s="232">
        <v>130</v>
      </c>
      <c r="K508" s="1069">
        <v>150</v>
      </c>
      <c r="L508" s="124">
        <v>150</v>
      </c>
      <c r="M508" s="1087">
        <v>66.4</v>
      </c>
      <c r="N508" s="967">
        <f>(100/L508)*M508</f>
        <v>44.266666666666666</v>
      </c>
    </row>
    <row r="509" spans="1:14" ht="15">
      <c r="A509" s="173">
        <v>642026</v>
      </c>
      <c r="B509" s="11"/>
      <c r="C509" s="206">
        <v>111</v>
      </c>
      <c r="D509" s="510" t="s">
        <v>309</v>
      </c>
      <c r="E509" s="544" t="s">
        <v>312</v>
      </c>
      <c r="F509" s="210"/>
      <c r="G509" s="210">
        <v>572</v>
      </c>
      <c r="H509" s="553">
        <v>550</v>
      </c>
      <c r="I509" s="108">
        <v>550</v>
      </c>
      <c r="J509" s="247">
        <v>150</v>
      </c>
      <c r="K509" s="196">
        <v>550</v>
      </c>
      <c r="L509" s="108">
        <v>550</v>
      </c>
      <c r="M509" s="1088">
        <v>44.4</v>
      </c>
      <c r="N509" s="966">
        <f>(100/L509)*M509</f>
        <v>8.072727272727272</v>
      </c>
    </row>
    <row r="510" spans="1:14" ht="15.75" thickBot="1">
      <c r="A510" s="199"/>
      <c r="B510" s="92"/>
      <c r="C510" s="646"/>
      <c r="D510" s="542"/>
      <c r="E510" s="545"/>
      <c r="F510" s="227"/>
      <c r="G510" s="227"/>
      <c r="H510" s="36"/>
      <c r="I510" s="93"/>
      <c r="J510" s="248"/>
      <c r="K510" s="198"/>
      <c r="L510" s="93"/>
      <c r="M510" s="1089"/>
      <c r="N510" s="1063"/>
    </row>
    <row r="511" spans="1:14" ht="15.75" thickBot="1">
      <c r="A511" s="186" t="s">
        <v>346</v>
      </c>
      <c r="B511" s="17"/>
      <c r="C511" s="638"/>
      <c r="D511" s="508"/>
      <c r="E511" s="57" t="s">
        <v>313</v>
      </c>
      <c r="F511" s="18">
        <v>313</v>
      </c>
      <c r="G511" s="18">
        <v>352</v>
      </c>
      <c r="H511" s="70">
        <f aca="true" t="shared" si="74" ref="H511:M511">H512</f>
        <v>2000</v>
      </c>
      <c r="I511" s="68">
        <f t="shared" si="74"/>
        <v>2000</v>
      </c>
      <c r="J511" s="18">
        <f t="shared" si="74"/>
        <v>500</v>
      </c>
      <c r="K511" s="69">
        <f t="shared" si="74"/>
        <v>2000</v>
      </c>
      <c r="L511" s="68">
        <f t="shared" si="74"/>
        <v>2000</v>
      </c>
      <c r="M511" s="1008">
        <f t="shared" si="74"/>
        <v>0</v>
      </c>
      <c r="N511" s="995">
        <f>(100/L511)*M511</f>
        <v>0</v>
      </c>
    </row>
    <row r="512" spans="1:14" ht="15">
      <c r="A512" s="256">
        <v>642</v>
      </c>
      <c r="B512" s="95"/>
      <c r="C512" s="140"/>
      <c r="D512" s="538"/>
      <c r="E512" s="610" t="s">
        <v>265</v>
      </c>
      <c r="F512" s="547">
        <v>313</v>
      </c>
      <c r="G512" s="547">
        <v>352</v>
      </c>
      <c r="H512" s="106">
        <v>2000</v>
      </c>
      <c r="I512" s="98">
        <v>2000</v>
      </c>
      <c r="J512" s="215">
        <v>500</v>
      </c>
      <c r="K512" s="261">
        <f>K513</f>
        <v>2000</v>
      </c>
      <c r="L512" s="98">
        <f>L513</f>
        <v>2000</v>
      </c>
      <c r="M512" s="1009">
        <f>M513</f>
        <v>0</v>
      </c>
      <c r="N512" s="996">
        <f>(100/L512)*M512</f>
        <v>0</v>
      </c>
    </row>
    <row r="513" spans="1:14" ht="15">
      <c r="A513" s="166">
        <v>642026</v>
      </c>
      <c r="B513" s="75"/>
      <c r="C513" s="112">
        <v>41</v>
      </c>
      <c r="D513" s="514" t="s">
        <v>309</v>
      </c>
      <c r="E513" s="541" t="s">
        <v>265</v>
      </c>
      <c r="F513" s="167">
        <v>313</v>
      </c>
      <c r="G513" s="167">
        <v>352</v>
      </c>
      <c r="H513" s="36">
        <v>2000</v>
      </c>
      <c r="I513" s="12">
        <v>2000</v>
      </c>
      <c r="J513" s="183">
        <v>500</v>
      </c>
      <c r="K513" s="182">
        <v>2000</v>
      </c>
      <c r="L513" s="78">
        <v>2000</v>
      </c>
      <c r="M513" s="989">
        <v>0</v>
      </c>
      <c r="N513" s="972">
        <f>(100/L513)*M513</f>
        <v>0</v>
      </c>
    </row>
    <row r="514" spans="1:14" ht="17.25" thickBot="1">
      <c r="A514" s="266"/>
      <c r="B514" s="137"/>
      <c r="C514" s="660"/>
      <c r="D514" s="537"/>
      <c r="E514" s="611"/>
      <c r="F514" s="614"/>
      <c r="G514" s="614"/>
      <c r="H514" s="613"/>
      <c r="I514" s="138"/>
      <c r="J514" s="243"/>
      <c r="K514" s="1070"/>
      <c r="L514" s="1073"/>
      <c r="M514" s="1080"/>
      <c r="N514" s="240"/>
    </row>
    <row r="515" spans="1:14" ht="15.75" thickBot="1">
      <c r="A515" s="186" t="s">
        <v>391</v>
      </c>
      <c r="B515" s="17"/>
      <c r="C515" s="638"/>
      <c r="D515" s="508"/>
      <c r="E515" s="612" t="s">
        <v>331</v>
      </c>
      <c r="F515" s="18">
        <f>SUM(F516:F518)</f>
        <v>719</v>
      </c>
      <c r="G515" s="18">
        <f>SUM(G516:G518)</f>
        <v>14932</v>
      </c>
      <c r="H515" s="70">
        <f aca="true" t="shared" si="75" ref="H515:M515">H516+H517+H518</f>
        <v>64940</v>
      </c>
      <c r="I515" s="68">
        <f t="shared" si="75"/>
        <v>64940</v>
      </c>
      <c r="J515" s="615">
        <f t="shared" si="75"/>
        <v>47200</v>
      </c>
      <c r="K515" s="69">
        <f t="shared" si="75"/>
        <v>67290</v>
      </c>
      <c r="L515" s="68">
        <f t="shared" si="75"/>
        <v>67290</v>
      </c>
      <c r="M515" s="1008">
        <f t="shared" si="75"/>
        <v>6635.76</v>
      </c>
      <c r="N515" s="995">
        <f>(100/L515)*M515</f>
        <v>9.861435577351761</v>
      </c>
    </row>
    <row r="516" spans="1:14" ht="15">
      <c r="A516" s="200">
        <v>633006</v>
      </c>
      <c r="B516" s="669">
        <v>7</v>
      </c>
      <c r="C516" s="669">
        <v>41</v>
      </c>
      <c r="D516" s="670" t="s">
        <v>314</v>
      </c>
      <c r="E516" s="539" t="s">
        <v>488</v>
      </c>
      <c r="F516" s="241"/>
      <c r="G516" s="241"/>
      <c r="H516" s="595">
        <v>17790</v>
      </c>
      <c r="I516" s="125">
        <v>17740</v>
      </c>
      <c r="J516" s="234"/>
      <c r="K516" s="1066">
        <v>17790</v>
      </c>
      <c r="L516" s="125">
        <v>17740</v>
      </c>
      <c r="M516" s="1078">
        <v>0</v>
      </c>
      <c r="N516" s="996">
        <f>(100/L516)*M516</f>
        <v>0</v>
      </c>
    </row>
    <row r="517" spans="1:14" ht="15">
      <c r="A517" s="193">
        <v>637015</v>
      </c>
      <c r="B517" s="135"/>
      <c r="C517" s="135">
        <v>41</v>
      </c>
      <c r="D517" s="671" t="s">
        <v>314</v>
      </c>
      <c r="E517" s="532" t="s">
        <v>134</v>
      </c>
      <c r="F517" s="165"/>
      <c r="G517" s="165">
        <v>537</v>
      </c>
      <c r="H517" s="5">
        <v>500</v>
      </c>
      <c r="I517" s="4">
        <v>550</v>
      </c>
      <c r="J517" s="165">
        <v>550</v>
      </c>
      <c r="K517" s="164">
        <v>500</v>
      </c>
      <c r="L517" s="4">
        <v>550</v>
      </c>
      <c r="M517" s="984">
        <v>536.16</v>
      </c>
      <c r="N517" s="997">
        <f>(100/L517)*M517</f>
        <v>97.48363636363636</v>
      </c>
    </row>
    <row r="518" spans="1:14" ht="15">
      <c r="A518" s="267">
        <v>641006</v>
      </c>
      <c r="B518" s="141"/>
      <c r="C518" s="141">
        <v>111</v>
      </c>
      <c r="D518" s="671" t="s">
        <v>314</v>
      </c>
      <c r="E518" s="532" t="s">
        <v>315</v>
      </c>
      <c r="F518" s="165">
        <v>719</v>
      </c>
      <c r="G518" s="165">
        <v>14395</v>
      </c>
      <c r="H518" s="5">
        <v>46650</v>
      </c>
      <c r="I518" s="4">
        <v>46650</v>
      </c>
      <c r="J518" s="168">
        <v>46650</v>
      </c>
      <c r="K518" s="164">
        <v>49000</v>
      </c>
      <c r="L518" s="4">
        <v>49000</v>
      </c>
      <c r="M518" s="984">
        <v>6099.6</v>
      </c>
      <c r="N518" s="999">
        <f>(100/L518)*M518</f>
        <v>12.448163265306125</v>
      </c>
    </row>
    <row r="519" spans="1:14" ht="15.75" thickBot="1">
      <c r="A519" s="306"/>
      <c r="B519" s="301"/>
      <c r="C519" s="661"/>
      <c r="D519" s="542"/>
      <c r="E519" s="616" t="s">
        <v>316</v>
      </c>
      <c r="F519" s="619">
        <v>512521</v>
      </c>
      <c r="G519" s="619">
        <v>594448</v>
      </c>
      <c r="H519" s="617">
        <v>599640</v>
      </c>
      <c r="I519" s="302">
        <v>672822</v>
      </c>
      <c r="J519" s="629">
        <v>672822</v>
      </c>
      <c r="K519" s="1071">
        <v>670000</v>
      </c>
      <c r="L519" s="302">
        <v>675254</v>
      </c>
      <c r="M519" s="1090">
        <v>103624.84</v>
      </c>
      <c r="N519" s="1139">
        <v>97.7</v>
      </c>
    </row>
    <row r="520" spans="1:14" ht="15.75" thickBot="1">
      <c r="A520" s="37"/>
      <c r="B520" s="39"/>
      <c r="C520" s="39"/>
      <c r="D520" s="307"/>
      <c r="E520" s="45" t="s">
        <v>317</v>
      </c>
      <c r="F520" s="46">
        <v>1022450</v>
      </c>
      <c r="G520" s="46">
        <v>1306764</v>
      </c>
      <c r="H520" s="618">
        <v>1407278</v>
      </c>
      <c r="I520" s="46">
        <v>1377799</v>
      </c>
      <c r="J520" s="618">
        <v>1455402</v>
      </c>
      <c r="K520" s="46">
        <f>K4+K108+K125+K144+K147+K163+K186+K190+K199+K218+K230+K238+K256+K285+K295+K329+K345+K371+K381+K441+K474+K481+K501+K505+K511+K515</f>
        <v>1396468</v>
      </c>
      <c r="L520" s="46">
        <f>L4+L108+L125+L144+L147+L163+L186+L190+L199+L218+L230+L238+L256+L285+L295+L329+L345+L371+L381+L441+L474+L481+L501+L505+L511+L515</f>
        <v>1476758</v>
      </c>
      <c r="M520" s="1191">
        <f>M4+M108+M125+M144+M147+M163+M186+M190+M199+M218+M230+M238+M256+M285+M295+M329+M345+M371+M381+M441+M474+M481+M501+M505+M511+M515</f>
        <v>531727.48</v>
      </c>
      <c r="N520" s="996">
        <f>(100/L520)*M520</f>
        <v>36.00640592432883</v>
      </c>
    </row>
    <row r="521" spans="1:14" ht="15.75" thickBot="1">
      <c r="A521" s="63"/>
      <c r="B521" s="63"/>
      <c r="C521" s="63"/>
      <c r="D521" s="156"/>
      <c r="E521" s="142" t="s">
        <v>318</v>
      </c>
      <c r="F521" s="143">
        <v>512521</v>
      </c>
      <c r="G521" s="143">
        <v>594448</v>
      </c>
      <c r="H521" s="303">
        <v>599640</v>
      </c>
      <c r="I521" s="303">
        <v>672822</v>
      </c>
      <c r="J521" s="630">
        <f>J519</f>
        <v>672822</v>
      </c>
      <c r="K521" s="303">
        <v>670000</v>
      </c>
      <c r="L521" s="60">
        <f>L519</f>
        <v>675254</v>
      </c>
      <c r="M521" s="1091">
        <v>103624.84</v>
      </c>
      <c r="N521" s="975">
        <v>97.7</v>
      </c>
    </row>
    <row r="522" spans="1:14" ht="15.75" thickBot="1">
      <c r="A522" s="144"/>
      <c r="B522" s="144"/>
      <c r="C522" s="144"/>
      <c r="D522" s="156"/>
      <c r="E522" s="145" t="s">
        <v>319</v>
      </c>
      <c r="F522" s="42">
        <v>1534971</v>
      </c>
      <c r="G522" s="42">
        <v>1901212</v>
      </c>
      <c r="H522" s="42">
        <f aca="true" t="shared" si="76" ref="H522:M522">H520+H521</f>
        <v>2006918</v>
      </c>
      <c r="I522" s="42">
        <f t="shared" si="76"/>
        <v>2050621</v>
      </c>
      <c r="J522" s="42">
        <f t="shared" si="76"/>
        <v>2128224</v>
      </c>
      <c r="K522" s="1118">
        <f t="shared" si="76"/>
        <v>2066468</v>
      </c>
      <c r="L522" s="42">
        <f t="shared" si="76"/>
        <v>2152012</v>
      </c>
      <c r="M522" s="1117">
        <f t="shared" si="76"/>
        <v>635352.32</v>
      </c>
      <c r="N522" s="959">
        <f>(100/L522)*M522</f>
        <v>29.523642061475492</v>
      </c>
    </row>
    <row r="523" spans="1:14" ht="15.75" thickBot="1">
      <c r="A523" s="144"/>
      <c r="B523" s="144"/>
      <c r="C523" s="144"/>
      <c r="D523" s="118"/>
      <c r="E523" s="40"/>
      <c r="H523" s="146"/>
      <c r="I523" s="146"/>
      <c r="J523" s="134"/>
      <c r="K523" s="146"/>
      <c r="L523" s="146"/>
      <c r="M523" s="205"/>
      <c r="N523" s="205"/>
    </row>
    <row r="524" spans="1:14" ht="15.75" thickBot="1">
      <c r="A524" s="268"/>
      <c r="B524" s="1151"/>
      <c r="C524" s="1151"/>
      <c r="D524" s="308"/>
      <c r="E524" s="61" t="s">
        <v>320</v>
      </c>
      <c r="F524" s="728"/>
      <c r="G524" s="728"/>
      <c r="H524" s="268"/>
      <c r="I524" s="268"/>
      <c r="J524" s="251"/>
      <c r="K524" s="268"/>
      <c r="L524" s="268"/>
      <c r="M524" s="251"/>
      <c r="N524" s="251"/>
    </row>
    <row r="525" spans="1:14" ht="15.75" thickBot="1">
      <c r="A525" s="149" t="s">
        <v>542</v>
      </c>
      <c r="B525" s="1152"/>
      <c r="C525" s="1152"/>
      <c r="D525" s="315"/>
      <c r="E525" s="317" t="s">
        <v>340</v>
      </c>
      <c r="F525" s="1149"/>
      <c r="G525" s="1149"/>
      <c r="H525" s="696"/>
      <c r="I525" s="697"/>
      <c r="J525" s="152"/>
      <c r="K525" s="618">
        <v>4500</v>
      </c>
      <c r="L525" s="618">
        <v>4500</v>
      </c>
      <c r="M525" s="1120">
        <v>4500</v>
      </c>
      <c r="N525" s="1120">
        <f>N528+N529</f>
        <v>0</v>
      </c>
    </row>
    <row r="526" spans="1:14" ht="15.75" thickBot="1">
      <c r="A526" s="28">
        <v>712001</v>
      </c>
      <c r="B526" s="27"/>
      <c r="C526" s="27">
        <v>41</v>
      </c>
      <c r="D526" s="308" t="s">
        <v>187</v>
      </c>
      <c r="E526" s="562" t="s">
        <v>564</v>
      </c>
      <c r="F526" s="1192"/>
      <c r="G526" s="1192"/>
      <c r="H526" s="28"/>
      <c r="I526" s="12"/>
      <c r="J526" s="183"/>
      <c r="K526" s="36">
        <v>4500</v>
      </c>
      <c r="L526" s="26">
        <v>4500</v>
      </c>
      <c r="M526" s="1216">
        <v>4500</v>
      </c>
      <c r="N526" s="967">
        <f>(100/L526)*M526</f>
        <v>100</v>
      </c>
    </row>
    <row r="527" spans="1:14" ht="15.75" thickBot="1">
      <c r="A527" s="149" t="s">
        <v>321</v>
      </c>
      <c r="B527" s="150"/>
      <c r="C527" s="662"/>
      <c r="D527" s="508"/>
      <c r="E527" s="317" t="s">
        <v>322</v>
      </c>
      <c r="F527" s="152">
        <v>104378</v>
      </c>
      <c r="G527" s="152">
        <v>167411</v>
      </c>
      <c r="H527" s="151">
        <v>51000</v>
      </c>
      <c r="I527" s="720">
        <v>40000</v>
      </c>
      <c r="J527" s="152">
        <v>2303</v>
      </c>
      <c r="K527" s="38">
        <f>SUM(K528:K533)</f>
        <v>15500</v>
      </c>
      <c r="L527" s="38">
        <f>SUM(L528:L532)</f>
        <v>15500</v>
      </c>
      <c r="M527" s="1120">
        <f>SUM(M528:M532)</f>
        <v>2493.44</v>
      </c>
      <c r="N527" s="1019">
        <f>(100/L527)*M527</f>
        <v>16.086709677419353</v>
      </c>
    </row>
    <row r="528" spans="1:14" ht="15">
      <c r="A528" s="184">
        <v>711001</v>
      </c>
      <c r="B528" s="31"/>
      <c r="C528" s="663">
        <v>43</v>
      </c>
      <c r="D528" s="620" t="s">
        <v>323</v>
      </c>
      <c r="E528" s="623" t="s">
        <v>389</v>
      </c>
      <c r="F528" s="624">
        <v>1865</v>
      </c>
      <c r="G528" s="624">
        <v>12662</v>
      </c>
      <c r="H528" s="162"/>
      <c r="I528" s="155"/>
      <c r="J528" s="309"/>
      <c r="K528" s="184"/>
      <c r="L528" s="30">
        <v>2500</v>
      </c>
      <c r="M528" s="1121">
        <v>2493.44</v>
      </c>
      <c r="N528" s="1093"/>
    </row>
    <row r="529" spans="1:14" ht="15">
      <c r="A529" s="171">
        <v>713005</v>
      </c>
      <c r="B529" s="9"/>
      <c r="C529" s="13">
        <v>111</v>
      </c>
      <c r="D529" s="523" t="s">
        <v>323</v>
      </c>
      <c r="E529" s="41" t="s">
        <v>409</v>
      </c>
      <c r="F529" s="172"/>
      <c r="G529" s="172">
        <v>745</v>
      </c>
      <c r="H529" s="48"/>
      <c r="I529" s="8">
        <v>3203</v>
      </c>
      <c r="J529" s="787">
        <v>3203</v>
      </c>
      <c r="K529" s="171"/>
      <c r="L529" s="8"/>
      <c r="M529" s="1092"/>
      <c r="N529" s="967"/>
    </row>
    <row r="530" spans="1:14" ht="15">
      <c r="A530" s="171">
        <v>716000</v>
      </c>
      <c r="B530" s="7"/>
      <c r="C530" s="641">
        <v>41</v>
      </c>
      <c r="D530" s="528" t="s">
        <v>323</v>
      </c>
      <c r="E530" s="328" t="s">
        <v>324</v>
      </c>
      <c r="F530" s="170">
        <v>3500</v>
      </c>
      <c r="G530" s="170">
        <v>14730</v>
      </c>
      <c r="H530" s="162">
        <v>15000</v>
      </c>
      <c r="I530" s="6">
        <v>11797</v>
      </c>
      <c r="J530" s="786"/>
      <c r="K530" s="169">
        <v>15500</v>
      </c>
      <c r="L530" s="6">
        <v>13000</v>
      </c>
      <c r="M530" s="1081">
        <v>0</v>
      </c>
      <c r="N530" s="967">
        <f>(100/L530)*M530</f>
        <v>0</v>
      </c>
    </row>
    <row r="531" spans="1:14" ht="15">
      <c r="A531" s="713">
        <v>717001</v>
      </c>
      <c r="B531" s="714">
        <v>40</v>
      </c>
      <c r="C531" s="769">
        <v>51</v>
      </c>
      <c r="D531" s="770" t="s">
        <v>323</v>
      </c>
      <c r="E531" s="771" t="s">
        <v>447</v>
      </c>
      <c r="F531" s="772">
        <v>99013</v>
      </c>
      <c r="G531" s="772">
        <v>139274</v>
      </c>
      <c r="H531" s="717"/>
      <c r="I531" s="279"/>
      <c r="J531" s="584"/>
      <c r="K531" s="713"/>
      <c r="L531" s="279"/>
      <c r="M531" s="1012"/>
      <c r="N531" s="716"/>
    </row>
    <row r="532" spans="1:14" ht="15">
      <c r="A532" s="733">
        <v>717002</v>
      </c>
      <c r="B532" s="734"/>
      <c r="C532" s="735">
        <v>41</v>
      </c>
      <c r="D532" s="736" t="s">
        <v>323</v>
      </c>
      <c r="E532" s="737" t="s">
        <v>322</v>
      </c>
      <c r="F532" s="738">
        <v>18826</v>
      </c>
      <c r="G532" s="738"/>
      <c r="H532" s="602">
        <v>36000</v>
      </c>
      <c r="I532" s="276">
        <v>25000</v>
      </c>
      <c r="J532" s="277"/>
      <c r="K532" s="713"/>
      <c r="L532" s="279"/>
      <c r="M532" s="1012"/>
      <c r="N532" s="965"/>
    </row>
    <row r="533" spans="1:14" ht="15">
      <c r="A533" s="201"/>
      <c r="B533" s="91"/>
      <c r="C533" s="91"/>
      <c r="D533" s="511"/>
      <c r="E533" s="599"/>
      <c r="F533" s="608"/>
      <c r="G533" s="608"/>
      <c r="H533" s="53"/>
      <c r="I533" s="24"/>
      <c r="J533" s="211"/>
      <c r="K533" s="182"/>
      <c r="L533" s="12"/>
      <c r="M533" s="989"/>
      <c r="N533" s="811"/>
    </row>
    <row r="534" spans="1:14" ht="15.75" thickBot="1">
      <c r="A534" s="920" t="s">
        <v>440</v>
      </c>
      <c r="B534" s="103"/>
      <c r="C534" s="659"/>
      <c r="D534" s="542"/>
      <c r="E534" s="579" t="s">
        <v>201</v>
      </c>
      <c r="F534" s="233">
        <v>63000</v>
      </c>
      <c r="G534" s="233">
        <v>7100</v>
      </c>
      <c r="H534" s="473">
        <v>26935</v>
      </c>
      <c r="I534" s="473">
        <v>26935</v>
      </c>
      <c r="J534" s="858"/>
      <c r="K534" s="265">
        <f>SUM(K535:K538)</f>
        <v>24335</v>
      </c>
      <c r="L534" s="265">
        <f>SUM(L535:L538)</f>
        <v>24335</v>
      </c>
      <c r="M534" s="1136">
        <f>SUM(M535:M538)</f>
        <v>0</v>
      </c>
      <c r="N534" s="1140">
        <f>(100/L534)*M534</f>
        <v>0</v>
      </c>
    </row>
    <row r="535" spans="1:14" ht="15">
      <c r="A535" s="706" t="s">
        <v>420</v>
      </c>
      <c r="B535" s="31"/>
      <c r="C535" s="663">
        <v>111</v>
      </c>
      <c r="D535" s="633" t="s">
        <v>250</v>
      </c>
      <c r="E535" s="623" t="s">
        <v>441</v>
      </c>
      <c r="F535" s="624">
        <v>20000</v>
      </c>
      <c r="G535" s="624"/>
      <c r="H535" s="621"/>
      <c r="I535" s="621"/>
      <c r="J535" s="689"/>
      <c r="K535" s="184"/>
      <c r="L535" s="30"/>
      <c r="M535" s="1122"/>
      <c r="N535" s="980"/>
    </row>
    <row r="536" spans="1:14" ht="15">
      <c r="A536" s="773" t="s">
        <v>420</v>
      </c>
      <c r="B536" s="270">
        <v>40</v>
      </c>
      <c r="C536" s="658">
        <v>51</v>
      </c>
      <c r="D536" s="581" t="s">
        <v>250</v>
      </c>
      <c r="E536" s="771" t="s">
        <v>483</v>
      </c>
      <c r="F536" s="774">
        <v>43000</v>
      </c>
      <c r="G536" s="774">
        <v>7100</v>
      </c>
      <c r="H536" s="775"/>
      <c r="I536" s="775"/>
      <c r="J536" s="776"/>
      <c r="K536" s="765"/>
      <c r="L536" s="1095"/>
      <c r="M536" s="1123"/>
      <c r="N536" s="856"/>
    </row>
    <row r="537" spans="1:14" ht="15">
      <c r="A537" s="732" t="s">
        <v>420</v>
      </c>
      <c r="B537" s="9">
        <v>1</v>
      </c>
      <c r="C537" s="13">
        <v>41</v>
      </c>
      <c r="D537" s="512" t="s">
        <v>250</v>
      </c>
      <c r="E537" s="470" t="s">
        <v>448</v>
      </c>
      <c r="F537" s="172"/>
      <c r="G537" s="172"/>
      <c r="H537" s="48">
        <v>26935</v>
      </c>
      <c r="I537" s="48">
        <v>26935</v>
      </c>
      <c r="J537" s="209"/>
      <c r="K537" s="171">
        <v>24335</v>
      </c>
      <c r="L537" s="8">
        <v>24335</v>
      </c>
      <c r="M537" s="989">
        <v>0</v>
      </c>
      <c r="N537" s="967">
        <f>(100/L537)*M537</f>
        <v>0</v>
      </c>
    </row>
    <row r="538" spans="1:14" ht="15.75" thickBot="1">
      <c r="A538" s="199">
        <v>717002</v>
      </c>
      <c r="B538" s="27">
        <v>2</v>
      </c>
      <c r="C538" s="643">
        <v>41</v>
      </c>
      <c r="D538" s="537" t="s">
        <v>250</v>
      </c>
      <c r="E538" s="562" t="s">
        <v>449</v>
      </c>
      <c r="F538" s="535"/>
      <c r="G538" s="535"/>
      <c r="H538" s="28"/>
      <c r="I538" s="26"/>
      <c r="J538" s="535"/>
      <c r="K538" s="199"/>
      <c r="L538" s="26"/>
      <c r="M538" s="1124"/>
      <c r="N538" s="1119"/>
    </row>
    <row r="539" spans="1:14" ht="15.75" thickBot="1">
      <c r="A539" s="149" t="s">
        <v>377</v>
      </c>
      <c r="B539" s="150"/>
      <c r="C539" s="662"/>
      <c r="D539" s="508"/>
      <c r="E539" s="45" t="s">
        <v>205</v>
      </c>
      <c r="F539" s="618"/>
      <c r="G539" s="46"/>
      <c r="H539" s="38">
        <f>SUM(H540:H542)</f>
        <v>359798</v>
      </c>
      <c r="I539" s="720">
        <f>SUM(I540:I542)</f>
        <v>359798</v>
      </c>
      <c r="J539" s="618">
        <f>SUM(J540:J542)</f>
        <v>171041</v>
      </c>
      <c r="K539" s="153"/>
      <c r="L539" s="153"/>
      <c r="M539" s="1137"/>
      <c r="N539" s="1019"/>
    </row>
    <row r="540" spans="1:14" ht="15">
      <c r="A540" s="1195">
        <v>713004</v>
      </c>
      <c r="B540" s="1196">
        <v>30</v>
      </c>
      <c r="C540" s="1196" t="s">
        <v>512</v>
      </c>
      <c r="D540" s="574" t="s">
        <v>206</v>
      </c>
      <c r="E540" s="1194" t="s">
        <v>466</v>
      </c>
      <c r="F540" s="229"/>
      <c r="G540" s="229"/>
      <c r="H540" s="36">
        <v>298998</v>
      </c>
      <c r="I540" s="1200">
        <v>298998</v>
      </c>
      <c r="J540" s="1169">
        <v>146239</v>
      </c>
      <c r="K540" s="1068"/>
      <c r="L540" s="1193"/>
      <c r="M540" s="1198"/>
      <c r="N540" s="1197"/>
    </row>
    <row r="541" spans="1:14" ht="15">
      <c r="A541" s="1154">
        <v>713004</v>
      </c>
      <c r="B541" s="33">
        <v>30</v>
      </c>
      <c r="C541" s="33" t="s">
        <v>513</v>
      </c>
      <c r="D541" s="512" t="s">
        <v>206</v>
      </c>
      <c r="E541" s="328" t="s">
        <v>466</v>
      </c>
      <c r="F541" s="209"/>
      <c r="G541" s="172"/>
      <c r="H541" s="48">
        <v>33300</v>
      </c>
      <c r="I541" s="8">
        <v>33300</v>
      </c>
      <c r="J541" s="787">
        <v>16249</v>
      </c>
      <c r="K541" s="171"/>
      <c r="L541" s="8"/>
      <c r="M541" s="1199"/>
      <c r="N541" s="1165"/>
    </row>
    <row r="542" spans="1:14" ht="15.75" thickBot="1">
      <c r="A542" s="199">
        <v>713004</v>
      </c>
      <c r="B542" s="34">
        <v>30</v>
      </c>
      <c r="C542" s="128">
        <v>41</v>
      </c>
      <c r="D542" s="537" t="s">
        <v>206</v>
      </c>
      <c r="E542" s="562" t="s">
        <v>467</v>
      </c>
      <c r="F542" s="535"/>
      <c r="G542" s="535"/>
      <c r="H542" s="28">
        <v>27500</v>
      </c>
      <c r="I542" s="26">
        <v>27500</v>
      </c>
      <c r="J542" s="1164">
        <v>8553</v>
      </c>
      <c r="K542" s="199"/>
      <c r="L542" s="36"/>
      <c r="M542" s="1085"/>
      <c r="N542" s="1094"/>
    </row>
    <row r="543" spans="1:14" ht="15.75" thickBot="1">
      <c r="A543" s="149" t="s">
        <v>390</v>
      </c>
      <c r="B543" s="789"/>
      <c r="C543" s="790"/>
      <c r="D543" s="537"/>
      <c r="E543" s="791" t="s">
        <v>238</v>
      </c>
      <c r="F543" s="600"/>
      <c r="G543" s="46">
        <v>17896</v>
      </c>
      <c r="H543" s="718"/>
      <c r="I543" s="718"/>
      <c r="J543" s="304"/>
      <c r="K543" s="153"/>
      <c r="L543" s="38"/>
      <c r="M543" s="1120"/>
      <c r="N543" s="844"/>
    </row>
    <row r="544" spans="1:14" ht="15.75" thickBot="1">
      <c r="A544" s="184">
        <v>713004</v>
      </c>
      <c r="B544" s="324"/>
      <c r="C544" s="664">
        <v>41</v>
      </c>
      <c r="D544" s="633" t="s">
        <v>239</v>
      </c>
      <c r="E544" s="623" t="s">
        <v>451</v>
      </c>
      <c r="F544" s="624"/>
      <c r="G544" s="624">
        <v>17896</v>
      </c>
      <c r="H544" s="621"/>
      <c r="I544" s="30"/>
      <c r="J544" s="624"/>
      <c r="K544" s="184"/>
      <c r="L544" s="621"/>
      <c r="M544" s="1122"/>
      <c r="N544" s="980"/>
    </row>
    <row r="545" spans="1:14" ht="15.75" thickBot="1">
      <c r="A545" s="149" t="s">
        <v>342</v>
      </c>
      <c r="B545" s="150"/>
      <c r="C545" s="662"/>
      <c r="D545" s="508"/>
      <c r="E545" s="317" t="s">
        <v>410</v>
      </c>
      <c r="F545" s="152">
        <f>SUM(F546:F550)</f>
        <v>1167119</v>
      </c>
      <c r="G545" s="152">
        <f>SUM(G546:G550)</f>
        <v>12558</v>
      </c>
      <c r="H545" s="38"/>
      <c r="I545" s="38"/>
      <c r="J545" s="618"/>
      <c r="K545" s="153"/>
      <c r="L545" s="38"/>
      <c r="M545" s="1120"/>
      <c r="N545" s="46"/>
    </row>
    <row r="546" spans="1:14" ht="15">
      <c r="A546" s="706" t="s">
        <v>420</v>
      </c>
      <c r="B546" s="324">
        <v>20</v>
      </c>
      <c r="C546" s="664" t="s">
        <v>418</v>
      </c>
      <c r="D546" s="633" t="s">
        <v>323</v>
      </c>
      <c r="E546" s="623" t="s">
        <v>386</v>
      </c>
      <c r="F546" s="624">
        <v>466863</v>
      </c>
      <c r="G546" s="624"/>
      <c r="H546" s="621"/>
      <c r="I546" s="621"/>
      <c r="J546" s="689"/>
      <c r="K546" s="184"/>
      <c r="L546" s="621"/>
      <c r="M546" s="1122"/>
      <c r="N546" s="811"/>
    </row>
    <row r="547" spans="1:14" ht="15">
      <c r="A547" s="169">
        <v>713004</v>
      </c>
      <c r="B547" s="51"/>
      <c r="C547" s="84">
        <v>41</v>
      </c>
      <c r="D547" s="522" t="s">
        <v>323</v>
      </c>
      <c r="E547" s="504" t="s">
        <v>477</v>
      </c>
      <c r="F547" s="705"/>
      <c r="G547" s="170">
        <v>4199</v>
      </c>
      <c r="H547" s="89"/>
      <c r="I547" s="6"/>
      <c r="J547" s="228"/>
      <c r="K547" s="169"/>
      <c r="L547" s="89"/>
      <c r="M547" s="988"/>
      <c r="N547" s="824"/>
    </row>
    <row r="548" spans="1:14" ht="15">
      <c r="A548" s="171">
        <v>717002</v>
      </c>
      <c r="B548" s="33">
        <v>20</v>
      </c>
      <c r="C548" s="85">
        <v>41</v>
      </c>
      <c r="D548" s="512" t="s">
        <v>323</v>
      </c>
      <c r="E548" s="470" t="s">
        <v>442</v>
      </c>
      <c r="F548" s="172">
        <v>173927</v>
      </c>
      <c r="G548" s="172">
        <v>8359</v>
      </c>
      <c r="H548" s="48"/>
      <c r="I548" s="8"/>
      <c r="J548" s="209"/>
      <c r="K548" s="171"/>
      <c r="L548" s="48"/>
      <c r="M548" s="985"/>
      <c r="N548" s="731"/>
    </row>
    <row r="549" spans="1:14" ht="15">
      <c r="A549" s="201">
        <v>717002</v>
      </c>
      <c r="B549" s="81">
        <v>20</v>
      </c>
      <c r="C549" s="657">
        <v>51</v>
      </c>
      <c r="D549" s="511" t="s">
        <v>323</v>
      </c>
      <c r="E549" s="471" t="s">
        <v>484</v>
      </c>
      <c r="F549" s="211">
        <v>498750</v>
      </c>
      <c r="G549" s="211"/>
      <c r="H549" s="53"/>
      <c r="I549" s="24"/>
      <c r="J549" s="213"/>
      <c r="K549" s="201"/>
      <c r="L549" s="53"/>
      <c r="M549" s="993"/>
      <c r="N549" s="811"/>
    </row>
    <row r="550" spans="1:14" ht="15.75" thickBot="1">
      <c r="A550" s="179">
        <v>717002</v>
      </c>
      <c r="B550" s="79">
        <v>30</v>
      </c>
      <c r="C550" s="655">
        <v>41</v>
      </c>
      <c r="D550" s="513" t="s">
        <v>323</v>
      </c>
      <c r="E550" s="515" t="s">
        <v>443</v>
      </c>
      <c r="F550" s="210">
        <v>27579</v>
      </c>
      <c r="G550" s="1119"/>
      <c r="H550" s="1097"/>
      <c r="I550" s="1201"/>
      <c r="J550" s="886"/>
      <c r="K550" s="1096"/>
      <c r="L550" s="1097"/>
      <c r="M550" s="1124"/>
      <c r="N550" s="1119"/>
    </row>
    <row r="551" spans="1:14" ht="15.75" thickBot="1">
      <c r="A551" s="149" t="s">
        <v>545</v>
      </c>
      <c r="B551" s="150"/>
      <c r="C551" s="662"/>
      <c r="D551" s="508"/>
      <c r="E551" s="317" t="s">
        <v>223</v>
      </c>
      <c r="F551" s="152"/>
      <c r="G551" s="848"/>
      <c r="H551" s="28"/>
      <c r="I551" s="28"/>
      <c r="J551" s="224"/>
      <c r="K551" s="1202">
        <v>100000</v>
      </c>
      <c r="L551" s="154">
        <v>100000</v>
      </c>
      <c r="M551" s="1208">
        <v>60097.3</v>
      </c>
      <c r="N551" s="1140">
        <f>(100/L551)*M551</f>
        <v>60.097300000000004</v>
      </c>
    </row>
    <row r="552" spans="1:14" ht="15.75" thickBot="1">
      <c r="A552" s="182">
        <v>717002</v>
      </c>
      <c r="B552" s="35"/>
      <c r="C552" s="39">
        <v>41</v>
      </c>
      <c r="D552" s="510" t="s">
        <v>224</v>
      </c>
      <c r="E552" s="41" t="s">
        <v>546</v>
      </c>
      <c r="F552" s="183"/>
      <c r="G552" s="183"/>
      <c r="H552" s="36"/>
      <c r="I552" s="36"/>
      <c r="J552" s="185"/>
      <c r="K552" s="199">
        <v>100000</v>
      </c>
      <c r="L552" s="28">
        <v>100000</v>
      </c>
      <c r="M552" s="989">
        <v>60097.3</v>
      </c>
      <c r="N552" s="967">
        <f>(100/L552)*M552</f>
        <v>60.097300000000004</v>
      </c>
    </row>
    <row r="553" spans="1:14" ht="15.75" thickBot="1">
      <c r="A553" s="149" t="s">
        <v>382</v>
      </c>
      <c r="B553" s="150"/>
      <c r="C553" s="662"/>
      <c r="D553" s="508"/>
      <c r="E553" s="317" t="s">
        <v>329</v>
      </c>
      <c r="F553" s="152"/>
      <c r="G553" s="152">
        <f>SUM(G554:G555)</f>
        <v>104585</v>
      </c>
      <c r="H553" s="38"/>
      <c r="I553" s="38"/>
      <c r="J553" s="618"/>
      <c r="K553" s="153"/>
      <c r="L553" s="38"/>
      <c r="M553" s="1120"/>
      <c r="N553" s="46"/>
    </row>
    <row r="554" spans="1:14" ht="15">
      <c r="A554" s="710" t="s">
        <v>420</v>
      </c>
      <c r="B554" s="324"/>
      <c r="C554" s="664">
        <v>41</v>
      </c>
      <c r="D554" s="633" t="s">
        <v>428</v>
      </c>
      <c r="E554" s="623" t="s">
        <v>429</v>
      </c>
      <c r="F554" s="624"/>
      <c r="G554" s="624">
        <v>5229</v>
      </c>
      <c r="H554" s="621"/>
      <c r="I554" s="621"/>
      <c r="J554" s="689"/>
      <c r="K554" s="184"/>
      <c r="L554" s="621"/>
      <c r="M554" s="1122"/>
      <c r="N554" s="882"/>
    </row>
    <row r="555" spans="1:14" ht="15.75" thickBot="1">
      <c r="A555" s="182">
        <v>717002</v>
      </c>
      <c r="B555" s="35"/>
      <c r="C555" s="39">
        <v>111</v>
      </c>
      <c r="D555" s="510" t="s">
        <v>273</v>
      </c>
      <c r="E555" s="41" t="s">
        <v>430</v>
      </c>
      <c r="F555" s="210"/>
      <c r="G555" s="210">
        <v>99356</v>
      </c>
      <c r="H555" s="179"/>
      <c r="I555" s="23"/>
      <c r="J555" s="634"/>
      <c r="K555" s="179"/>
      <c r="L555" s="516"/>
      <c r="M555" s="990"/>
      <c r="N555" s="811"/>
    </row>
    <row r="556" spans="1:14" ht="15.75" thickBot="1">
      <c r="A556" s="692" t="s">
        <v>391</v>
      </c>
      <c r="B556" s="150"/>
      <c r="C556" s="150"/>
      <c r="D556" s="315"/>
      <c r="E556" s="317" t="s">
        <v>331</v>
      </c>
      <c r="F556" s="46"/>
      <c r="G556" s="46"/>
      <c r="H556" s="153"/>
      <c r="I556" s="720"/>
      <c r="J556" s="618"/>
      <c r="K556" s="153"/>
      <c r="L556" s="38"/>
      <c r="M556" s="1120"/>
      <c r="N556" s="981"/>
    </row>
    <row r="557" spans="1:14" ht="15.75" thickBot="1">
      <c r="A557" s="280">
        <v>717002</v>
      </c>
      <c r="B557" s="694"/>
      <c r="C557" s="694">
        <v>41</v>
      </c>
      <c r="D557" s="308" t="s">
        <v>314</v>
      </c>
      <c r="E557" s="562" t="s">
        <v>392</v>
      </c>
      <c r="F557" s="224"/>
      <c r="G557" s="224"/>
      <c r="H557" s="632"/>
      <c r="I557" s="679"/>
      <c r="J557" s="185"/>
      <c r="K557" s="632"/>
      <c r="L557" s="28"/>
      <c r="M557" s="989"/>
      <c r="N557" s="888"/>
    </row>
    <row r="558" spans="1:14" ht="15.75" thickBot="1">
      <c r="A558" s="690"/>
      <c r="B558" s="37"/>
      <c r="C558" s="37"/>
      <c r="D558" s="307"/>
      <c r="E558" s="61" t="s">
        <v>516</v>
      </c>
      <c r="F558" s="62">
        <v>1334713</v>
      </c>
      <c r="G558" s="157">
        <v>309550</v>
      </c>
      <c r="H558" s="696">
        <v>437733</v>
      </c>
      <c r="I558" s="697">
        <v>426733</v>
      </c>
      <c r="J558" s="157">
        <v>174241</v>
      </c>
      <c r="K558" s="1153">
        <f>K527+K534+K539+K543+K545+K553+K525+K551</f>
        <v>144335</v>
      </c>
      <c r="L558" s="697">
        <f>L527+L534+L539+L543+L545+L553+L525+L551</f>
        <v>144335</v>
      </c>
      <c r="M558" s="1145">
        <f>M527+M534+M539+M543+M545+M553+M525+M551</f>
        <v>67090.74</v>
      </c>
      <c r="N558" s="943">
        <f>(100/L558)*M558</f>
        <v>46.48265493470053</v>
      </c>
    </row>
    <row r="559" spans="1:14" ht="15.75" thickBot="1">
      <c r="A559" s="253"/>
      <c r="B559" s="39"/>
      <c r="C559" s="39"/>
      <c r="D559" s="118"/>
      <c r="E559" s="61" t="s">
        <v>565</v>
      </c>
      <c r="F559" s="62"/>
      <c r="G559" s="62"/>
      <c r="H559" s="1153"/>
      <c r="I559" s="697">
        <v>11000</v>
      </c>
      <c r="J559" s="157">
        <v>11000</v>
      </c>
      <c r="K559" s="1153"/>
      <c r="L559" s="697">
        <v>5000</v>
      </c>
      <c r="M559" s="157"/>
      <c r="N559" s="943"/>
    </row>
    <row r="560" spans="1:14" ht="15.75" thickBot="1">
      <c r="A560" s="253"/>
      <c r="B560" s="39"/>
      <c r="C560" s="39"/>
      <c r="D560" s="118"/>
      <c r="E560" s="1203" t="s">
        <v>566</v>
      </c>
      <c r="F560" s="1144">
        <v>1334713</v>
      </c>
      <c r="G560" s="1144">
        <v>309550</v>
      </c>
      <c r="H560" s="1205">
        <v>437733</v>
      </c>
      <c r="I560" s="1206">
        <v>437733</v>
      </c>
      <c r="J560" s="1204">
        <v>185241</v>
      </c>
      <c r="K560" s="1205">
        <v>144335</v>
      </c>
      <c r="L560" s="1206">
        <v>149335</v>
      </c>
      <c r="M560" s="1207">
        <v>13257.3</v>
      </c>
      <c r="N560" s="943">
        <f>(100/L560)*M560</f>
        <v>8.877557170120868</v>
      </c>
    </row>
    <row r="561" spans="1:14" ht="15.75" thickBot="1">
      <c r="A561" s="691"/>
      <c r="B561" s="128"/>
      <c r="C561" s="128"/>
      <c r="D561" s="325"/>
      <c r="E561" s="128"/>
      <c r="H561" s="44"/>
      <c r="I561" s="44"/>
      <c r="J561" s="44"/>
      <c r="K561" s="44"/>
      <c r="L561" s="44"/>
      <c r="M561" s="1190"/>
      <c r="N561" s="44"/>
    </row>
    <row r="562" spans="1:14" ht="15.75" thickBot="1">
      <c r="A562" s="299" t="s">
        <v>176</v>
      </c>
      <c r="B562" s="695"/>
      <c r="C562" s="695"/>
      <c r="D562" s="315"/>
      <c r="E562" s="625" t="s">
        <v>326</v>
      </c>
      <c r="F562" s="188"/>
      <c r="G562" s="188"/>
      <c r="H562" s="722"/>
      <c r="I562" s="722"/>
      <c r="J562" s="310"/>
      <c r="K562" s="724"/>
      <c r="L562" s="722"/>
      <c r="M562" s="1125"/>
      <c r="N562" s="310"/>
    </row>
    <row r="563" spans="1:14" ht="15">
      <c r="A563" s="693">
        <v>819002</v>
      </c>
      <c r="B563" s="75"/>
      <c r="C563" s="75">
        <v>41</v>
      </c>
      <c r="D563" s="588" t="s">
        <v>73</v>
      </c>
      <c r="E563" s="541" t="s">
        <v>393</v>
      </c>
      <c r="F563" s="723">
        <v>31006</v>
      </c>
      <c r="G563" s="723">
        <v>448</v>
      </c>
      <c r="H563" s="622">
        <v>1200</v>
      </c>
      <c r="I563" s="622">
        <v>1500</v>
      </c>
      <c r="J563" s="788">
        <v>1471</v>
      </c>
      <c r="K563" s="1098"/>
      <c r="L563" s="1101"/>
      <c r="M563" s="1138"/>
      <c r="N563" s="1000"/>
    </row>
    <row r="564" spans="1:14" ht="15">
      <c r="A564" s="166">
        <v>819002</v>
      </c>
      <c r="B564" s="75"/>
      <c r="C564" s="112">
        <v>41</v>
      </c>
      <c r="D564" s="514" t="s">
        <v>228</v>
      </c>
      <c r="E564" s="543" t="s">
        <v>404</v>
      </c>
      <c r="F564" s="627">
        <v>449</v>
      </c>
      <c r="G564" s="627">
        <v>784</v>
      </c>
      <c r="H564" s="626"/>
      <c r="I564" s="465"/>
      <c r="J564" s="249"/>
      <c r="K564" s="678"/>
      <c r="L564" s="465"/>
      <c r="M564" s="1126"/>
      <c r="N564" s="890"/>
    </row>
    <row r="565" spans="1:14" ht="15">
      <c r="A565" s="777">
        <v>821005</v>
      </c>
      <c r="B565" s="778">
        <v>40</v>
      </c>
      <c r="C565" s="779">
        <v>41</v>
      </c>
      <c r="D565" s="780" t="s">
        <v>73</v>
      </c>
      <c r="E565" s="781" t="s">
        <v>444</v>
      </c>
      <c r="F565" s="782">
        <v>10500</v>
      </c>
      <c r="G565" s="782">
        <v>42000</v>
      </c>
      <c r="H565" s="783">
        <v>42000</v>
      </c>
      <c r="I565" s="784">
        <v>42000</v>
      </c>
      <c r="J565" s="785">
        <v>42000</v>
      </c>
      <c r="K565" s="777">
        <v>42000</v>
      </c>
      <c r="L565" s="784">
        <v>42000</v>
      </c>
      <c r="M565" s="1127">
        <v>21000</v>
      </c>
      <c r="N565" s="966">
        <f>(100/L565)*M565</f>
        <v>50.00000000000001</v>
      </c>
    </row>
    <row r="566" spans="1:14" ht="15">
      <c r="A566" s="166">
        <v>821007</v>
      </c>
      <c r="B566" s="75"/>
      <c r="C566" s="112">
        <v>41</v>
      </c>
      <c r="D566" s="514" t="s">
        <v>73</v>
      </c>
      <c r="E566" s="543" t="s">
        <v>411</v>
      </c>
      <c r="F566" s="628">
        <v>47424</v>
      </c>
      <c r="G566" s="628">
        <v>47424</v>
      </c>
      <c r="H566" s="603">
        <v>47424</v>
      </c>
      <c r="I566" s="158">
        <v>47424</v>
      </c>
      <c r="J566" s="250">
        <v>47424</v>
      </c>
      <c r="K566" s="1099">
        <v>47424</v>
      </c>
      <c r="L566" s="158">
        <v>47424</v>
      </c>
      <c r="M566" s="1128">
        <v>23712</v>
      </c>
      <c r="N566" s="966">
        <f>(100/L566)*M566</f>
        <v>50</v>
      </c>
    </row>
    <row r="567" spans="1:14" ht="15">
      <c r="A567" s="166">
        <v>821007</v>
      </c>
      <c r="B567" s="75">
        <v>50</v>
      </c>
      <c r="C567" s="112">
        <v>41</v>
      </c>
      <c r="D567" s="514" t="s">
        <v>73</v>
      </c>
      <c r="E567" s="541" t="s">
        <v>327</v>
      </c>
      <c r="F567" s="249">
        <v>14987</v>
      </c>
      <c r="G567" s="249">
        <v>15169</v>
      </c>
      <c r="H567" s="678">
        <v>14944</v>
      </c>
      <c r="I567" s="626">
        <v>14944</v>
      </c>
      <c r="J567" s="249">
        <v>14944</v>
      </c>
      <c r="K567" s="678">
        <v>14944</v>
      </c>
      <c r="L567" s="1102">
        <v>14944</v>
      </c>
      <c r="M567" s="1126">
        <v>7719.42</v>
      </c>
      <c r="N567" s="966">
        <f>(100/L567)*M567</f>
        <v>51.655647751606</v>
      </c>
    </row>
    <row r="568" spans="1:14" ht="15.75" thickBot="1">
      <c r="A568" s="198">
        <v>821006</v>
      </c>
      <c r="B568" s="92">
        <v>20</v>
      </c>
      <c r="C568" s="646">
        <v>51</v>
      </c>
      <c r="D568" s="542" t="s">
        <v>73</v>
      </c>
      <c r="E568" s="545" t="s">
        <v>507</v>
      </c>
      <c r="F568" s="893">
        <v>498750</v>
      </c>
      <c r="G568" s="906"/>
      <c r="H568" s="907"/>
      <c r="I568" s="907"/>
      <c r="J568" s="908"/>
      <c r="K568" s="1100"/>
      <c r="L568" s="1103"/>
      <c r="M568" s="1129"/>
      <c r="N568" s="893"/>
    </row>
    <row r="569" spans="1:14" ht="15.75" thickBot="1">
      <c r="A569" s="255"/>
      <c r="B569" s="27"/>
      <c r="C569" s="643"/>
      <c r="D569" s="537"/>
      <c r="E569" s="902" t="s">
        <v>326</v>
      </c>
      <c r="F569" s="903">
        <f>SUM(F563:F568)</f>
        <v>603116</v>
      </c>
      <c r="G569" s="903">
        <v>105825</v>
      </c>
      <c r="H569" s="904">
        <v>105568</v>
      </c>
      <c r="I569" s="903">
        <v>105568</v>
      </c>
      <c r="J569" s="905">
        <v>105288</v>
      </c>
      <c r="K569" s="1116">
        <f>K563+K566+K567+K565</f>
        <v>104368</v>
      </c>
      <c r="L569" s="1116">
        <f>L563+L564+L566+L567+L565</f>
        <v>104368</v>
      </c>
      <c r="M569" s="1130">
        <f>M564+M566+M567+M565+M563</f>
        <v>52431.42</v>
      </c>
      <c r="N569" s="962">
        <f>(100/L569)*M569</f>
        <v>50.23706500076652</v>
      </c>
    </row>
    <row r="570" spans="1:14" ht="15.75" thickBot="1">
      <c r="A570" s="39"/>
      <c r="B570" s="39"/>
      <c r="C570" s="39"/>
      <c r="D570" s="156"/>
      <c r="E570" s="56" t="s">
        <v>64</v>
      </c>
      <c r="F570" s="909"/>
      <c r="G570" s="910"/>
      <c r="H570" s="151"/>
      <c r="I570" s="151"/>
      <c r="J570" s="151"/>
      <c r="K570" s="151"/>
      <c r="L570" s="151"/>
      <c r="M570" s="1120"/>
      <c r="N570" s="981"/>
    </row>
    <row r="571" spans="1:14" ht="15.75" thickBot="1">
      <c r="A571" s="39"/>
      <c r="B571" s="39"/>
      <c r="C571" s="39"/>
      <c r="D571" s="156"/>
      <c r="E571" s="57" t="s">
        <v>317</v>
      </c>
      <c r="F571" s="29">
        <v>1022450</v>
      </c>
      <c r="G571" s="29">
        <f aca="true" t="shared" si="77" ref="G571:M571">G520</f>
        <v>1306764</v>
      </c>
      <c r="H571" s="29">
        <f t="shared" si="77"/>
        <v>1407278</v>
      </c>
      <c r="I571" s="292">
        <f t="shared" si="77"/>
        <v>1377799</v>
      </c>
      <c r="J571" s="292">
        <f t="shared" si="77"/>
        <v>1455402</v>
      </c>
      <c r="K571" s="29">
        <f t="shared" si="77"/>
        <v>1396468</v>
      </c>
      <c r="L571" s="29">
        <f t="shared" si="77"/>
        <v>1476758</v>
      </c>
      <c r="M571" s="1131">
        <f t="shared" si="77"/>
        <v>531727.48</v>
      </c>
      <c r="N571" s="978">
        <f>(100/L571)*M571</f>
        <v>36.00640592432883</v>
      </c>
    </row>
    <row r="572" spans="1:14" ht="15.75" thickBot="1">
      <c r="A572" s="39"/>
      <c r="B572" s="39"/>
      <c r="C572" s="39"/>
      <c r="D572" s="118"/>
      <c r="E572" s="59" t="s">
        <v>318</v>
      </c>
      <c r="F572" s="286">
        <v>512521</v>
      </c>
      <c r="G572" s="286">
        <v>594448</v>
      </c>
      <c r="H572" s="290">
        <v>599640</v>
      </c>
      <c r="I572" s="293">
        <v>672822</v>
      </c>
      <c r="J572" s="286">
        <f>J519</f>
        <v>672822</v>
      </c>
      <c r="K572" s="290">
        <f>K519</f>
        <v>670000</v>
      </c>
      <c r="L572" s="286">
        <v>675254</v>
      </c>
      <c r="M572" s="1132">
        <f>M519</f>
        <v>103624.84</v>
      </c>
      <c r="N572" s="975">
        <v>97.7</v>
      </c>
    </row>
    <row r="573" spans="1:14" ht="15.75" thickBot="1">
      <c r="A573" s="39"/>
      <c r="B573" s="39"/>
      <c r="C573" s="39"/>
      <c r="D573" s="118"/>
      <c r="E573" s="1203" t="s">
        <v>516</v>
      </c>
      <c r="F573" s="1144">
        <v>1334713</v>
      </c>
      <c r="G573" s="1144">
        <v>309550</v>
      </c>
      <c r="H573" s="62">
        <v>437733</v>
      </c>
      <c r="I573" s="62">
        <v>426733</v>
      </c>
      <c r="J573" s="1144">
        <v>171039</v>
      </c>
      <c r="K573" s="62">
        <f>K558</f>
        <v>144335</v>
      </c>
      <c r="L573" s="1144">
        <f>L558</f>
        <v>144335</v>
      </c>
      <c r="M573" s="1207">
        <f>M558</f>
        <v>67090.74</v>
      </c>
      <c r="N573" s="928">
        <f>(100/L573)*M573</f>
        <v>46.48265493470053</v>
      </c>
    </row>
    <row r="574" spans="1:14" ht="15.75" thickBot="1">
      <c r="A574" s="39"/>
      <c r="B574" s="39"/>
      <c r="C574" s="39"/>
      <c r="D574" s="118"/>
      <c r="E574" s="284" t="s">
        <v>515</v>
      </c>
      <c r="F574" s="287"/>
      <c r="G574" s="287">
        <v>8000</v>
      </c>
      <c r="H574" s="287"/>
      <c r="I574" s="1144">
        <v>11000</v>
      </c>
      <c r="J574" s="287">
        <v>11000</v>
      </c>
      <c r="K574" s="1144"/>
      <c r="L574" s="287">
        <v>5000</v>
      </c>
      <c r="M574" s="1133"/>
      <c r="N574" s="928"/>
    </row>
    <row r="575" spans="1:14" ht="15.75" thickBot="1">
      <c r="A575" s="144"/>
      <c r="B575" s="144"/>
      <c r="C575" s="144"/>
      <c r="D575" s="118"/>
      <c r="E575" s="285" t="s">
        <v>326</v>
      </c>
      <c r="F575" s="288">
        <f>F569</f>
        <v>603116</v>
      </c>
      <c r="G575" s="288">
        <f>G569</f>
        <v>105825</v>
      </c>
      <c r="H575" s="288">
        <f>H569</f>
        <v>105568</v>
      </c>
      <c r="I575" s="294">
        <v>105568</v>
      </c>
      <c r="J575" s="288">
        <f>J569</f>
        <v>105288</v>
      </c>
      <c r="K575" s="294">
        <f>K569</f>
        <v>104368</v>
      </c>
      <c r="L575" s="288">
        <f>L569</f>
        <v>104368</v>
      </c>
      <c r="M575" s="1134">
        <f>M569</f>
        <v>52431.42</v>
      </c>
      <c r="N575" s="962">
        <f>(100/L575)*M575</f>
        <v>50.23706500076652</v>
      </c>
    </row>
    <row r="576" spans="1:14" ht="15.75" thickBot="1">
      <c r="A576" s="144"/>
      <c r="B576" s="144"/>
      <c r="C576" s="144"/>
      <c r="D576" s="118"/>
      <c r="E576" s="56" t="s">
        <v>328</v>
      </c>
      <c r="F576" s="289">
        <f>SUM(F571:F575)</f>
        <v>3472800</v>
      </c>
      <c r="G576" s="289">
        <f>SUM(G571:G575)</f>
        <v>2324587</v>
      </c>
      <c r="H576" s="291">
        <f aca="true" t="shared" si="78" ref="H576:M576">H571+H572+H573+H575</f>
        <v>2550219</v>
      </c>
      <c r="I576" s="291">
        <f>I571+I572+I573+I575+I574</f>
        <v>2593922</v>
      </c>
      <c r="J576" s="291">
        <f>J571+J572+J573+J575+J574</f>
        <v>2415551</v>
      </c>
      <c r="K576" s="291">
        <f t="shared" si="78"/>
        <v>2315171</v>
      </c>
      <c r="L576" s="291">
        <f t="shared" si="78"/>
        <v>2400715</v>
      </c>
      <c r="M576" s="1135">
        <f t="shared" si="78"/>
        <v>754874.48</v>
      </c>
      <c r="N576" s="929">
        <f>(100/L576)*M576</f>
        <v>31.443735720399964</v>
      </c>
    </row>
    <row r="577" ht="15">
      <c r="N577" s="203"/>
    </row>
    <row r="578" spans="5:14" ht="15">
      <c r="E578" s="1291" t="s">
        <v>590</v>
      </c>
      <c r="F578" s="1291"/>
      <c r="G578" s="1291"/>
      <c r="H578" t="s">
        <v>502</v>
      </c>
      <c r="I578" s="1292" t="s">
        <v>589</v>
      </c>
      <c r="J578" s="1292"/>
      <c r="K578" s="1292"/>
      <c r="L578" s="1292"/>
      <c r="M578" s="1292"/>
      <c r="N578" s="1292"/>
    </row>
    <row r="579" spans="5:14" ht="15">
      <c r="E579" s="1291" t="s">
        <v>582</v>
      </c>
      <c r="F579" s="1291"/>
      <c r="G579" s="1291"/>
      <c r="I579" s="1291" t="s">
        <v>585</v>
      </c>
      <c r="J579" s="1291"/>
      <c r="K579" s="1291"/>
      <c r="L579" s="1291"/>
      <c r="M579" s="1291"/>
      <c r="N579" s="1291"/>
    </row>
    <row r="580" spans="5:9" ht="15">
      <c r="E580" s="1291" t="s">
        <v>588</v>
      </c>
      <c r="F580" s="1291"/>
      <c r="G580" s="1291"/>
      <c r="I580" t="s">
        <v>584</v>
      </c>
    </row>
    <row r="581" spans="5:14" ht="15">
      <c r="E581" s="1291" t="s">
        <v>587</v>
      </c>
      <c r="F581" s="1291"/>
      <c r="G581" s="1291"/>
      <c r="I581" s="1291" t="s">
        <v>586</v>
      </c>
      <c r="J581" s="1291"/>
      <c r="K581" s="1291"/>
      <c r="L581" s="1291"/>
      <c r="M581" s="1291"/>
      <c r="N581" s="1291"/>
    </row>
    <row r="582" spans="5:7" ht="15">
      <c r="E582" s="1291" t="s">
        <v>571</v>
      </c>
      <c r="F582" s="1291"/>
      <c r="G582" s="1291"/>
    </row>
    <row r="583" spans="5:7" ht="15">
      <c r="E583" t="s">
        <v>503</v>
      </c>
      <c r="G583" t="s">
        <v>583</v>
      </c>
    </row>
    <row r="584" spans="5:6" ht="15">
      <c r="E584" t="s">
        <v>504</v>
      </c>
      <c r="F584" t="s">
        <v>505</v>
      </c>
    </row>
  </sheetData>
  <sheetProtection/>
  <mergeCells count="22">
    <mergeCell ref="E582:G582"/>
    <mergeCell ref="E578:G578"/>
    <mergeCell ref="I578:N578"/>
    <mergeCell ref="E579:G579"/>
    <mergeCell ref="I579:N579"/>
    <mergeCell ref="E581:G581"/>
    <mergeCell ref="I581:N581"/>
    <mergeCell ref="A2:A3"/>
    <mergeCell ref="N2:N3"/>
    <mergeCell ref="E2:E3"/>
    <mergeCell ref="F2:F3"/>
    <mergeCell ref="G2:G3"/>
    <mergeCell ref="E580:G580"/>
    <mergeCell ref="K2:K3"/>
    <mergeCell ref="J2:J3"/>
    <mergeCell ref="F1:G1"/>
    <mergeCell ref="H1:J1"/>
    <mergeCell ref="K1:N1"/>
    <mergeCell ref="L2:L3"/>
    <mergeCell ref="M2:M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0"/>
  <sheetViews>
    <sheetView zoomScalePageLayoutView="0" workbookViewId="0" topLeftCell="A89">
      <selection activeCell="A1" sqref="A1:M121"/>
    </sheetView>
  </sheetViews>
  <sheetFormatPr defaultColWidth="9.140625" defaultRowHeight="15"/>
  <cols>
    <col min="1" max="1" width="7.00390625" style="0" customWidth="1"/>
    <col min="2" max="2" width="3.57421875" style="0" customWidth="1"/>
    <col min="3" max="3" width="5.8515625" style="0" customWidth="1"/>
    <col min="4" max="4" width="33.7109375" style="0" customWidth="1"/>
    <col min="12" max="12" width="11.00390625" style="0" customWidth="1"/>
    <col min="13" max="13" width="5.8515625" style="0" customWidth="1"/>
  </cols>
  <sheetData>
    <row r="1" spans="1:13" ht="15.75">
      <c r="A1" s="331"/>
      <c r="B1" s="332"/>
      <c r="C1" s="332"/>
      <c r="D1" s="491" t="s">
        <v>0</v>
      </c>
      <c r="E1" s="1283" t="s">
        <v>1</v>
      </c>
      <c r="F1" s="1251"/>
      <c r="G1" s="1284" t="s">
        <v>457</v>
      </c>
      <c r="H1" s="1252"/>
      <c r="I1" s="1285"/>
      <c r="J1" s="1253" t="s">
        <v>554</v>
      </c>
      <c r="K1" s="1288"/>
      <c r="L1" s="1288"/>
      <c r="M1" s="1289"/>
    </row>
    <row r="2" spans="1:13" ht="15">
      <c r="A2" s="912"/>
      <c r="B2" s="335" t="s">
        <v>2</v>
      </c>
      <c r="C2" s="336" t="s">
        <v>383</v>
      </c>
      <c r="D2" s="1238" t="s">
        <v>3</v>
      </c>
      <c r="E2" s="1286">
        <v>2018</v>
      </c>
      <c r="F2" s="1240">
        <v>2019</v>
      </c>
      <c r="G2" s="1242" t="s">
        <v>4</v>
      </c>
      <c r="H2" s="1244" t="s">
        <v>5</v>
      </c>
      <c r="I2" s="1256" t="s">
        <v>400</v>
      </c>
      <c r="J2" s="1279" t="s">
        <v>491</v>
      </c>
      <c r="K2" s="1281" t="s">
        <v>492</v>
      </c>
      <c r="L2" s="1282" t="s">
        <v>603</v>
      </c>
      <c r="M2" s="1246" t="s">
        <v>490</v>
      </c>
    </row>
    <row r="3" spans="1:13" ht="15.75" thickBot="1">
      <c r="A3" s="337" t="s">
        <v>6</v>
      </c>
      <c r="B3" s="338" t="s">
        <v>7</v>
      </c>
      <c r="C3" s="338"/>
      <c r="D3" s="1239"/>
      <c r="E3" s="1287"/>
      <c r="F3" s="1241"/>
      <c r="G3" s="1243"/>
      <c r="H3" s="1245"/>
      <c r="I3" s="1257"/>
      <c r="J3" s="1280"/>
      <c r="K3" s="1243"/>
      <c r="L3" s="1249"/>
      <c r="M3" s="1290"/>
    </row>
    <row r="4" spans="1:13" ht="15">
      <c r="A4" s="1227">
        <v>100</v>
      </c>
      <c r="B4" s="340"/>
      <c r="C4" s="340"/>
      <c r="D4" s="483" t="s">
        <v>8</v>
      </c>
      <c r="E4" s="799">
        <f>E6+E7+E11</f>
        <v>1141849</v>
      </c>
      <c r="F4" s="341">
        <f>F6+F7+F11</f>
        <v>1283047</v>
      </c>
      <c r="G4" s="342">
        <f>G5+G7+G11</f>
        <v>1292817</v>
      </c>
      <c r="H4" s="341">
        <f>H6+H7+H11</f>
        <v>1277735</v>
      </c>
      <c r="I4" s="343">
        <f>I6+I7+I11</f>
        <v>1286370</v>
      </c>
      <c r="J4" s="1213">
        <f>J5+J7+J11</f>
        <v>1300117</v>
      </c>
      <c r="K4" s="1215">
        <f>K5+K7+K11</f>
        <v>1300117</v>
      </c>
      <c r="L4" s="930">
        <f>L5+L7+L11</f>
        <v>1011551.5099999999</v>
      </c>
      <c r="M4" s="952">
        <f aca="true" t="shared" si="0" ref="M4:M18">(100/K4)*L4</f>
        <v>77.8046521966869</v>
      </c>
    </row>
    <row r="5" spans="1:13" ht="15">
      <c r="A5" s="345">
        <v>110</v>
      </c>
      <c r="B5" s="346"/>
      <c r="C5" s="346"/>
      <c r="D5" s="484" t="s">
        <v>9</v>
      </c>
      <c r="E5" s="795">
        <v>927374</v>
      </c>
      <c r="F5" s="356">
        <v>1061308</v>
      </c>
      <c r="G5" s="348">
        <v>1050000</v>
      </c>
      <c r="H5" s="347">
        <v>1034918</v>
      </c>
      <c r="I5" s="349">
        <v>1034918</v>
      </c>
      <c r="J5" s="348">
        <v>1018300</v>
      </c>
      <c r="K5" s="347">
        <v>1018300</v>
      </c>
      <c r="L5" s="931">
        <v>810344.95</v>
      </c>
      <c r="M5" s="955">
        <f t="shared" si="0"/>
        <v>79.57821368948247</v>
      </c>
    </row>
    <row r="6" spans="1:13" ht="15">
      <c r="A6" s="350">
        <v>111003</v>
      </c>
      <c r="B6" s="351"/>
      <c r="C6" s="351">
        <v>41</v>
      </c>
      <c r="D6" s="485" t="s">
        <v>9</v>
      </c>
      <c r="E6" s="800">
        <v>927374</v>
      </c>
      <c r="F6" s="913">
        <v>1061308</v>
      </c>
      <c r="G6" s="350">
        <v>1050000</v>
      </c>
      <c r="H6" s="352">
        <v>1034918</v>
      </c>
      <c r="I6" s="353">
        <v>1043720</v>
      </c>
      <c r="J6" s="350">
        <v>1018300</v>
      </c>
      <c r="K6" s="352">
        <v>1018300</v>
      </c>
      <c r="L6" s="932">
        <v>810344.95</v>
      </c>
      <c r="M6" s="972">
        <f t="shared" si="0"/>
        <v>79.57821368948247</v>
      </c>
    </row>
    <row r="7" spans="1:13" ht="15">
      <c r="A7" s="348">
        <v>121</v>
      </c>
      <c r="B7" s="346"/>
      <c r="C7" s="346"/>
      <c r="D7" s="484" t="s">
        <v>10</v>
      </c>
      <c r="E7" s="795">
        <f aca="true" t="shared" si="1" ref="E7:L7">SUM(E8:E10)</f>
        <v>137971</v>
      </c>
      <c r="F7" s="356">
        <f t="shared" si="1"/>
        <v>149183</v>
      </c>
      <c r="G7" s="348">
        <f t="shared" si="1"/>
        <v>156200</v>
      </c>
      <c r="H7" s="356">
        <f t="shared" si="1"/>
        <v>156200</v>
      </c>
      <c r="I7" s="357">
        <f t="shared" si="1"/>
        <v>156200</v>
      </c>
      <c r="J7" s="348">
        <f t="shared" si="1"/>
        <v>190200</v>
      </c>
      <c r="K7" s="347">
        <f t="shared" si="1"/>
        <v>190200</v>
      </c>
      <c r="L7" s="931">
        <f t="shared" si="1"/>
        <v>131065.6</v>
      </c>
      <c r="M7" s="955">
        <f t="shared" si="0"/>
        <v>68.9093585699264</v>
      </c>
    </row>
    <row r="8" spans="1:13" ht="15">
      <c r="A8" s="359">
        <v>121001</v>
      </c>
      <c r="B8" s="360"/>
      <c r="C8" s="360">
        <v>41</v>
      </c>
      <c r="D8" s="486" t="s">
        <v>11</v>
      </c>
      <c r="E8" s="794">
        <v>25188</v>
      </c>
      <c r="F8" s="475">
        <v>32302</v>
      </c>
      <c r="G8" s="359">
        <v>37000</v>
      </c>
      <c r="H8" s="361">
        <v>37000</v>
      </c>
      <c r="I8" s="362">
        <v>37000</v>
      </c>
      <c r="J8" s="359">
        <v>63000</v>
      </c>
      <c r="K8" s="361">
        <v>63000</v>
      </c>
      <c r="L8" s="933">
        <v>39690.95</v>
      </c>
      <c r="M8" s="971">
        <f t="shared" si="0"/>
        <v>63.001507936507934</v>
      </c>
    </row>
    <row r="9" spans="1:13" ht="15">
      <c r="A9" s="364">
        <v>121002</v>
      </c>
      <c r="B9" s="365"/>
      <c r="C9" s="365">
        <v>41</v>
      </c>
      <c r="D9" s="487" t="s">
        <v>12</v>
      </c>
      <c r="E9" s="793">
        <v>109158</v>
      </c>
      <c r="F9" s="436">
        <v>112460</v>
      </c>
      <c r="G9" s="364">
        <v>114000</v>
      </c>
      <c r="H9" s="366">
        <v>114000</v>
      </c>
      <c r="I9" s="367">
        <v>114000</v>
      </c>
      <c r="J9" s="364">
        <v>122000</v>
      </c>
      <c r="K9" s="366">
        <v>122000</v>
      </c>
      <c r="L9" s="934">
        <v>86429.27</v>
      </c>
      <c r="M9" s="965">
        <f t="shared" si="0"/>
        <v>70.84366393442623</v>
      </c>
    </row>
    <row r="10" spans="1:13" ht="15">
      <c r="A10" s="369">
        <v>121003</v>
      </c>
      <c r="B10" s="370"/>
      <c r="C10" s="370">
        <v>41</v>
      </c>
      <c r="D10" s="488" t="s">
        <v>379</v>
      </c>
      <c r="E10" s="801">
        <v>3625</v>
      </c>
      <c r="F10" s="914">
        <v>4421</v>
      </c>
      <c r="G10" s="369">
        <v>5200</v>
      </c>
      <c r="H10" s="371">
        <v>5200</v>
      </c>
      <c r="I10" s="372">
        <v>5200</v>
      </c>
      <c r="J10" s="369">
        <v>5200</v>
      </c>
      <c r="K10" s="371">
        <v>5200</v>
      </c>
      <c r="L10" s="935">
        <v>4945.38</v>
      </c>
      <c r="M10" s="964">
        <f t="shared" si="0"/>
        <v>95.10346153846154</v>
      </c>
    </row>
    <row r="11" spans="1:13" ht="15">
      <c r="A11" s="373">
        <v>130</v>
      </c>
      <c r="B11" s="346"/>
      <c r="C11" s="346"/>
      <c r="D11" s="484" t="s">
        <v>13</v>
      </c>
      <c r="E11" s="795">
        <f aca="true" t="shared" si="2" ref="E11:L11">SUM(E12:E17)</f>
        <v>76504</v>
      </c>
      <c r="F11" s="356">
        <f t="shared" si="2"/>
        <v>72556</v>
      </c>
      <c r="G11" s="348">
        <f t="shared" si="2"/>
        <v>86617</v>
      </c>
      <c r="H11" s="347">
        <f t="shared" si="2"/>
        <v>86617</v>
      </c>
      <c r="I11" s="375">
        <f t="shared" si="2"/>
        <v>86450</v>
      </c>
      <c r="J11" s="348">
        <f t="shared" si="2"/>
        <v>91617</v>
      </c>
      <c r="K11" s="347">
        <f t="shared" si="2"/>
        <v>91617</v>
      </c>
      <c r="L11" s="931">
        <f t="shared" si="2"/>
        <v>70140.95999999999</v>
      </c>
      <c r="M11" s="953">
        <f t="shared" si="0"/>
        <v>76.55889190870688</v>
      </c>
    </row>
    <row r="12" spans="1:13" ht="15">
      <c r="A12" s="376">
        <v>133001</v>
      </c>
      <c r="B12" s="360"/>
      <c r="C12" s="360">
        <v>41</v>
      </c>
      <c r="D12" s="486" t="s">
        <v>14</v>
      </c>
      <c r="E12" s="794">
        <v>2065</v>
      </c>
      <c r="F12" s="475">
        <v>1951</v>
      </c>
      <c r="G12" s="359">
        <v>3700</v>
      </c>
      <c r="H12" s="361">
        <v>3700</v>
      </c>
      <c r="I12" s="378">
        <v>3700</v>
      </c>
      <c r="J12" s="359">
        <v>3700</v>
      </c>
      <c r="K12" s="361">
        <v>3700</v>
      </c>
      <c r="L12" s="933">
        <v>3129.83</v>
      </c>
      <c r="M12" s="964">
        <f t="shared" si="0"/>
        <v>84.59</v>
      </c>
    </row>
    <row r="13" spans="1:13" ht="15">
      <c r="A13" s="359">
        <v>133004</v>
      </c>
      <c r="B13" s="360"/>
      <c r="C13" s="360">
        <v>41</v>
      </c>
      <c r="D13" s="486" t="s">
        <v>361</v>
      </c>
      <c r="E13" s="794">
        <v>100</v>
      </c>
      <c r="F13" s="475">
        <v>50</v>
      </c>
      <c r="G13" s="359">
        <v>50</v>
      </c>
      <c r="H13" s="361">
        <v>50</v>
      </c>
      <c r="I13" s="362">
        <v>50</v>
      </c>
      <c r="J13" s="359">
        <v>50</v>
      </c>
      <c r="K13" s="361">
        <v>50</v>
      </c>
      <c r="L13" s="933">
        <v>50</v>
      </c>
      <c r="M13" s="965">
        <f t="shared" si="0"/>
        <v>100</v>
      </c>
    </row>
    <row r="14" spans="1:13" ht="15">
      <c r="A14" s="359">
        <v>133006</v>
      </c>
      <c r="B14" s="360"/>
      <c r="C14" s="360">
        <v>41</v>
      </c>
      <c r="D14" s="486" t="s">
        <v>17</v>
      </c>
      <c r="E14" s="794">
        <v>1034</v>
      </c>
      <c r="F14" s="475">
        <v>1325</v>
      </c>
      <c r="G14" s="359">
        <v>1200</v>
      </c>
      <c r="H14" s="361">
        <v>1200</v>
      </c>
      <c r="I14" s="362">
        <v>1200</v>
      </c>
      <c r="J14" s="359">
        <v>1200</v>
      </c>
      <c r="K14" s="361">
        <v>1200</v>
      </c>
      <c r="L14" s="933">
        <v>1020</v>
      </c>
      <c r="M14" s="964">
        <f t="shared" si="0"/>
        <v>85</v>
      </c>
    </row>
    <row r="15" spans="1:13" ht="15">
      <c r="A15" s="364">
        <v>133012</v>
      </c>
      <c r="B15" s="365"/>
      <c r="C15" s="365">
        <v>41</v>
      </c>
      <c r="D15" s="487" t="s">
        <v>332</v>
      </c>
      <c r="E15" s="802">
        <v>1563</v>
      </c>
      <c r="F15" s="915">
        <v>1354</v>
      </c>
      <c r="G15" s="380">
        <v>1500</v>
      </c>
      <c r="H15" s="379">
        <v>1500</v>
      </c>
      <c r="I15" s="381">
        <v>1500</v>
      </c>
      <c r="J15" s="380">
        <v>1500</v>
      </c>
      <c r="K15" s="379">
        <v>1500</v>
      </c>
      <c r="L15" s="936">
        <v>918.35</v>
      </c>
      <c r="M15" s="967">
        <f t="shared" si="0"/>
        <v>61.223333333333336</v>
      </c>
    </row>
    <row r="16" spans="1:13" ht="15">
      <c r="A16" s="364">
        <v>133013</v>
      </c>
      <c r="B16" s="365"/>
      <c r="C16" s="365">
        <v>41</v>
      </c>
      <c r="D16" s="487" t="s">
        <v>15</v>
      </c>
      <c r="E16" s="802">
        <v>71742</v>
      </c>
      <c r="F16" s="915">
        <v>67876</v>
      </c>
      <c r="G16" s="380">
        <v>80000</v>
      </c>
      <c r="H16" s="379">
        <v>80000</v>
      </c>
      <c r="I16" s="381">
        <v>80000</v>
      </c>
      <c r="J16" s="380">
        <v>85000</v>
      </c>
      <c r="K16" s="379">
        <v>85000</v>
      </c>
      <c r="L16" s="936">
        <v>65022.78</v>
      </c>
      <c r="M16" s="967">
        <f t="shared" si="0"/>
        <v>76.49738823529411</v>
      </c>
    </row>
    <row r="17" spans="1:13" ht="15.75" thickBot="1">
      <c r="A17" s="359">
        <v>139002</v>
      </c>
      <c r="B17" s="360"/>
      <c r="C17" s="360">
        <v>41</v>
      </c>
      <c r="D17" s="486" t="s">
        <v>16</v>
      </c>
      <c r="E17" s="794"/>
      <c r="F17" s="475"/>
      <c r="G17" s="359">
        <v>167</v>
      </c>
      <c r="H17" s="361">
        <v>167</v>
      </c>
      <c r="I17" s="362"/>
      <c r="J17" s="359">
        <v>167</v>
      </c>
      <c r="K17" s="478">
        <v>167</v>
      </c>
      <c r="L17" s="933">
        <v>0</v>
      </c>
      <c r="M17" s="973">
        <f t="shared" si="0"/>
        <v>0</v>
      </c>
    </row>
    <row r="18" spans="1:13" ht="14.25" customHeight="1" thickBot="1">
      <c r="A18" s="382">
        <v>200</v>
      </c>
      <c r="B18" s="383"/>
      <c r="C18" s="383"/>
      <c r="D18" s="489" t="s">
        <v>18</v>
      </c>
      <c r="E18" s="385">
        <v>139051</v>
      </c>
      <c r="F18" s="406">
        <v>131242</v>
      </c>
      <c r="G18" s="403">
        <v>122451</v>
      </c>
      <c r="H18" s="384">
        <v>129832</v>
      </c>
      <c r="I18" s="386">
        <v>112041</v>
      </c>
      <c r="J18" s="403">
        <f>+J19+J20+J27+J32+J51+J33+J53</f>
        <v>120051</v>
      </c>
      <c r="K18" s="404">
        <f>K19+K20+K27+K33+K32+K51+K53</f>
        <v>123931</v>
      </c>
      <c r="L18" s="937">
        <f>L20+L27+L33+L31+L51+L53</f>
        <v>78821.68999999999</v>
      </c>
      <c r="M18" s="952">
        <f t="shared" si="0"/>
        <v>63.60127006156651</v>
      </c>
    </row>
    <row r="19" spans="1:13" ht="15" customHeight="1" hidden="1">
      <c r="A19" s="387">
        <v>211</v>
      </c>
      <c r="B19" s="388"/>
      <c r="C19" s="388"/>
      <c r="D19" s="490" t="s">
        <v>19</v>
      </c>
      <c r="E19" s="803">
        <v>0</v>
      </c>
      <c r="F19" s="916">
        <v>0</v>
      </c>
      <c r="G19" s="390">
        <v>0</v>
      </c>
      <c r="H19" s="389">
        <v>0</v>
      </c>
      <c r="I19" s="391">
        <v>0</v>
      </c>
      <c r="J19" s="390">
        <v>0</v>
      </c>
      <c r="K19" s="916">
        <v>0</v>
      </c>
      <c r="L19" s="938">
        <v>0</v>
      </c>
      <c r="M19" s="957" t="e">
        <v>#DIV/0!</v>
      </c>
    </row>
    <row r="20" spans="1:13" ht="15">
      <c r="A20" s="348">
        <v>212</v>
      </c>
      <c r="B20" s="346"/>
      <c r="C20" s="346"/>
      <c r="D20" s="484" t="s">
        <v>20</v>
      </c>
      <c r="E20" s="795">
        <f aca="true" t="shared" si="3" ref="E20:L20">SUM(E21:E26)</f>
        <v>52985</v>
      </c>
      <c r="F20" s="356">
        <f t="shared" si="3"/>
        <v>53809</v>
      </c>
      <c r="G20" s="348">
        <f t="shared" si="3"/>
        <v>52020</v>
      </c>
      <c r="H20" s="356">
        <f t="shared" si="3"/>
        <v>52020</v>
      </c>
      <c r="I20" s="357">
        <f t="shared" si="3"/>
        <v>52020</v>
      </c>
      <c r="J20" s="348">
        <f t="shared" si="3"/>
        <v>51720</v>
      </c>
      <c r="K20" s="347">
        <f>SUM(K21:K26)</f>
        <v>51720</v>
      </c>
      <c r="L20" s="931">
        <f t="shared" si="3"/>
        <v>36673.29</v>
      </c>
      <c r="M20" s="955">
        <f aca="true" t="shared" si="4" ref="M20:M33">(100/K20)*L20</f>
        <v>70.90736658932715</v>
      </c>
    </row>
    <row r="21" spans="1:13" ht="15">
      <c r="A21" s="359">
        <v>212001</v>
      </c>
      <c r="B21" s="360"/>
      <c r="C21" s="360">
        <v>41</v>
      </c>
      <c r="D21" s="486" t="s">
        <v>21</v>
      </c>
      <c r="E21" s="794">
        <v>1086</v>
      </c>
      <c r="F21" s="475">
        <v>1086</v>
      </c>
      <c r="G21" s="359">
        <v>1090</v>
      </c>
      <c r="H21" s="361">
        <v>1090</v>
      </c>
      <c r="I21" s="362">
        <v>1090</v>
      </c>
      <c r="J21" s="359">
        <v>1090</v>
      </c>
      <c r="K21" s="361">
        <v>1090</v>
      </c>
      <c r="L21" s="933">
        <v>1086.16</v>
      </c>
      <c r="M21" s="971">
        <f t="shared" si="4"/>
        <v>99.64770642201836</v>
      </c>
    </row>
    <row r="22" spans="1:13" ht="15">
      <c r="A22" s="364">
        <v>212002</v>
      </c>
      <c r="B22" s="365"/>
      <c r="C22" s="365">
        <v>41</v>
      </c>
      <c r="D22" s="487" t="s">
        <v>22</v>
      </c>
      <c r="E22" s="793">
        <v>1060</v>
      </c>
      <c r="F22" s="436">
        <v>1455</v>
      </c>
      <c r="G22" s="364">
        <v>800</v>
      </c>
      <c r="H22" s="366">
        <v>800</v>
      </c>
      <c r="I22" s="367">
        <v>800</v>
      </c>
      <c r="J22" s="364">
        <v>500</v>
      </c>
      <c r="K22" s="366">
        <v>500</v>
      </c>
      <c r="L22" s="934">
        <v>449.28</v>
      </c>
      <c r="M22" s="965">
        <f t="shared" si="4"/>
        <v>89.856</v>
      </c>
    </row>
    <row r="23" spans="1:13" ht="15">
      <c r="A23" s="364">
        <v>212003</v>
      </c>
      <c r="B23" s="365">
        <v>1</v>
      </c>
      <c r="C23" s="365">
        <v>41</v>
      </c>
      <c r="D23" s="487" t="s">
        <v>23</v>
      </c>
      <c r="E23" s="793">
        <v>3480</v>
      </c>
      <c r="F23" s="436">
        <v>7788</v>
      </c>
      <c r="G23" s="364">
        <v>6000</v>
      </c>
      <c r="H23" s="366">
        <v>6000</v>
      </c>
      <c r="I23" s="367">
        <v>6000</v>
      </c>
      <c r="J23" s="364">
        <v>6000</v>
      </c>
      <c r="K23" s="366">
        <v>6000</v>
      </c>
      <c r="L23" s="934">
        <v>3701.56</v>
      </c>
      <c r="M23" s="964">
        <f t="shared" si="4"/>
        <v>61.69266666666667</v>
      </c>
    </row>
    <row r="24" spans="1:13" ht="15">
      <c r="A24" s="364">
        <v>212003</v>
      </c>
      <c r="B24" s="365">
        <v>2</v>
      </c>
      <c r="C24" s="365">
        <v>41</v>
      </c>
      <c r="D24" s="487" t="s">
        <v>24</v>
      </c>
      <c r="E24" s="793">
        <v>40319</v>
      </c>
      <c r="F24" s="436">
        <v>42071</v>
      </c>
      <c r="G24" s="364">
        <v>41130</v>
      </c>
      <c r="H24" s="366">
        <v>41130</v>
      </c>
      <c r="I24" s="367">
        <v>41130</v>
      </c>
      <c r="J24" s="171">
        <v>41130</v>
      </c>
      <c r="K24" s="8">
        <v>41130</v>
      </c>
      <c r="L24" s="934">
        <v>30461.21</v>
      </c>
      <c r="M24" s="965">
        <f t="shared" si="4"/>
        <v>74.06080719669342</v>
      </c>
    </row>
    <row r="25" spans="1:13" ht="15">
      <c r="A25" s="392">
        <v>212003</v>
      </c>
      <c r="B25" s="393">
        <v>3</v>
      </c>
      <c r="C25" s="365">
        <v>41</v>
      </c>
      <c r="D25" s="487" t="s">
        <v>348</v>
      </c>
      <c r="E25" s="793">
        <v>6620</v>
      </c>
      <c r="F25" s="436">
        <v>1318</v>
      </c>
      <c r="G25" s="364">
        <v>2500</v>
      </c>
      <c r="H25" s="394">
        <v>2500</v>
      </c>
      <c r="I25" s="368">
        <v>2500</v>
      </c>
      <c r="J25" s="364">
        <v>2500</v>
      </c>
      <c r="K25" s="366">
        <v>2500</v>
      </c>
      <c r="L25" s="934">
        <v>823.4</v>
      </c>
      <c r="M25" s="965">
        <f t="shared" si="4"/>
        <v>32.936</v>
      </c>
    </row>
    <row r="26" spans="1:13" ht="15">
      <c r="A26" s="395">
        <v>212004</v>
      </c>
      <c r="B26" s="396"/>
      <c r="C26" s="370">
        <v>41</v>
      </c>
      <c r="D26" s="488" t="s">
        <v>333</v>
      </c>
      <c r="E26" s="801">
        <v>420</v>
      </c>
      <c r="F26" s="914">
        <v>91</v>
      </c>
      <c r="G26" s="395">
        <v>500</v>
      </c>
      <c r="H26" s="397">
        <v>500</v>
      </c>
      <c r="I26" s="372">
        <v>500</v>
      </c>
      <c r="J26" s="395">
        <v>500</v>
      </c>
      <c r="K26" s="397">
        <v>500</v>
      </c>
      <c r="L26" s="935">
        <v>151.68</v>
      </c>
      <c r="M26" s="964">
        <f t="shared" si="4"/>
        <v>30.336000000000002</v>
      </c>
    </row>
    <row r="27" spans="1:13" ht="15">
      <c r="A27" s="348">
        <v>221</v>
      </c>
      <c r="B27" s="346"/>
      <c r="C27" s="346"/>
      <c r="D27" s="484" t="s">
        <v>25</v>
      </c>
      <c r="E27" s="795">
        <f aca="true" t="shared" si="5" ref="E27:L27">SUM(E28:E30)</f>
        <v>7935</v>
      </c>
      <c r="F27" s="356">
        <f t="shared" si="5"/>
        <v>8000</v>
      </c>
      <c r="G27" s="348">
        <f t="shared" si="5"/>
        <v>8300</v>
      </c>
      <c r="H27" s="356">
        <f t="shared" si="5"/>
        <v>8800</v>
      </c>
      <c r="I27" s="357">
        <f t="shared" si="5"/>
        <v>8800</v>
      </c>
      <c r="J27" s="348">
        <f t="shared" si="5"/>
        <v>7300</v>
      </c>
      <c r="K27" s="347">
        <f>SUM(K28:K30)</f>
        <v>7300</v>
      </c>
      <c r="L27" s="931">
        <f t="shared" si="5"/>
        <v>5952.24</v>
      </c>
      <c r="M27" s="955">
        <f t="shared" si="4"/>
        <v>81.53753424657533</v>
      </c>
    </row>
    <row r="28" spans="1:13" ht="15">
      <c r="A28" s="398">
        <v>221004</v>
      </c>
      <c r="B28" s="377">
        <v>1</v>
      </c>
      <c r="C28" s="377">
        <v>41</v>
      </c>
      <c r="D28" s="494" t="s">
        <v>26</v>
      </c>
      <c r="E28" s="796">
        <v>5171</v>
      </c>
      <c r="F28" s="792">
        <v>4732</v>
      </c>
      <c r="G28" s="376">
        <v>5000</v>
      </c>
      <c r="H28" s="399">
        <v>5500</v>
      </c>
      <c r="I28" s="400">
        <v>5500</v>
      </c>
      <c r="J28" s="376">
        <v>6000</v>
      </c>
      <c r="K28" s="399">
        <v>6000</v>
      </c>
      <c r="L28" s="939">
        <v>5928.24</v>
      </c>
      <c r="M28" s="971">
        <f t="shared" si="4"/>
        <v>98.804</v>
      </c>
    </row>
    <row r="29" spans="1:13" ht="15">
      <c r="A29" s="364">
        <v>221004</v>
      </c>
      <c r="B29" s="360">
        <v>2</v>
      </c>
      <c r="C29" s="360">
        <v>41</v>
      </c>
      <c r="D29" s="486" t="s">
        <v>334</v>
      </c>
      <c r="E29" s="794">
        <v>2664</v>
      </c>
      <c r="F29" s="475">
        <v>3168</v>
      </c>
      <c r="G29" s="359">
        <v>3000</v>
      </c>
      <c r="H29" s="361">
        <v>3000</v>
      </c>
      <c r="I29" s="368">
        <v>3000</v>
      </c>
      <c r="J29" s="359">
        <v>1000</v>
      </c>
      <c r="K29" s="366">
        <v>1000</v>
      </c>
      <c r="L29" s="933">
        <v>24</v>
      </c>
      <c r="M29" s="964">
        <f t="shared" si="4"/>
        <v>2.4000000000000004</v>
      </c>
    </row>
    <row r="30" spans="1:13" ht="15">
      <c r="A30" s="392">
        <v>221005</v>
      </c>
      <c r="B30" s="396">
        <v>2</v>
      </c>
      <c r="C30" s="393">
        <v>41</v>
      </c>
      <c r="D30" s="493" t="s">
        <v>335</v>
      </c>
      <c r="E30" s="809">
        <v>100</v>
      </c>
      <c r="F30" s="810">
        <v>100</v>
      </c>
      <c r="G30" s="392">
        <v>300</v>
      </c>
      <c r="H30" s="366">
        <v>300</v>
      </c>
      <c r="I30" s="367">
        <v>300</v>
      </c>
      <c r="J30" s="392">
        <v>300</v>
      </c>
      <c r="K30" s="371">
        <v>300</v>
      </c>
      <c r="L30" s="940">
        <v>0</v>
      </c>
      <c r="M30" s="966">
        <f t="shared" si="4"/>
        <v>0</v>
      </c>
    </row>
    <row r="31" spans="1:13" ht="15">
      <c r="A31" s="345">
        <v>222</v>
      </c>
      <c r="B31" s="346"/>
      <c r="C31" s="346"/>
      <c r="D31" s="484" t="s">
        <v>27</v>
      </c>
      <c r="E31" s="680">
        <v>0</v>
      </c>
      <c r="F31" s="680">
        <v>6547</v>
      </c>
      <c r="G31" s="348">
        <v>120</v>
      </c>
      <c r="H31" s="347">
        <v>120</v>
      </c>
      <c r="I31" s="349">
        <v>0</v>
      </c>
      <c r="J31" s="348">
        <v>120</v>
      </c>
      <c r="K31" s="356">
        <v>120</v>
      </c>
      <c r="L31" s="931">
        <v>0</v>
      </c>
      <c r="M31" s="955">
        <f t="shared" si="4"/>
        <v>0</v>
      </c>
    </row>
    <row r="32" spans="1:23" ht="15">
      <c r="A32" s="350">
        <v>222003</v>
      </c>
      <c r="B32" s="351"/>
      <c r="C32" s="351">
        <v>41</v>
      </c>
      <c r="D32" s="485" t="s">
        <v>27</v>
      </c>
      <c r="E32" s="354">
        <v>0</v>
      </c>
      <c r="F32" s="354">
        <v>6547</v>
      </c>
      <c r="G32" s="350">
        <v>120</v>
      </c>
      <c r="H32" s="352">
        <v>120</v>
      </c>
      <c r="I32" s="353">
        <v>0</v>
      </c>
      <c r="J32" s="350">
        <v>120</v>
      </c>
      <c r="K32" s="913">
        <v>120</v>
      </c>
      <c r="L32" s="932">
        <v>0</v>
      </c>
      <c r="M32" s="972">
        <f t="shared" si="4"/>
        <v>0</v>
      </c>
      <c r="W32" s="1148"/>
    </row>
    <row r="33" spans="1:13" ht="15">
      <c r="A33" s="348">
        <v>223</v>
      </c>
      <c r="B33" s="346"/>
      <c r="C33" s="346"/>
      <c r="D33" s="484" t="s">
        <v>28</v>
      </c>
      <c r="E33" s="358">
        <f>SUM(E34:E50)</f>
        <v>66713</v>
      </c>
      <c r="F33" s="358">
        <f>SUM(F34:F50)</f>
        <v>52251.3</v>
      </c>
      <c r="G33" s="348">
        <f>SUM(G34:G50)</f>
        <v>59021</v>
      </c>
      <c r="H33" s="356">
        <f>SUM(H34:H50)</f>
        <v>60221</v>
      </c>
      <c r="I33" s="357">
        <f>SUM(I35:I50)</f>
        <v>43721</v>
      </c>
      <c r="J33" s="348">
        <f>SUM(J35:J50)</f>
        <v>54021</v>
      </c>
      <c r="K33" s="356">
        <f>SUM(K35:K50)</f>
        <v>57521</v>
      </c>
      <c r="L33" s="931">
        <f>SUM(L35:L50)</f>
        <v>35425.71</v>
      </c>
      <c r="M33" s="955">
        <f t="shared" si="4"/>
        <v>61.58743763147372</v>
      </c>
    </row>
    <row r="34" spans="1:13" ht="15">
      <c r="A34" s="180">
        <v>223001</v>
      </c>
      <c r="B34" s="22"/>
      <c r="C34" s="22">
        <v>41</v>
      </c>
      <c r="D34" s="968" t="s">
        <v>401</v>
      </c>
      <c r="E34" s="185">
        <v>9018</v>
      </c>
      <c r="F34" s="729"/>
      <c r="G34" s="180"/>
      <c r="H34" s="21"/>
      <c r="I34" s="969"/>
      <c r="J34" s="180"/>
      <c r="K34" s="52"/>
      <c r="L34" s="970"/>
      <c r="M34" s="971"/>
    </row>
    <row r="35" spans="1:13" ht="15">
      <c r="A35" s="359">
        <v>223001</v>
      </c>
      <c r="B35" s="360">
        <v>1</v>
      </c>
      <c r="C35" s="360">
        <v>41</v>
      </c>
      <c r="D35" s="486" t="s">
        <v>29</v>
      </c>
      <c r="E35" s="363">
        <v>2155</v>
      </c>
      <c r="F35" s="363">
        <v>2184</v>
      </c>
      <c r="G35" s="359">
        <v>1800</v>
      </c>
      <c r="H35" s="361">
        <v>1800</v>
      </c>
      <c r="I35" s="362">
        <v>1800</v>
      </c>
      <c r="J35" s="359">
        <v>1800</v>
      </c>
      <c r="K35" s="475">
        <v>1800</v>
      </c>
      <c r="L35" s="933">
        <v>1363.84</v>
      </c>
      <c r="M35" s="964">
        <f aca="true" t="shared" si="6" ref="M35:M72">(100/K35)*L35</f>
        <v>75.76888888888888</v>
      </c>
    </row>
    <row r="36" spans="1:13" ht="15">
      <c r="A36" s="364">
        <v>223001</v>
      </c>
      <c r="B36" s="365">
        <v>2</v>
      </c>
      <c r="C36" s="365">
        <v>41</v>
      </c>
      <c r="D36" s="487" t="s">
        <v>30</v>
      </c>
      <c r="E36" s="368">
        <v>484</v>
      </c>
      <c r="F36" s="368">
        <v>660</v>
      </c>
      <c r="G36" s="364">
        <v>500</v>
      </c>
      <c r="H36" s="366">
        <v>500</v>
      </c>
      <c r="I36" s="367">
        <v>500</v>
      </c>
      <c r="J36" s="364">
        <v>500</v>
      </c>
      <c r="K36" s="436">
        <v>500</v>
      </c>
      <c r="L36" s="934">
        <v>240</v>
      </c>
      <c r="M36" s="967">
        <f t="shared" si="6"/>
        <v>48</v>
      </c>
    </row>
    <row r="37" spans="1:13" ht="15">
      <c r="A37" s="364">
        <v>223001</v>
      </c>
      <c r="B37" s="365">
        <v>3</v>
      </c>
      <c r="C37" s="365">
        <v>41</v>
      </c>
      <c r="D37" s="487" t="s">
        <v>31</v>
      </c>
      <c r="E37" s="368">
        <v>2842</v>
      </c>
      <c r="F37" s="368">
        <v>1626</v>
      </c>
      <c r="G37" s="364">
        <v>7900</v>
      </c>
      <c r="H37" s="366">
        <v>7900</v>
      </c>
      <c r="I37" s="367">
        <v>5000</v>
      </c>
      <c r="J37" s="364">
        <v>7900</v>
      </c>
      <c r="K37" s="436">
        <v>7900</v>
      </c>
      <c r="L37" s="934">
        <v>2827.8</v>
      </c>
      <c r="M37" s="965">
        <f t="shared" si="6"/>
        <v>35.79493670886076</v>
      </c>
    </row>
    <row r="38" spans="1:13" ht="15">
      <c r="A38" s="364">
        <v>223001</v>
      </c>
      <c r="B38" s="365">
        <v>4</v>
      </c>
      <c r="C38" s="365">
        <v>41</v>
      </c>
      <c r="D38" s="487" t="s">
        <v>32</v>
      </c>
      <c r="E38" s="437">
        <v>810</v>
      </c>
      <c r="F38" s="437">
        <v>783</v>
      </c>
      <c r="G38" s="364">
        <v>1000</v>
      </c>
      <c r="H38" s="366">
        <v>1000</v>
      </c>
      <c r="I38" s="367">
        <v>900</v>
      </c>
      <c r="J38" s="364">
        <v>1000</v>
      </c>
      <c r="K38" s="436">
        <v>1000</v>
      </c>
      <c r="L38" s="934">
        <v>756</v>
      </c>
      <c r="M38" s="964">
        <f t="shared" si="6"/>
        <v>75.60000000000001</v>
      </c>
    </row>
    <row r="39" spans="1:13" ht="15">
      <c r="A39" s="364">
        <v>223001</v>
      </c>
      <c r="B39" s="365">
        <v>5</v>
      </c>
      <c r="C39" s="365">
        <v>41</v>
      </c>
      <c r="D39" s="487" t="s">
        <v>33</v>
      </c>
      <c r="E39" s="475">
        <v>0</v>
      </c>
      <c r="F39" s="475">
        <v>1.3</v>
      </c>
      <c r="G39" s="364">
        <v>5</v>
      </c>
      <c r="H39" s="366">
        <v>5</v>
      </c>
      <c r="I39" s="367">
        <v>5</v>
      </c>
      <c r="J39" s="364">
        <v>5</v>
      </c>
      <c r="K39" s="436">
        <v>5</v>
      </c>
      <c r="L39" s="934">
        <v>0</v>
      </c>
      <c r="M39" s="965">
        <f t="shared" si="6"/>
        <v>0</v>
      </c>
    </row>
    <row r="40" spans="1:13" ht="15">
      <c r="A40" s="364">
        <v>223001</v>
      </c>
      <c r="B40" s="365">
        <v>6</v>
      </c>
      <c r="C40" s="365">
        <v>41</v>
      </c>
      <c r="D40" s="487" t="s">
        <v>34</v>
      </c>
      <c r="E40" s="436">
        <v>0</v>
      </c>
      <c r="F40" s="436">
        <v>206</v>
      </c>
      <c r="G40" s="364">
        <v>166</v>
      </c>
      <c r="H40" s="366">
        <v>166</v>
      </c>
      <c r="I40" s="367">
        <v>166</v>
      </c>
      <c r="J40" s="364">
        <v>166</v>
      </c>
      <c r="K40" s="436">
        <v>166</v>
      </c>
      <c r="L40" s="934">
        <v>96</v>
      </c>
      <c r="M40" s="964">
        <f t="shared" si="6"/>
        <v>57.83132530120483</v>
      </c>
    </row>
    <row r="41" spans="1:13" ht="15">
      <c r="A41" s="364">
        <v>223001</v>
      </c>
      <c r="B41" s="365">
        <v>8</v>
      </c>
      <c r="C41" s="365">
        <v>41</v>
      </c>
      <c r="D41" s="487" t="s">
        <v>37</v>
      </c>
      <c r="E41" s="436">
        <v>53</v>
      </c>
      <c r="F41" s="436">
        <v>551</v>
      </c>
      <c r="G41" s="364">
        <v>600</v>
      </c>
      <c r="H41" s="366">
        <v>600</v>
      </c>
      <c r="I41" s="367">
        <v>600</v>
      </c>
      <c r="J41" s="364">
        <v>600</v>
      </c>
      <c r="K41" s="436">
        <v>600</v>
      </c>
      <c r="L41" s="934">
        <v>329.67</v>
      </c>
      <c r="M41" s="967">
        <f t="shared" si="6"/>
        <v>54.945</v>
      </c>
    </row>
    <row r="42" spans="1:13" ht="15">
      <c r="A42" s="364">
        <v>223001</v>
      </c>
      <c r="B42" s="365">
        <v>9</v>
      </c>
      <c r="C42" s="365">
        <v>41</v>
      </c>
      <c r="D42" s="487" t="s">
        <v>363</v>
      </c>
      <c r="E42" s="436">
        <v>539</v>
      </c>
      <c r="F42" s="436">
        <v>670</v>
      </c>
      <c r="G42" s="364">
        <v>500</v>
      </c>
      <c r="H42" s="366">
        <v>700</v>
      </c>
      <c r="I42" s="367">
        <v>700</v>
      </c>
      <c r="J42" s="364">
        <v>500</v>
      </c>
      <c r="K42" s="436">
        <v>2500</v>
      </c>
      <c r="L42" s="934">
        <v>1726.51</v>
      </c>
      <c r="M42" s="967">
        <f t="shared" si="6"/>
        <v>69.0604</v>
      </c>
    </row>
    <row r="43" spans="1:13" ht="15">
      <c r="A43" s="359">
        <v>223001</v>
      </c>
      <c r="B43" s="360">
        <v>10</v>
      </c>
      <c r="C43" s="360">
        <v>41</v>
      </c>
      <c r="D43" s="487" t="s">
        <v>36</v>
      </c>
      <c r="E43" s="436">
        <v>7586</v>
      </c>
      <c r="F43" s="436">
        <v>3220</v>
      </c>
      <c r="G43" s="364">
        <v>3500</v>
      </c>
      <c r="H43" s="366">
        <v>4500</v>
      </c>
      <c r="I43" s="367">
        <v>4500</v>
      </c>
      <c r="J43" s="364">
        <v>3500</v>
      </c>
      <c r="K43" s="436">
        <v>3500</v>
      </c>
      <c r="L43" s="934">
        <v>1870</v>
      </c>
      <c r="M43" s="967">
        <f t="shared" si="6"/>
        <v>53.42857142857142</v>
      </c>
    </row>
    <row r="44" spans="1:13" ht="15">
      <c r="A44" s="364">
        <v>223001</v>
      </c>
      <c r="B44" s="365">
        <v>11</v>
      </c>
      <c r="C44" s="365">
        <v>41</v>
      </c>
      <c r="D44" s="1217" t="s">
        <v>347</v>
      </c>
      <c r="E44" s="436">
        <v>758</v>
      </c>
      <c r="F44" s="436">
        <v>1488</v>
      </c>
      <c r="G44" s="364">
        <v>1500</v>
      </c>
      <c r="H44" s="366">
        <v>1500</v>
      </c>
      <c r="I44" s="367">
        <v>500</v>
      </c>
      <c r="J44" s="364">
        <v>1500</v>
      </c>
      <c r="K44" s="436">
        <v>1500</v>
      </c>
      <c r="L44" s="934">
        <v>71.8</v>
      </c>
      <c r="M44" s="967">
        <f t="shared" si="6"/>
        <v>4.786666666666666</v>
      </c>
    </row>
    <row r="45" spans="1:13" ht="15">
      <c r="A45" s="364">
        <v>223001</v>
      </c>
      <c r="B45" s="365">
        <v>12</v>
      </c>
      <c r="C45" s="365">
        <v>41</v>
      </c>
      <c r="D45" s="471" t="s">
        <v>431</v>
      </c>
      <c r="E45" s="436">
        <v>10</v>
      </c>
      <c r="F45" s="436">
        <v>0</v>
      </c>
      <c r="G45" s="364">
        <v>50</v>
      </c>
      <c r="H45" s="366">
        <v>50</v>
      </c>
      <c r="I45" s="367">
        <v>50</v>
      </c>
      <c r="J45" s="364">
        <v>50</v>
      </c>
      <c r="K45" s="436">
        <v>50</v>
      </c>
      <c r="L45" s="934">
        <v>0</v>
      </c>
      <c r="M45" s="967">
        <f t="shared" si="6"/>
        <v>0</v>
      </c>
    </row>
    <row r="46" spans="1:13" ht="15">
      <c r="A46" s="392">
        <v>223002</v>
      </c>
      <c r="B46" s="393"/>
      <c r="C46" s="7" t="s">
        <v>493</v>
      </c>
      <c r="D46" s="329" t="s">
        <v>604</v>
      </c>
      <c r="E46" s="436"/>
      <c r="F46" s="436"/>
      <c r="G46" s="364"/>
      <c r="H46" s="366"/>
      <c r="I46" s="367"/>
      <c r="J46" s="364"/>
      <c r="K46" s="436">
        <v>1500</v>
      </c>
      <c r="L46" s="934">
        <v>855</v>
      </c>
      <c r="M46" s="967">
        <f t="shared" si="6"/>
        <v>57</v>
      </c>
    </row>
    <row r="47" spans="1:13" ht="15">
      <c r="A47" s="392">
        <v>223002</v>
      </c>
      <c r="B47" s="393">
        <v>16</v>
      </c>
      <c r="C47" s="360">
        <v>41</v>
      </c>
      <c r="D47" s="1217" t="s">
        <v>35</v>
      </c>
      <c r="E47" s="436">
        <v>7232</v>
      </c>
      <c r="F47" s="436">
        <v>6423</v>
      </c>
      <c r="G47" s="364">
        <v>7500</v>
      </c>
      <c r="H47" s="8">
        <v>7500</v>
      </c>
      <c r="I47" s="367">
        <v>5000</v>
      </c>
      <c r="J47" s="364">
        <v>7500</v>
      </c>
      <c r="K47" s="436">
        <v>4000</v>
      </c>
      <c r="L47" s="934">
        <v>25</v>
      </c>
      <c r="M47" s="965">
        <f>(100/K47)*L47</f>
        <v>0.625</v>
      </c>
    </row>
    <row r="48" spans="1:13" ht="15">
      <c r="A48" s="364">
        <v>223002</v>
      </c>
      <c r="B48" s="365">
        <v>16</v>
      </c>
      <c r="C48" s="9" t="s">
        <v>493</v>
      </c>
      <c r="D48" s="487" t="s">
        <v>35</v>
      </c>
      <c r="E48" s="436"/>
      <c r="F48" s="436"/>
      <c r="G48" s="364"/>
      <c r="H48" s="8"/>
      <c r="I48" s="367"/>
      <c r="J48" s="364"/>
      <c r="K48" s="436">
        <v>4500</v>
      </c>
      <c r="L48" s="934">
        <v>2577.5</v>
      </c>
      <c r="M48" s="965">
        <f t="shared" si="6"/>
        <v>57.27777777777778</v>
      </c>
    </row>
    <row r="49" spans="1:13" ht="15">
      <c r="A49" s="364">
        <v>223003</v>
      </c>
      <c r="B49" s="365"/>
      <c r="C49" s="9">
        <v>41</v>
      </c>
      <c r="D49" s="329" t="s">
        <v>424</v>
      </c>
      <c r="E49" s="436">
        <v>13690</v>
      </c>
      <c r="F49" s="436">
        <v>8104</v>
      </c>
      <c r="G49" s="364">
        <v>9000</v>
      </c>
      <c r="H49" s="366">
        <v>9000</v>
      </c>
      <c r="I49" s="367">
        <v>9000</v>
      </c>
      <c r="J49" s="364">
        <v>4000</v>
      </c>
      <c r="K49" s="436">
        <v>7000</v>
      </c>
      <c r="L49" s="934">
        <v>5672.5</v>
      </c>
      <c r="M49" s="964">
        <f t="shared" si="6"/>
        <v>81.03571428571428</v>
      </c>
    </row>
    <row r="50" spans="1:13" ht="15">
      <c r="A50" s="364">
        <v>223003</v>
      </c>
      <c r="B50" s="365"/>
      <c r="C50" s="9" t="s">
        <v>421</v>
      </c>
      <c r="D50" s="329" t="s">
        <v>412</v>
      </c>
      <c r="E50" s="436">
        <v>21536</v>
      </c>
      <c r="F50" s="436">
        <v>26335</v>
      </c>
      <c r="G50" s="173">
        <v>25000</v>
      </c>
      <c r="H50" s="366">
        <v>25000</v>
      </c>
      <c r="I50" s="367">
        <v>15000</v>
      </c>
      <c r="J50" s="364">
        <v>25000</v>
      </c>
      <c r="K50" s="436">
        <v>21000</v>
      </c>
      <c r="L50" s="934">
        <v>17014.09</v>
      </c>
      <c r="M50" s="966">
        <f t="shared" si="6"/>
        <v>81.0194761904762</v>
      </c>
    </row>
    <row r="51" spans="1:13" ht="15">
      <c r="A51" s="345">
        <v>240</v>
      </c>
      <c r="B51" s="374"/>
      <c r="C51" s="374"/>
      <c r="D51" s="484" t="s">
        <v>39</v>
      </c>
      <c r="E51" s="356">
        <f>SUM(E52:E52)</f>
        <v>45</v>
      </c>
      <c r="F51" s="356">
        <f aca="true" t="shared" si="7" ref="F51:L51">SUM(F52:F52)</f>
        <v>102</v>
      </c>
      <c r="G51" s="348">
        <v>90</v>
      </c>
      <c r="H51" s="356">
        <v>90</v>
      </c>
      <c r="I51" s="357">
        <v>20</v>
      </c>
      <c r="J51" s="348">
        <f>SUM(J52:J52)</f>
        <v>90</v>
      </c>
      <c r="K51" s="356">
        <f t="shared" si="7"/>
        <v>90</v>
      </c>
      <c r="L51" s="931">
        <f t="shared" si="7"/>
        <v>0</v>
      </c>
      <c r="M51" s="953">
        <f t="shared" si="6"/>
        <v>0</v>
      </c>
    </row>
    <row r="52" spans="1:13" ht="15">
      <c r="A52" s="376">
        <v>242000</v>
      </c>
      <c r="B52" s="377"/>
      <c r="C52" s="377">
        <v>41</v>
      </c>
      <c r="D52" s="494" t="s">
        <v>40</v>
      </c>
      <c r="E52" s="792">
        <v>45</v>
      </c>
      <c r="F52" s="792">
        <v>102</v>
      </c>
      <c r="G52" s="376">
        <v>90</v>
      </c>
      <c r="H52" s="399">
        <v>90</v>
      </c>
      <c r="I52" s="402">
        <v>20</v>
      </c>
      <c r="J52" s="376">
        <v>90</v>
      </c>
      <c r="K52" s="792">
        <v>90</v>
      </c>
      <c r="L52" s="939">
        <v>0</v>
      </c>
      <c r="M52" s="964">
        <f t="shared" si="6"/>
        <v>0</v>
      </c>
    </row>
    <row r="53" spans="1:13" ht="15">
      <c r="A53" s="345">
        <v>290</v>
      </c>
      <c r="B53" s="346"/>
      <c r="C53" s="346"/>
      <c r="D53" s="484" t="s">
        <v>41</v>
      </c>
      <c r="E53" s="356">
        <f>SUM(E55:E59)</f>
        <v>11373</v>
      </c>
      <c r="F53" s="356">
        <f>SUM(F55:F59)</f>
        <v>10533</v>
      </c>
      <c r="G53" s="348">
        <f>SUM(G55:G59)</f>
        <v>2900</v>
      </c>
      <c r="H53" s="347">
        <f>SUM(H54:H59)</f>
        <v>8581</v>
      </c>
      <c r="I53" s="349">
        <f>SUM(I54:I59)</f>
        <v>7581</v>
      </c>
      <c r="J53" s="348">
        <f>SUM(J54:J59)</f>
        <v>6800</v>
      </c>
      <c r="K53" s="356">
        <f>SUM(K54:K59)</f>
        <v>7180</v>
      </c>
      <c r="L53" s="931">
        <f>SUM(L54:L59)</f>
        <v>770.45</v>
      </c>
      <c r="M53" s="955">
        <f t="shared" si="6"/>
        <v>10.730501392757661</v>
      </c>
    </row>
    <row r="54" spans="1:13" ht="15">
      <c r="A54" s="180">
        <v>292006</v>
      </c>
      <c r="B54" s="22"/>
      <c r="C54" s="22">
        <v>41</v>
      </c>
      <c r="D54" s="968" t="s">
        <v>509</v>
      </c>
      <c r="E54" s="52"/>
      <c r="F54" s="52"/>
      <c r="G54" s="180"/>
      <c r="H54" s="21">
        <v>581</v>
      </c>
      <c r="I54" s="739">
        <v>581</v>
      </c>
      <c r="J54" s="180"/>
      <c r="K54" s="52">
        <v>380</v>
      </c>
      <c r="L54" s="970">
        <v>372.6</v>
      </c>
      <c r="M54" s="1142">
        <f t="shared" si="6"/>
        <v>98.05263157894737</v>
      </c>
    </row>
    <row r="55" spans="1:13" ht="15">
      <c r="A55" s="359">
        <v>292017</v>
      </c>
      <c r="B55" s="360"/>
      <c r="C55" s="7" t="s">
        <v>489</v>
      </c>
      <c r="D55" s="486" t="s">
        <v>402</v>
      </c>
      <c r="E55" s="1181">
        <v>4709</v>
      </c>
      <c r="F55" s="475">
        <v>622</v>
      </c>
      <c r="G55" s="359">
        <v>1500</v>
      </c>
      <c r="H55" s="361">
        <v>1500</v>
      </c>
      <c r="I55" s="1141">
        <v>500</v>
      </c>
      <c r="J55" s="1214">
        <v>1500</v>
      </c>
      <c r="K55" s="475">
        <v>1500</v>
      </c>
      <c r="L55" s="933">
        <v>288.16</v>
      </c>
      <c r="M55" s="1142">
        <f t="shared" si="6"/>
        <v>19.21066666666667</v>
      </c>
    </row>
    <row r="56" spans="1:13" ht="15">
      <c r="A56" s="359">
        <v>292006</v>
      </c>
      <c r="B56" s="360"/>
      <c r="C56" s="7" t="s">
        <v>489</v>
      </c>
      <c r="D56" s="1143" t="s">
        <v>522</v>
      </c>
      <c r="E56" s="1181"/>
      <c r="F56" s="475">
        <v>2970</v>
      </c>
      <c r="G56" s="359">
        <v>100</v>
      </c>
      <c r="H56" s="361">
        <v>100</v>
      </c>
      <c r="I56" s="1141">
        <v>100</v>
      </c>
      <c r="J56" s="1214"/>
      <c r="K56" s="475"/>
      <c r="L56" s="933"/>
      <c r="M56" s="964"/>
    </row>
    <row r="57" spans="1:13" ht="15">
      <c r="A57" s="364">
        <v>292008</v>
      </c>
      <c r="B57" s="365"/>
      <c r="C57" s="365">
        <v>41</v>
      </c>
      <c r="D57" s="487" t="s">
        <v>336</v>
      </c>
      <c r="E57" s="475">
        <v>6664</v>
      </c>
      <c r="F57" s="436">
        <v>6941</v>
      </c>
      <c r="G57" s="364">
        <v>1000</v>
      </c>
      <c r="H57" s="366">
        <v>4500</v>
      </c>
      <c r="I57" s="362">
        <v>4500</v>
      </c>
      <c r="J57" s="359">
        <v>5000</v>
      </c>
      <c r="K57" s="436">
        <v>5000</v>
      </c>
      <c r="L57" s="934">
        <v>109.69</v>
      </c>
      <c r="M57" s="967">
        <f t="shared" si="6"/>
        <v>2.1938</v>
      </c>
    </row>
    <row r="58" spans="1:13" ht="15">
      <c r="A58" s="364">
        <v>292012</v>
      </c>
      <c r="B58" s="365"/>
      <c r="C58" s="365">
        <v>41</v>
      </c>
      <c r="D58" s="329" t="s">
        <v>510</v>
      </c>
      <c r="E58" s="436"/>
      <c r="F58" s="436"/>
      <c r="G58" s="364"/>
      <c r="H58" s="366">
        <v>1400</v>
      </c>
      <c r="I58" s="367">
        <v>1400</v>
      </c>
      <c r="J58" s="359"/>
      <c r="K58" s="436"/>
      <c r="L58" s="934"/>
      <c r="M58" s="967"/>
    </row>
    <row r="59" spans="1:13" ht="15.75" thickBot="1">
      <c r="A59" s="359">
        <v>292027</v>
      </c>
      <c r="B59" s="365">
        <v>1</v>
      </c>
      <c r="C59" s="365">
        <v>41</v>
      </c>
      <c r="D59" s="487" t="s">
        <v>42</v>
      </c>
      <c r="E59" s="436"/>
      <c r="F59" s="436"/>
      <c r="G59" s="364">
        <v>300</v>
      </c>
      <c r="H59" s="366">
        <v>500</v>
      </c>
      <c r="I59" s="367">
        <v>500</v>
      </c>
      <c r="J59" s="364">
        <v>300</v>
      </c>
      <c r="K59" s="1210">
        <v>300</v>
      </c>
      <c r="L59" s="934">
        <v>0</v>
      </c>
      <c r="M59" s="967">
        <f t="shared" si="6"/>
        <v>0</v>
      </c>
    </row>
    <row r="60" spans="1:13" ht="15.75" thickBot="1">
      <c r="A60" s="403">
        <v>300</v>
      </c>
      <c r="B60" s="383"/>
      <c r="C60" s="383"/>
      <c r="D60" s="489" t="s">
        <v>44</v>
      </c>
      <c r="E60" s="404">
        <f>SUM(E61:E80)</f>
        <v>418251</v>
      </c>
      <c r="F60" s="404">
        <f>SUM(F61:F82)</f>
        <v>577796</v>
      </c>
      <c r="G60" s="403">
        <f>SUM(G61:G80)</f>
        <v>513150</v>
      </c>
      <c r="H60" s="404">
        <f>SUM(H61:H82)</f>
        <v>602412</v>
      </c>
      <c r="I60" s="405">
        <f>SUM(I61:I82)</f>
        <v>595431</v>
      </c>
      <c r="J60" s="403">
        <f>SUM(J61:J82)</f>
        <v>588800</v>
      </c>
      <c r="K60" s="404">
        <f>SUM(K61:K83)</f>
        <v>685983</v>
      </c>
      <c r="L60" s="937">
        <f>SUM(L61:L83)</f>
        <v>523484.72000000003</v>
      </c>
      <c r="M60" s="956">
        <f t="shared" si="6"/>
        <v>76.31161705173453</v>
      </c>
    </row>
    <row r="61" spans="1:13" ht="15">
      <c r="A61" s="407">
        <v>311000</v>
      </c>
      <c r="B61" s="408">
        <v>1</v>
      </c>
      <c r="C61" s="408">
        <v>71</v>
      </c>
      <c r="D61" s="495" t="s">
        <v>45</v>
      </c>
      <c r="E61" s="481">
        <v>4776</v>
      </c>
      <c r="F61" s="481">
        <v>1800</v>
      </c>
      <c r="G61" s="407">
        <v>1500</v>
      </c>
      <c r="H61" s="409">
        <v>1500</v>
      </c>
      <c r="I61" s="410">
        <v>1000</v>
      </c>
      <c r="J61" s="407">
        <v>1000</v>
      </c>
      <c r="K61" s="481">
        <v>13500</v>
      </c>
      <c r="L61" s="941">
        <v>13334</v>
      </c>
      <c r="M61" s="974">
        <f t="shared" si="6"/>
        <v>98.77037037037037</v>
      </c>
    </row>
    <row r="62" spans="1:13" ht="15">
      <c r="A62" s="359">
        <v>312001</v>
      </c>
      <c r="B62" s="360">
        <v>1</v>
      </c>
      <c r="C62" s="360">
        <v>111</v>
      </c>
      <c r="D62" s="486" t="s">
        <v>46</v>
      </c>
      <c r="E62" s="475">
        <v>377128</v>
      </c>
      <c r="F62" s="475">
        <v>420769</v>
      </c>
      <c r="G62" s="359">
        <v>437000</v>
      </c>
      <c r="H62" s="361">
        <v>493768</v>
      </c>
      <c r="I62" s="362">
        <v>493768</v>
      </c>
      <c r="J62" s="359">
        <v>515000</v>
      </c>
      <c r="K62" s="475">
        <v>523973</v>
      </c>
      <c r="L62" s="933">
        <v>372899</v>
      </c>
      <c r="M62" s="967">
        <f t="shared" si="6"/>
        <v>71.16759833044833</v>
      </c>
    </row>
    <row r="63" spans="1:13" ht="15">
      <c r="A63" s="359">
        <v>312001</v>
      </c>
      <c r="B63" s="360">
        <v>2</v>
      </c>
      <c r="C63" s="360">
        <v>111</v>
      </c>
      <c r="D63" s="486" t="s">
        <v>380</v>
      </c>
      <c r="E63" s="436">
        <v>2997</v>
      </c>
      <c r="F63" s="436">
        <v>3511</v>
      </c>
      <c r="G63" s="364">
        <v>3000</v>
      </c>
      <c r="H63" s="366">
        <v>4000</v>
      </c>
      <c r="I63" s="367">
        <v>4000</v>
      </c>
      <c r="J63" s="364">
        <v>3000</v>
      </c>
      <c r="K63" s="436">
        <v>3500</v>
      </c>
      <c r="L63" s="934">
        <v>3463.99</v>
      </c>
      <c r="M63" s="967">
        <f t="shared" si="6"/>
        <v>98.97114285714285</v>
      </c>
    </row>
    <row r="64" spans="1:13" ht="15">
      <c r="A64" s="359">
        <v>312001</v>
      </c>
      <c r="B64" s="360">
        <v>3</v>
      </c>
      <c r="C64" s="360">
        <v>111</v>
      </c>
      <c r="D64" s="1143" t="s">
        <v>511</v>
      </c>
      <c r="E64" s="436"/>
      <c r="F64" s="436"/>
      <c r="G64" s="364"/>
      <c r="H64" s="366">
        <v>370</v>
      </c>
      <c r="I64" s="367">
        <v>370</v>
      </c>
      <c r="J64" s="364"/>
      <c r="K64" s="436">
        <v>400</v>
      </c>
      <c r="L64" s="934">
        <v>393.8</v>
      </c>
      <c r="M64" s="967">
        <f t="shared" si="6"/>
        <v>98.45</v>
      </c>
    </row>
    <row r="65" spans="1:13" ht="15">
      <c r="A65" s="359">
        <v>312001</v>
      </c>
      <c r="B65" s="360">
        <v>4</v>
      </c>
      <c r="C65" s="360">
        <v>111</v>
      </c>
      <c r="D65" s="486" t="s">
        <v>364</v>
      </c>
      <c r="E65" s="436">
        <v>7073</v>
      </c>
      <c r="F65" s="436">
        <v>3520</v>
      </c>
      <c r="G65" s="364">
        <v>3600</v>
      </c>
      <c r="H65" s="366">
        <v>3600</v>
      </c>
      <c r="I65" s="367">
        <v>1800</v>
      </c>
      <c r="J65" s="364">
        <v>4300</v>
      </c>
      <c r="K65" s="436">
        <v>4300</v>
      </c>
      <c r="L65" s="934">
        <v>0</v>
      </c>
      <c r="M65" s="965">
        <f t="shared" si="6"/>
        <v>0</v>
      </c>
    </row>
    <row r="66" spans="1:13" ht="15">
      <c r="A66" s="364">
        <v>312001</v>
      </c>
      <c r="B66" s="365">
        <v>5</v>
      </c>
      <c r="C66" s="365">
        <v>111</v>
      </c>
      <c r="D66" s="487" t="s">
        <v>47</v>
      </c>
      <c r="E66" s="436">
        <v>871</v>
      </c>
      <c r="F66" s="436">
        <v>29071</v>
      </c>
      <c r="G66" s="364">
        <v>55000</v>
      </c>
      <c r="H66" s="366">
        <v>34421</v>
      </c>
      <c r="I66" s="367">
        <v>30000</v>
      </c>
      <c r="J66" s="364">
        <v>55000</v>
      </c>
      <c r="K66" s="436">
        <v>38495</v>
      </c>
      <c r="L66" s="934">
        <v>37412.4</v>
      </c>
      <c r="M66" s="964">
        <f t="shared" si="6"/>
        <v>97.18768671256007</v>
      </c>
    </row>
    <row r="67" spans="1:13" ht="15">
      <c r="A67" s="392">
        <v>312001</v>
      </c>
      <c r="B67" s="393">
        <v>6</v>
      </c>
      <c r="C67" s="393">
        <v>111</v>
      </c>
      <c r="D67" s="493" t="s">
        <v>381</v>
      </c>
      <c r="E67" s="436">
        <v>247</v>
      </c>
      <c r="F67" s="436">
        <v>243</v>
      </c>
      <c r="G67" s="364">
        <v>250</v>
      </c>
      <c r="H67" s="366">
        <v>250</v>
      </c>
      <c r="I67" s="367">
        <v>250</v>
      </c>
      <c r="J67" s="364">
        <v>250</v>
      </c>
      <c r="K67" s="436">
        <v>260</v>
      </c>
      <c r="L67" s="934">
        <v>253.53</v>
      </c>
      <c r="M67" s="967">
        <f t="shared" si="6"/>
        <v>97.51153846153846</v>
      </c>
    </row>
    <row r="68" spans="1:13" ht="15">
      <c r="A68" s="364">
        <v>312001</v>
      </c>
      <c r="B68" s="365">
        <v>7</v>
      </c>
      <c r="C68" s="365">
        <v>111</v>
      </c>
      <c r="D68" s="487" t="s">
        <v>48</v>
      </c>
      <c r="E68" s="436">
        <v>133</v>
      </c>
      <c r="F68" s="436">
        <v>133</v>
      </c>
      <c r="G68" s="364">
        <v>200</v>
      </c>
      <c r="H68" s="366">
        <v>200</v>
      </c>
      <c r="I68" s="367">
        <v>140</v>
      </c>
      <c r="J68" s="364">
        <v>150</v>
      </c>
      <c r="K68" s="436">
        <v>150</v>
      </c>
      <c r="L68" s="934">
        <v>66.4</v>
      </c>
      <c r="M68" s="967">
        <f t="shared" si="6"/>
        <v>44.266666666666666</v>
      </c>
    </row>
    <row r="69" spans="1:13" ht="15">
      <c r="A69" s="364">
        <v>312001</v>
      </c>
      <c r="B69" s="365">
        <v>8</v>
      </c>
      <c r="C69" s="365">
        <v>111</v>
      </c>
      <c r="D69" s="329" t="s">
        <v>578</v>
      </c>
      <c r="E69" s="436"/>
      <c r="F69" s="436"/>
      <c r="G69" s="364"/>
      <c r="H69" s="366"/>
      <c r="I69" s="367"/>
      <c r="J69" s="364"/>
      <c r="K69" s="436">
        <v>11000</v>
      </c>
      <c r="L69" s="934">
        <v>6490.86</v>
      </c>
      <c r="M69" s="967">
        <f t="shared" si="6"/>
        <v>59.00781818181817</v>
      </c>
    </row>
    <row r="70" spans="1:13" ht="15">
      <c r="A70" s="364">
        <v>312001</v>
      </c>
      <c r="B70" s="365">
        <v>9</v>
      </c>
      <c r="C70" s="365">
        <v>111</v>
      </c>
      <c r="D70" s="487" t="s">
        <v>49</v>
      </c>
      <c r="E70" s="436">
        <v>4226</v>
      </c>
      <c r="F70" s="436">
        <v>4569</v>
      </c>
      <c r="G70" s="364">
        <v>5000</v>
      </c>
      <c r="H70" s="366">
        <v>5400</v>
      </c>
      <c r="I70" s="367">
        <v>5400</v>
      </c>
      <c r="J70" s="364">
        <v>5200</v>
      </c>
      <c r="K70" s="436">
        <v>5500</v>
      </c>
      <c r="L70" s="934">
        <v>5480.16</v>
      </c>
      <c r="M70" s="965">
        <f t="shared" si="6"/>
        <v>99.63927272727273</v>
      </c>
    </row>
    <row r="71" spans="1:13" ht="15">
      <c r="A71" s="364">
        <v>312001</v>
      </c>
      <c r="B71" s="365">
        <v>10</v>
      </c>
      <c r="C71" s="365">
        <v>111</v>
      </c>
      <c r="D71" s="329" t="s">
        <v>555</v>
      </c>
      <c r="E71" s="436">
        <v>2370</v>
      </c>
      <c r="F71" s="436">
        <v>4324</v>
      </c>
      <c r="G71" s="364">
        <v>2500</v>
      </c>
      <c r="H71" s="366">
        <v>7100</v>
      </c>
      <c r="I71" s="367">
        <v>7100</v>
      </c>
      <c r="J71" s="364"/>
      <c r="K71" s="436">
        <v>5200</v>
      </c>
      <c r="L71" s="934">
        <v>5151.87</v>
      </c>
      <c r="M71" s="964">
        <f t="shared" si="6"/>
        <v>99.07442307692308</v>
      </c>
    </row>
    <row r="72" spans="1:13" ht="15">
      <c r="A72" s="364">
        <v>312001</v>
      </c>
      <c r="B72" s="360">
        <v>11</v>
      </c>
      <c r="C72" s="360">
        <v>111</v>
      </c>
      <c r="D72" s="487" t="s">
        <v>52</v>
      </c>
      <c r="E72" s="417">
        <v>213</v>
      </c>
      <c r="F72" s="436"/>
      <c r="G72" s="364">
        <v>200</v>
      </c>
      <c r="H72" s="366">
        <v>200</v>
      </c>
      <c r="I72" s="367"/>
      <c r="J72" s="392"/>
      <c r="K72" s="436">
        <v>300</v>
      </c>
      <c r="L72" s="934">
        <v>153</v>
      </c>
      <c r="M72" s="965">
        <f t="shared" si="6"/>
        <v>51</v>
      </c>
    </row>
    <row r="73" spans="1:13" ht="15">
      <c r="A73" s="364">
        <v>312001</v>
      </c>
      <c r="B73" s="412">
        <v>12</v>
      </c>
      <c r="C73" s="365">
        <v>111</v>
      </c>
      <c r="D73" s="329" t="s">
        <v>432</v>
      </c>
      <c r="E73" s="436">
        <v>1200</v>
      </c>
      <c r="F73" s="436"/>
      <c r="G73" s="364"/>
      <c r="H73" s="366"/>
      <c r="I73" s="367"/>
      <c r="J73" s="364"/>
      <c r="K73" s="436"/>
      <c r="L73" s="934"/>
      <c r="M73" s="923"/>
    </row>
    <row r="74" spans="1:13" ht="1.5" customHeight="1">
      <c r="A74" s="364">
        <v>312001</v>
      </c>
      <c r="B74" s="413">
        <v>13</v>
      </c>
      <c r="C74" s="742">
        <v>111</v>
      </c>
      <c r="D74" s="487" t="s">
        <v>53</v>
      </c>
      <c r="E74" s="436"/>
      <c r="F74" s="436"/>
      <c r="G74" s="364"/>
      <c r="H74" s="366"/>
      <c r="I74" s="367"/>
      <c r="J74" s="364"/>
      <c r="K74" s="436"/>
      <c r="L74" s="934"/>
      <c r="M74" s="923"/>
    </row>
    <row r="75" spans="1:23" ht="15">
      <c r="A75" s="359">
        <v>312001</v>
      </c>
      <c r="B75" s="412">
        <v>14</v>
      </c>
      <c r="C75" s="414">
        <v>111</v>
      </c>
      <c r="D75" s="486" t="s">
        <v>54</v>
      </c>
      <c r="E75" s="475">
        <v>5356</v>
      </c>
      <c r="F75" s="475">
        <v>5999</v>
      </c>
      <c r="G75" s="359">
        <v>4900</v>
      </c>
      <c r="H75" s="361">
        <v>4900</v>
      </c>
      <c r="I75" s="362">
        <v>4900</v>
      </c>
      <c r="J75" s="359">
        <v>4900</v>
      </c>
      <c r="K75" s="475">
        <v>4900</v>
      </c>
      <c r="L75" s="933">
        <v>4473</v>
      </c>
      <c r="M75" s="965">
        <f>(100/K75)*L75</f>
        <v>91.28571428571428</v>
      </c>
      <c r="W75" s="189"/>
    </row>
    <row r="76" spans="1:13" ht="15">
      <c r="A76" s="364">
        <v>312001</v>
      </c>
      <c r="B76" s="365">
        <v>16</v>
      </c>
      <c r="C76" s="365">
        <v>111</v>
      </c>
      <c r="D76" s="487" t="s">
        <v>360</v>
      </c>
      <c r="E76" s="436">
        <v>11661</v>
      </c>
      <c r="F76" s="436"/>
      <c r="G76" s="364"/>
      <c r="H76" s="366"/>
      <c r="I76" s="367"/>
      <c r="J76" s="364"/>
      <c r="K76" s="436"/>
      <c r="L76" s="934"/>
      <c r="M76" s="923"/>
    </row>
    <row r="77" spans="1:13" ht="0.75" customHeight="1">
      <c r="A77" s="364">
        <v>312001</v>
      </c>
      <c r="B77" s="365">
        <v>17</v>
      </c>
      <c r="C77" s="416">
        <v>111</v>
      </c>
      <c r="D77" s="492" t="s">
        <v>55</v>
      </c>
      <c r="E77" s="436"/>
      <c r="F77" s="436"/>
      <c r="G77" s="364"/>
      <c r="H77" s="436"/>
      <c r="I77" s="477"/>
      <c r="J77" s="364"/>
      <c r="K77" s="436"/>
      <c r="L77" s="934"/>
      <c r="M77" s="958"/>
    </row>
    <row r="78" spans="1:13" ht="15" hidden="1">
      <c r="A78" s="364">
        <v>312011</v>
      </c>
      <c r="B78" s="360"/>
      <c r="C78" s="412">
        <v>111</v>
      </c>
      <c r="D78" s="329" t="s">
        <v>394</v>
      </c>
      <c r="E78" s="436"/>
      <c r="F78" s="475"/>
      <c r="G78" s="359"/>
      <c r="H78" s="475"/>
      <c r="I78" s="476"/>
      <c r="J78" s="364"/>
      <c r="K78" s="475"/>
      <c r="L78" s="933"/>
      <c r="M78" s="923"/>
    </row>
    <row r="79" spans="1:13" ht="15">
      <c r="A79" s="364">
        <v>312001</v>
      </c>
      <c r="B79" s="412">
        <v>18</v>
      </c>
      <c r="C79" s="412">
        <v>111</v>
      </c>
      <c r="D79" s="329" t="s">
        <v>460</v>
      </c>
      <c r="E79" s="475"/>
      <c r="F79" s="437">
        <v>103857</v>
      </c>
      <c r="G79" s="392"/>
      <c r="H79" s="366"/>
      <c r="I79" s="437"/>
      <c r="J79" s="359"/>
      <c r="K79" s="436"/>
      <c r="L79" s="934"/>
      <c r="M79" s="922"/>
    </row>
    <row r="80" spans="1:28" ht="15">
      <c r="A80" s="359">
        <v>312001</v>
      </c>
      <c r="B80" s="365">
        <v>19</v>
      </c>
      <c r="C80" s="414">
        <v>111</v>
      </c>
      <c r="D80" s="1143" t="s">
        <v>494</v>
      </c>
      <c r="E80" s="475"/>
      <c r="F80" s="475"/>
      <c r="G80" s="364"/>
      <c r="H80" s="475">
        <v>3000</v>
      </c>
      <c r="I80" s="476">
        <v>3000</v>
      </c>
      <c r="J80" s="359"/>
      <c r="K80" s="436">
        <v>3000</v>
      </c>
      <c r="L80" s="933">
        <v>3000</v>
      </c>
      <c r="M80" s="965"/>
      <c r="AB80" s="319"/>
    </row>
    <row r="81" spans="1:13" ht="15">
      <c r="A81" s="171">
        <v>312001</v>
      </c>
      <c r="B81" s="365">
        <v>20</v>
      </c>
      <c r="C81" s="1182">
        <v>111</v>
      </c>
      <c r="D81" s="329" t="s">
        <v>551</v>
      </c>
      <c r="E81" s="364"/>
      <c r="F81" s="477"/>
      <c r="G81" s="364"/>
      <c r="H81" s="366">
        <v>43703</v>
      </c>
      <c r="I81" s="477">
        <v>43703</v>
      </c>
      <c r="J81" s="364"/>
      <c r="K81" s="436"/>
      <c r="L81" s="934"/>
      <c r="M81" s="965"/>
    </row>
    <row r="82" spans="1:13" ht="15">
      <c r="A82" s="364">
        <v>312001</v>
      </c>
      <c r="B82" s="365">
        <v>50</v>
      </c>
      <c r="C82" s="1182">
        <v>111</v>
      </c>
      <c r="D82" s="329" t="s">
        <v>557</v>
      </c>
      <c r="E82" s="364"/>
      <c r="F82" s="477"/>
      <c r="G82" s="364"/>
      <c r="H82" s="366"/>
      <c r="I82" s="368"/>
      <c r="J82" s="436"/>
      <c r="K82" s="436">
        <v>69000</v>
      </c>
      <c r="L82" s="934">
        <v>68410</v>
      </c>
      <c r="M82" s="965">
        <f>(100/K82)*L82</f>
        <v>99.14492753623189</v>
      </c>
    </row>
    <row r="83" spans="1:13" ht="15.75" thickBot="1">
      <c r="A83" s="701">
        <v>312011</v>
      </c>
      <c r="B83" s="469"/>
      <c r="C83" s="469">
        <v>111</v>
      </c>
      <c r="D83" s="562" t="s">
        <v>577</v>
      </c>
      <c r="E83" s="701"/>
      <c r="F83" s="418"/>
      <c r="G83" s="392"/>
      <c r="H83" s="478"/>
      <c r="I83" s="740"/>
      <c r="J83" s="760"/>
      <c r="K83" s="760">
        <v>2505</v>
      </c>
      <c r="L83" s="921">
        <v>2502.71</v>
      </c>
      <c r="M83" s="1142">
        <f>(100/K83)*L83</f>
        <v>99.90858283433134</v>
      </c>
    </row>
    <row r="84" spans="1:13" ht="15.75" thickBot="1">
      <c r="A84" s="420"/>
      <c r="B84" s="420"/>
      <c r="C84" s="421"/>
      <c r="D84" s="744" t="s">
        <v>455</v>
      </c>
      <c r="E84" s="745">
        <v>49193</v>
      </c>
      <c r="F84" s="745">
        <v>57779</v>
      </c>
      <c r="G84" s="746">
        <v>78500</v>
      </c>
      <c r="H84" s="747">
        <v>40642</v>
      </c>
      <c r="I84" s="748">
        <v>40642</v>
      </c>
      <c r="J84" s="1074">
        <v>57500</v>
      </c>
      <c r="K84" s="1211">
        <v>57500</v>
      </c>
      <c r="L84" s="1091">
        <v>29837.48</v>
      </c>
      <c r="M84" s="961">
        <f>(100/K84)*L84</f>
        <v>51.89126956521739</v>
      </c>
    </row>
    <row r="85" spans="1:13" ht="15.75" thickBot="1">
      <c r="A85" s="424"/>
      <c r="B85" s="424"/>
      <c r="C85" s="424"/>
      <c r="D85" s="749" t="s">
        <v>56</v>
      </c>
      <c r="E85" s="751">
        <v>1699151</v>
      </c>
      <c r="F85" s="751">
        <v>1995085</v>
      </c>
      <c r="G85" s="753">
        <f>G60+G18+G4</f>
        <v>1928418</v>
      </c>
      <c r="H85" s="750">
        <f>H60+H18+H4</f>
        <v>2009979</v>
      </c>
      <c r="I85" s="751">
        <f>I4+I18+I60</f>
        <v>1993842</v>
      </c>
      <c r="J85" s="1108">
        <f>J60+J18+J4</f>
        <v>2008968</v>
      </c>
      <c r="K85" s="753">
        <f>K60+K18+K4</f>
        <v>2110031</v>
      </c>
      <c r="L85" s="1106">
        <f>L60+L18+L4</f>
        <v>1613857.92</v>
      </c>
      <c r="M85" s="924">
        <f>(100/K85)*L85</f>
        <v>76.48503363220729</v>
      </c>
    </row>
    <row r="86" spans="1:13" ht="15.75" thickBot="1">
      <c r="A86" s="424"/>
      <c r="B86" s="424"/>
      <c r="C86" s="453"/>
      <c r="D86" s="752" t="s">
        <v>456</v>
      </c>
      <c r="E86" s="423">
        <v>1699151</v>
      </c>
      <c r="F86" s="423">
        <v>2052864</v>
      </c>
      <c r="G86" s="423">
        <f aca="true" t="shared" si="8" ref="G86:L86">G84+G85</f>
        <v>2006918</v>
      </c>
      <c r="H86" s="743">
        <f t="shared" si="8"/>
        <v>2050621</v>
      </c>
      <c r="I86" s="422">
        <f t="shared" si="8"/>
        <v>2034484</v>
      </c>
      <c r="J86" s="1109">
        <f t="shared" si="8"/>
        <v>2066468</v>
      </c>
      <c r="K86" s="1212">
        <f t="shared" si="8"/>
        <v>2167531</v>
      </c>
      <c r="L86" s="1107">
        <f t="shared" si="8"/>
        <v>1643695.4</v>
      </c>
      <c r="M86" s="959">
        <f>(100/K86)*L86</f>
        <v>75.8326132359814</v>
      </c>
    </row>
    <row r="87" spans="1:25" ht="15.75" thickBot="1">
      <c r="A87" s="427"/>
      <c r="B87" s="428"/>
      <c r="C87" s="428"/>
      <c r="D87" s="482"/>
      <c r="E87" s="425"/>
      <c r="F87" s="425"/>
      <c r="G87" s="425"/>
      <c r="H87" s="425"/>
      <c r="I87" s="425"/>
      <c r="J87" s="1184"/>
      <c r="K87" s="425"/>
      <c r="L87" s="942"/>
      <c r="M87" s="925"/>
      <c r="V87" s="319"/>
      <c r="Y87" s="191"/>
    </row>
    <row r="88" spans="1:13" ht="15.75" thickBot="1">
      <c r="A88" s="430">
        <v>230</v>
      </c>
      <c r="B88" s="431"/>
      <c r="C88" s="432"/>
      <c r="D88" s="438" t="s">
        <v>57</v>
      </c>
      <c r="E88" s="418"/>
      <c r="F88" s="418"/>
      <c r="G88" s="418"/>
      <c r="H88" s="418"/>
      <c r="I88" s="426"/>
      <c r="J88" s="1185"/>
      <c r="K88" s="418"/>
      <c r="L88" s="426"/>
      <c r="M88" s="926"/>
    </row>
    <row r="89" spans="1:13" ht="15.75" thickBot="1">
      <c r="A89" s="407"/>
      <c r="B89" s="408"/>
      <c r="C89" s="408"/>
      <c r="D89" s="433" t="s">
        <v>58</v>
      </c>
      <c r="E89" s="434"/>
      <c r="F89" s="434"/>
      <c r="G89" s="434"/>
      <c r="H89" s="434"/>
      <c r="I89" s="435"/>
      <c r="J89" s="1110"/>
      <c r="K89" s="1112"/>
      <c r="L89" s="1111"/>
      <c r="M89" s="957"/>
    </row>
    <row r="90" spans="1:24" ht="15">
      <c r="A90" s="407">
        <v>231000</v>
      </c>
      <c r="B90" s="408"/>
      <c r="C90" s="408">
        <v>41</v>
      </c>
      <c r="D90" s="623" t="s">
        <v>610</v>
      </c>
      <c r="E90" s="1218"/>
      <c r="F90" s="1218"/>
      <c r="G90" s="1220"/>
      <c r="H90" s="1221"/>
      <c r="I90" s="1219"/>
      <c r="J90" s="184"/>
      <c r="K90" s="30">
        <v>5010</v>
      </c>
      <c r="L90" s="988">
        <v>5009</v>
      </c>
      <c r="M90" s="974">
        <f>(100/K90)*L90</f>
        <v>99.98003992015968</v>
      </c>
      <c r="W90" s="188"/>
      <c r="X90" s="188"/>
    </row>
    <row r="91" spans="1:13" ht="14.25" customHeight="1">
      <c r="A91" s="359">
        <v>233001</v>
      </c>
      <c r="B91" s="360"/>
      <c r="C91" s="360">
        <v>43</v>
      </c>
      <c r="D91" s="486" t="s">
        <v>59</v>
      </c>
      <c r="E91" s="363">
        <v>73000</v>
      </c>
      <c r="F91" s="363">
        <v>5544</v>
      </c>
      <c r="G91" s="475"/>
      <c r="H91" s="361">
        <v>2610</v>
      </c>
      <c r="I91" s="170">
        <v>2610</v>
      </c>
      <c r="J91" s="359"/>
      <c r="K91" s="361">
        <v>5000</v>
      </c>
      <c r="L91" s="933"/>
      <c r="M91" s="1142">
        <f>(100/K91)*L91</f>
        <v>0</v>
      </c>
    </row>
    <row r="92" spans="1:13" ht="15" hidden="1">
      <c r="A92" s="364">
        <v>322001</v>
      </c>
      <c r="B92" s="365"/>
      <c r="C92" s="365">
        <v>111</v>
      </c>
      <c r="D92" s="329" t="s">
        <v>405</v>
      </c>
      <c r="E92" s="449"/>
      <c r="F92" s="449"/>
      <c r="G92" s="436"/>
      <c r="H92" s="436"/>
      <c r="I92" s="368"/>
      <c r="J92" s="364"/>
      <c r="K92" s="366"/>
      <c r="L92" s="934"/>
      <c r="M92" s="958"/>
    </row>
    <row r="93" spans="1:13" ht="15">
      <c r="A93" s="359">
        <v>322001</v>
      </c>
      <c r="B93" s="365">
        <v>1</v>
      </c>
      <c r="C93" s="365">
        <v>111</v>
      </c>
      <c r="D93" s="329" t="s">
        <v>433</v>
      </c>
      <c r="E93" s="449">
        <v>20000</v>
      </c>
      <c r="F93" s="449"/>
      <c r="G93" s="436"/>
      <c r="H93" s="436"/>
      <c r="I93" s="368"/>
      <c r="J93" s="364"/>
      <c r="K93" s="366"/>
      <c r="L93" s="934"/>
      <c r="M93" s="923"/>
    </row>
    <row r="94" spans="1:13" ht="15">
      <c r="A94" s="359">
        <v>322001</v>
      </c>
      <c r="B94" s="393">
        <v>20</v>
      </c>
      <c r="C94" s="15" t="s">
        <v>418</v>
      </c>
      <c r="D94" s="329" t="s">
        <v>417</v>
      </c>
      <c r="E94" s="449">
        <v>898974</v>
      </c>
      <c r="F94" s="449"/>
      <c r="G94" s="436"/>
      <c r="H94" s="436"/>
      <c r="I94" s="368"/>
      <c r="J94" s="364"/>
      <c r="K94" s="366"/>
      <c r="L94" s="934"/>
      <c r="M94" s="954"/>
    </row>
    <row r="95" spans="1:13" ht="15">
      <c r="A95" s="364">
        <v>322001</v>
      </c>
      <c r="B95" s="365">
        <v>20</v>
      </c>
      <c r="C95" s="9" t="s">
        <v>419</v>
      </c>
      <c r="D95" s="329" t="s">
        <v>417</v>
      </c>
      <c r="E95" s="449">
        <v>105762</v>
      </c>
      <c r="F95" s="449"/>
      <c r="G95" s="436"/>
      <c r="H95" s="436"/>
      <c r="I95" s="368"/>
      <c r="J95" s="364"/>
      <c r="K95" s="366"/>
      <c r="L95" s="934"/>
      <c r="M95" s="958"/>
    </row>
    <row r="96" spans="1:13" ht="15">
      <c r="A96" s="364">
        <v>322001</v>
      </c>
      <c r="B96" s="365"/>
      <c r="C96" s="365">
        <v>41</v>
      </c>
      <c r="D96" s="329" t="s">
        <v>417</v>
      </c>
      <c r="E96" s="449"/>
      <c r="F96" s="449"/>
      <c r="G96" s="436">
        <v>52300</v>
      </c>
      <c r="H96" s="48">
        <v>49690</v>
      </c>
      <c r="I96" s="368">
        <v>49690</v>
      </c>
      <c r="J96" s="364">
        <v>60000</v>
      </c>
      <c r="K96" s="366">
        <v>52290</v>
      </c>
      <c r="L96" s="934">
        <v>0</v>
      </c>
      <c r="M96" s="965">
        <f>(100/K96)*L96</f>
        <v>0</v>
      </c>
    </row>
    <row r="97" spans="1:13" ht="15">
      <c r="A97" s="364">
        <v>322001</v>
      </c>
      <c r="B97" s="365">
        <v>30</v>
      </c>
      <c r="C97" s="9" t="s">
        <v>512</v>
      </c>
      <c r="D97" s="329" t="s">
        <v>459</v>
      </c>
      <c r="E97" s="449"/>
      <c r="F97" s="449"/>
      <c r="G97" s="436">
        <v>299068</v>
      </c>
      <c r="H97" s="48">
        <v>299068</v>
      </c>
      <c r="I97" s="368">
        <v>299068</v>
      </c>
      <c r="J97" s="398"/>
      <c r="K97" s="1113">
        <v>2400</v>
      </c>
      <c r="L97" s="934">
        <v>2337.52</v>
      </c>
      <c r="M97" s="965">
        <f>(100/K97)*L97</f>
        <v>97.39666666666666</v>
      </c>
    </row>
    <row r="98" spans="1:13" ht="15">
      <c r="A98" s="364">
        <v>322001</v>
      </c>
      <c r="B98" s="365">
        <v>30</v>
      </c>
      <c r="C98" s="9" t="s">
        <v>513</v>
      </c>
      <c r="D98" s="329" t="s">
        <v>459</v>
      </c>
      <c r="E98" s="449"/>
      <c r="F98" s="449"/>
      <c r="G98" s="436">
        <v>33230</v>
      </c>
      <c r="H98" s="48">
        <v>33230</v>
      </c>
      <c r="I98" s="368">
        <v>33230</v>
      </c>
      <c r="J98" s="398"/>
      <c r="K98" s="1113">
        <v>300</v>
      </c>
      <c r="L98" s="934">
        <v>275</v>
      </c>
      <c r="M98" s="965">
        <f>(100/K98)*L98</f>
        <v>91.66666666666666</v>
      </c>
    </row>
    <row r="99" spans="1:13" ht="15">
      <c r="A99" s="364">
        <v>322001</v>
      </c>
      <c r="B99" s="365">
        <v>17</v>
      </c>
      <c r="C99" s="1183">
        <v>111</v>
      </c>
      <c r="D99" s="41" t="s">
        <v>552</v>
      </c>
      <c r="E99" s="449"/>
      <c r="F99" s="449">
        <v>99356</v>
      </c>
      <c r="G99" s="436"/>
      <c r="H99" s="48"/>
      <c r="I99" s="368"/>
      <c r="J99" s="398"/>
      <c r="K99" s="1113"/>
      <c r="L99" s="934"/>
      <c r="M99" s="964"/>
    </row>
    <row r="100" spans="1:13" ht="15.75" thickBot="1">
      <c r="A100" s="701">
        <v>322008</v>
      </c>
      <c r="B100" s="469">
        <v>20</v>
      </c>
      <c r="C100" s="1146">
        <v>111</v>
      </c>
      <c r="D100" s="41" t="s">
        <v>553</v>
      </c>
      <c r="E100" s="449"/>
      <c r="F100" s="449">
        <v>8000</v>
      </c>
      <c r="G100" s="436"/>
      <c r="H100" s="48"/>
      <c r="I100" s="368"/>
      <c r="J100" s="398"/>
      <c r="K100" s="1113"/>
      <c r="L100" s="934"/>
      <c r="M100" s="964"/>
    </row>
    <row r="101" spans="1:13" ht="15.75" thickBot="1">
      <c r="A101" s="443"/>
      <c r="B101" s="443"/>
      <c r="C101" s="443"/>
      <c r="D101" s="438" t="s">
        <v>60</v>
      </c>
      <c r="E101" s="439">
        <f aca="true" t="shared" si="9" ref="E101:J101">SUM(E91:E100)</f>
        <v>1097736</v>
      </c>
      <c r="F101" s="439">
        <f t="shared" si="9"/>
        <v>112900</v>
      </c>
      <c r="G101" s="440">
        <f t="shared" si="9"/>
        <v>384598</v>
      </c>
      <c r="H101" s="440">
        <f t="shared" si="9"/>
        <v>384598</v>
      </c>
      <c r="I101" s="440">
        <f t="shared" si="9"/>
        <v>384598</v>
      </c>
      <c r="J101" s="440">
        <f t="shared" si="9"/>
        <v>60000</v>
      </c>
      <c r="K101" s="441">
        <f>SUM(K90:K100)</f>
        <v>65000</v>
      </c>
      <c r="L101" s="943">
        <f>SUM(L90:L100)</f>
        <v>7621.52</v>
      </c>
      <c r="M101" s="943">
        <f>(100/K101)*L101</f>
        <v>11.725415384615385</v>
      </c>
    </row>
    <row r="102" spans="1:13" ht="15.75" thickBot="1">
      <c r="A102" s="443"/>
      <c r="B102" s="443"/>
      <c r="C102" s="443"/>
      <c r="D102" s="1223"/>
      <c r="E102" s="1224"/>
      <c r="F102" s="1224"/>
      <c r="G102" s="1224"/>
      <c r="H102" s="1224"/>
      <c r="I102" s="1224"/>
      <c r="J102" s="1224"/>
      <c r="K102" s="1224"/>
      <c r="L102" s="1225"/>
      <c r="M102" s="1226"/>
    </row>
    <row r="103" spans="1:27" ht="15.75" thickBot="1">
      <c r="A103" s="445"/>
      <c r="B103" s="445"/>
      <c r="C103" s="445"/>
      <c r="D103" s="443"/>
      <c r="E103" s="418"/>
      <c r="F103" s="418"/>
      <c r="G103" s="418"/>
      <c r="H103" s="418"/>
      <c r="I103" s="426"/>
      <c r="J103" s="418"/>
      <c r="K103" s="418"/>
      <c r="L103" s="426"/>
      <c r="M103" s="926"/>
      <c r="AA103" s="203"/>
    </row>
    <row r="104" spans="1:13" ht="15.75" thickBot="1">
      <c r="A104" s="447"/>
      <c r="B104" s="762"/>
      <c r="C104" s="453"/>
      <c r="D104" s="761" t="s">
        <v>61</v>
      </c>
      <c r="E104" s="447"/>
      <c r="F104" s="447"/>
      <c r="G104" s="418"/>
      <c r="H104" s="418"/>
      <c r="I104" s="426"/>
      <c r="J104" s="418"/>
      <c r="K104" s="418"/>
      <c r="L104" s="944"/>
      <c r="M104" s="926"/>
    </row>
    <row r="105" spans="1:13" ht="15">
      <c r="A105" s="409">
        <v>454001</v>
      </c>
      <c r="B105" s="414"/>
      <c r="C105" s="408">
        <v>46</v>
      </c>
      <c r="D105" s="709" t="s">
        <v>423</v>
      </c>
      <c r="E105" s="411">
        <v>93603</v>
      </c>
      <c r="F105" s="411">
        <v>129235</v>
      </c>
      <c r="G105" s="481">
        <v>90000</v>
      </c>
      <c r="H105" s="409">
        <v>90000</v>
      </c>
      <c r="I105" s="411">
        <v>90000</v>
      </c>
      <c r="J105" s="407">
        <v>118732</v>
      </c>
      <c r="K105" s="409">
        <v>159775</v>
      </c>
      <c r="L105" s="941">
        <v>159775</v>
      </c>
      <c r="M105" s="976">
        <f>(100/K105)*L105</f>
        <v>100</v>
      </c>
    </row>
    <row r="106" spans="1:13" ht="15">
      <c r="A106" s="361">
        <v>453000</v>
      </c>
      <c r="B106" s="414"/>
      <c r="C106" s="414">
        <v>46</v>
      </c>
      <c r="D106" s="497" t="s">
        <v>257</v>
      </c>
      <c r="E106" s="368">
        <v>2299</v>
      </c>
      <c r="F106" s="368">
        <v>1518</v>
      </c>
      <c r="G106" s="436">
        <v>3483</v>
      </c>
      <c r="H106" s="436">
        <v>3483</v>
      </c>
      <c r="I106" s="437">
        <v>3483</v>
      </c>
      <c r="J106" s="364">
        <v>4751</v>
      </c>
      <c r="K106" s="366">
        <v>18708</v>
      </c>
      <c r="L106" s="934">
        <v>18708</v>
      </c>
      <c r="M106" s="964">
        <f>(100/K106)*L106</f>
        <v>100</v>
      </c>
    </row>
    <row r="107" spans="1:13" ht="15">
      <c r="A107" s="366">
        <v>453000</v>
      </c>
      <c r="B107" s="412">
        <v>16</v>
      </c>
      <c r="C107" s="412">
        <v>46</v>
      </c>
      <c r="D107" s="498" t="s">
        <v>406</v>
      </c>
      <c r="E107" s="401"/>
      <c r="F107" s="401">
        <v>984</v>
      </c>
      <c r="G107" s="417">
        <v>3000</v>
      </c>
      <c r="H107" s="417">
        <v>3000</v>
      </c>
      <c r="I107" s="419">
        <v>3000</v>
      </c>
      <c r="J107" s="392">
        <v>3000</v>
      </c>
      <c r="K107" s="394">
        <v>3000</v>
      </c>
      <c r="L107" s="940">
        <v>1285.63</v>
      </c>
      <c r="M107" s="965">
        <f>(100/K107)*L107</f>
        <v>42.85433333333334</v>
      </c>
    </row>
    <row r="108" spans="1:13" ht="15">
      <c r="A108" s="366">
        <v>456002</v>
      </c>
      <c r="B108" s="365">
        <v>17</v>
      </c>
      <c r="C108" s="365">
        <v>46</v>
      </c>
      <c r="D108" s="487" t="s">
        <v>365</v>
      </c>
      <c r="E108" s="449"/>
      <c r="F108" s="449">
        <v>49000</v>
      </c>
      <c r="G108" s="448">
        <v>55000</v>
      </c>
      <c r="H108" s="448">
        <v>55000</v>
      </c>
      <c r="I108" s="499">
        <v>55000</v>
      </c>
      <c r="J108" s="398">
        <v>55000</v>
      </c>
      <c r="K108" s="1113"/>
      <c r="L108" s="945"/>
      <c r="M108" s="964"/>
    </row>
    <row r="109" spans="1:13" ht="15">
      <c r="A109" s="366">
        <v>456002</v>
      </c>
      <c r="B109" s="412">
        <v>16</v>
      </c>
      <c r="C109" s="9">
        <v>71</v>
      </c>
      <c r="D109" s="487" t="s">
        <v>366</v>
      </c>
      <c r="E109" s="368">
        <v>903</v>
      </c>
      <c r="F109" s="368">
        <v>2155</v>
      </c>
      <c r="G109" s="436">
        <v>7220</v>
      </c>
      <c r="H109" s="450">
        <v>7220</v>
      </c>
      <c r="I109" s="500">
        <v>2000</v>
      </c>
      <c r="J109" s="364">
        <v>7220</v>
      </c>
      <c r="K109" s="366">
        <v>7220</v>
      </c>
      <c r="L109" s="934">
        <v>442.26</v>
      </c>
      <c r="M109" s="965">
        <f>(100/K109)*L109</f>
        <v>6.125484764542936</v>
      </c>
    </row>
    <row r="110" spans="1:13" ht="15">
      <c r="A110" s="361">
        <v>513002</v>
      </c>
      <c r="B110" s="360">
        <v>40</v>
      </c>
      <c r="C110" s="7">
        <v>51</v>
      </c>
      <c r="D110" s="329" t="s">
        <v>415</v>
      </c>
      <c r="E110" s="368">
        <v>498750</v>
      </c>
      <c r="F110" s="368"/>
      <c r="G110" s="436"/>
      <c r="H110" s="436"/>
      <c r="I110" s="499"/>
      <c r="J110" s="364"/>
      <c r="K110" s="366"/>
      <c r="L110" s="934"/>
      <c r="M110" s="923"/>
    </row>
    <row r="111" spans="1:13" ht="15">
      <c r="A111" s="763">
        <v>513002</v>
      </c>
      <c r="B111" s="764">
        <v>40</v>
      </c>
      <c r="C111" s="764">
        <v>51</v>
      </c>
      <c r="D111" s="755" t="s">
        <v>434</v>
      </c>
      <c r="E111" s="756">
        <v>86013</v>
      </c>
      <c r="F111" s="756">
        <v>139274</v>
      </c>
      <c r="G111" s="757"/>
      <c r="H111" s="757"/>
      <c r="I111" s="758"/>
      <c r="J111" s="1114"/>
      <c r="K111" s="1115"/>
      <c r="L111" s="946"/>
      <c r="M111" s="960"/>
    </row>
    <row r="112" spans="1:13" ht="15.75" thickBot="1">
      <c r="A112" s="478">
        <v>456000</v>
      </c>
      <c r="B112" s="415">
        <v>80</v>
      </c>
      <c r="C112" s="415">
        <v>71</v>
      </c>
      <c r="D112" s="496" t="s">
        <v>367</v>
      </c>
      <c r="E112" s="740">
        <v>29200</v>
      </c>
      <c r="F112" s="740"/>
      <c r="G112" s="701"/>
      <c r="H112" s="478"/>
      <c r="I112" s="685"/>
      <c r="J112" s="701"/>
      <c r="K112" s="478"/>
      <c r="L112" s="947"/>
      <c r="M112" s="954"/>
    </row>
    <row r="113" spans="1:13" ht="15.75" thickBot="1">
      <c r="A113" s="424"/>
      <c r="B113" s="424"/>
      <c r="C113" s="421"/>
      <c r="D113" s="446" t="s">
        <v>63</v>
      </c>
      <c r="E113" s="699">
        <f>SUM(E105:E112)</f>
        <v>710768</v>
      </c>
      <c r="F113" s="699">
        <f aca="true" t="shared" si="10" ref="F113:L113">SUM(F105:F112)</f>
        <v>322166</v>
      </c>
      <c r="G113" s="698">
        <f t="shared" si="10"/>
        <v>158703</v>
      </c>
      <c r="H113" s="700">
        <f t="shared" si="10"/>
        <v>158703</v>
      </c>
      <c r="I113" s="457">
        <f t="shared" si="10"/>
        <v>153483</v>
      </c>
      <c r="J113" s="698">
        <f t="shared" si="10"/>
        <v>188703</v>
      </c>
      <c r="K113" s="700">
        <f t="shared" si="10"/>
        <v>188703</v>
      </c>
      <c r="L113" s="948">
        <f t="shared" si="10"/>
        <v>180210.89</v>
      </c>
      <c r="M113" s="977">
        <f>(100/K113)*L113</f>
        <v>95.49974828169134</v>
      </c>
    </row>
    <row r="114" spans="1:13" ht="15.75" thickBot="1">
      <c r="A114" s="424"/>
      <c r="B114" s="424"/>
      <c r="C114" s="453"/>
      <c r="D114" s="682" t="s">
        <v>64</v>
      </c>
      <c r="E114" s="479"/>
      <c r="F114" s="479"/>
      <c r="G114" s="479"/>
      <c r="H114" s="685"/>
      <c r="I114" s="480"/>
      <c r="J114" s="685"/>
      <c r="K114" s="479"/>
      <c r="L114" s="480"/>
      <c r="M114" s="927"/>
    </row>
    <row r="115" spans="1:13" ht="15.75" thickBot="1">
      <c r="A115" s="424"/>
      <c r="B115" s="424"/>
      <c r="C115" s="453"/>
      <c r="D115" s="711" t="s">
        <v>435</v>
      </c>
      <c r="E115" s="712">
        <v>49193</v>
      </c>
      <c r="F115" s="712">
        <f>F84</f>
        <v>57779</v>
      </c>
      <c r="G115" s="712">
        <v>78500</v>
      </c>
      <c r="H115" s="712">
        <v>40642</v>
      </c>
      <c r="I115" s="712">
        <v>40642</v>
      </c>
      <c r="J115" s="712">
        <v>57500</v>
      </c>
      <c r="K115" s="712">
        <v>57500</v>
      </c>
      <c r="L115" s="949">
        <v>29837.48</v>
      </c>
      <c r="M115" s="961">
        <f aca="true" t="shared" si="11" ref="M115:M120">(100/K115)*L115</f>
        <v>51.89126956521739</v>
      </c>
    </row>
    <row r="116" spans="1:13" ht="15.75" thickBot="1">
      <c r="A116" s="424"/>
      <c r="B116" s="424"/>
      <c r="C116" s="453"/>
      <c r="D116" s="455" t="s">
        <v>65</v>
      </c>
      <c r="E116" s="406">
        <v>1699151</v>
      </c>
      <c r="F116" s="406">
        <f>F85</f>
        <v>1995085</v>
      </c>
      <c r="G116" s="406">
        <f aca="true" t="shared" si="12" ref="G116:L116">G85</f>
        <v>1928418</v>
      </c>
      <c r="H116" s="406">
        <f t="shared" si="12"/>
        <v>2009979</v>
      </c>
      <c r="I116" s="406">
        <f t="shared" si="12"/>
        <v>1993842</v>
      </c>
      <c r="J116" s="406">
        <f t="shared" si="12"/>
        <v>2008968</v>
      </c>
      <c r="K116" s="406">
        <f t="shared" si="12"/>
        <v>2110031</v>
      </c>
      <c r="L116" s="937">
        <f t="shared" si="12"/>
        <v>1613857.92</v>
      </c>
      <c r="M116" s="978">
        <f t="shared" si="11"/>
        <v>76.48503363220729</v>
      </c>
    </row>
    <row r="117" spans="1:13" ht="15.75" thickBot="1">
      <c r="A117" s="456"/>
      <c r="B117" s="424"/>
      <c r="C117" s="453"/>
      <c r="D117" s="61" t="s">
        <v>580</v>
      </c>
      <c r="E117" s="441">
        <f aca="true" t="shared" si="13" ref="E117:L117">E101</f>
        <v>1097736</v>
      </c>
      <c r="F117" s="441">
        <f t="shared" si="13"/>
        <v>112900</v>
      </c>
      <c r="G117" s="441">
        <f t="shared" si="13"/>
        <v>384598</v>
      </c>
      <c r="H117" s="441">
        <f t="shared" si="13"/>
        <v>384598</v>
      </c>
      <c r="I117" s="441">
        <f t="shared" si="13"/>
        <v>384598</v>
      </c>
      <c r="J117" s="441">
        <f t="shared" si="13"/>
        <v>60000</v>
      </c>
      <c r="K117" s="441">
        <f t="shared" si="13"/>
        <v>65000</v>
      </c>
      <c r="L117" s="950">
        <f t="shared" si="13"/>
        <v>7621.52</v>
      </c>
      <c r="M117" s="928">
        <f t="shared" si="11"/>
        <v>11.725415384615385</v>
      </c>
    </row>
    <row r="118" spans="1:13" ht="0.75" customHeight="1" thickBot="1">
      <c r="A118" s="458"/>
      <c r="B118" s="456"/>
      <c r="C118" s="459"/>
      <c r="D118" s="61" t="s">
        <v>581</v>
      </c>
      <c r="E118" s="441"/>
      <c r="F118" s="441"/>
      <c r="G118" s="441"/>
      <c r="H118" s="441"/>
      <c r="I118" s="441"/>
      <c r="J118" s="441"/>
      <c r="K118" s="441"/>
      <c r="L118" s="950">
        <f>L103</f>
        <v>0</v>
      </c>
      <c r="M118" s="928" t="e">
        <f t="shared" si="11"/>
        <v>#DIV/0!</v>
      </c>
    </row>
    <row r="119" spans="1:13" ht="15.75" thickBot="1">
      <c r="A119" s="462"/>
      <c r="B119" s="462"/>
      <c r="C119" s="463"/>
      <c r="D119" s="446" t="s">
        <v>67</v>
      </c>
      <c r="E119" s="452">
        <f aca="true" t="shared" si="14" ref="E119:L119">E113</f>
        <v>710768</v>
      </c>
      <c r="F119" s="452">
        <f t="shared" si="14"/>
        <v>322166</v>
      </c>
      <c r="G119" s="457">
        <f t="shared" si="14"/>
        <v>158703</v>
      </c>
      <c r="H119" s="452">
        <f t="shared" si="14"/>
        <v>158703</v>
      </c>
      <c r="I119" s="452">
        <f t="shared" si="14"/>
        <v>153483</v>
      </c>
      <c r="J119" s="457">
        <f t="shared" si="14"/>
        <v>188703</v>
      </c>
      <c r="K119" s="457">
        <f t="shared" si="14"/>
        <v>188703</v>
      </c>
      <c r="L119" s="948">
        <f t="shared" si="14"/>
        <v>180210.89</v>
      </c>
      <c r="M119" s="962">
        <f t="shared" si="11"/>
        <v>95.49974828169134</v>
      </c>
    </row>
    <row r="120" spans="4:13" ht="15.75" thickBot="1">
      <c r="D120" s="454" t="s">
        <v>68</v>
      </c>
      <c r="E120" s="460">
        <v>3556848</v>
      </c>
      <c r="F120" s="460">
        <f>F116+F117+F119+F115</f>
        <v>2487930</v>
      </c>
      <c r="G120" s="461">
        <f>G116+G117+G119+G115</f>
        <v>2550219</v>
      </c>
      <c r="H120" s="460">
        <f>H116+H117+H119+H115</f>
        <v>2593922</v>
      </c>
      <c r="I120" s="460">
        <f>I116+I117+I119+I115</f>
        <v>2572565</v>
      </c>
      <c r="J120" s="461">
        <f>J116+J117+J119+J115</f>
        <v>2315171</v>
      </c>
      <c r="K120" s="461">
        <f>K116+K117+K119+K115+K118</f>
        <v>2421234</v>
      </c>
      <c r="L120" s="951">
        <f>L116+L117+L119+L115</f>
        <v>1831527.81</v>
      </c>
      <c r="M120" s="929">
        <f t="shared" si="11"/>
        <v>75.64439496554236</v>
      </c>
    </row>
  </sheetData>
  <sheetProtection/>
  <mergeCells count="13">
    <mergeCell ref="K2:K3"/>
    <mergeCell ref="L2:L3"/>
    <mergeCell ref="M2:M3"/>
    <mergeCell ref="E1:F1"/>
    <mergeCell ref="G1:I1"/>
    <mergeCell ref="J1:M1"/>
    <mergeCell ref="J2:J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86"/>
  <sheetViews>
    <sheetView zoomScale="98" zoomScaleNormal="98" zoomScalePageLayoutView="0" workbookViewId="0" topLeftCell="A178">
      <selection activeCell="L197" sqref="L197"/>
    </sheetView>
  </sheetViews>
  <sheetFormatPr defaultColWidth="9.140625" defaultRowHeight="15"/>
  <cols>
    <col min="1" max="1" width="6.8515625" style="0" customWidth="1"/>
    <col min="2" max="2" width="4.28125" style="0" customWidth="1"/>
    <col min="3" max="3" width="4.57421875" style="0" customWidth="1"/>
    <col min="4" max="4" width="4.8515625" style="0" customWidth="1"/>
    <col min="5" max="5" width="31.140625" style="0" customWidth="1"/>
    <col min="7" max="7" width="8.421875" style="0" customWidth="1"/>
    <col min="11" max="11" width="7.8515625" style="0" customWidth="1"/>
    <col min="12" max="12" width="8.57421875" style="0" customWidth="1"/>
    <col min="13" max="13" width="10.7109375" style="0" customWidth="1"/>
    <col min="14" max="14" width="6.7109375" style="0" customWidth="1"/>
  </cols>
  <sheetData>
    <row r="1" spans="1:14" ht="16.5" thickBot="1">
      <c r="A1" s="314"/>
      <c r="B1" s="55"/>
      <c r="C1" s="55"/>
      <c r="D1" s="315"/>
      <c r="E1" s="316" t="s">
        <v>69</v>
      </c>
      <c r="F1" s="1299" t="s">
        <v>1</v>
      </c>
      <c r="G1" s="1300"/>
      <c r="H1" s="1301" t="s">
        <v>521</v>
      </c>
      <c r="I1" s="1301"/>
      <c r="J1" s="1300"/>
      <c r="K1" s="1304" t="s">
        <v>554</v>
      </c>
      <c r="L1" s="1305"/>
      <c r="M1" s="1305"/>
      <c r="N1" s="1306"/>
    </row>
    <row r="2" spans="1:14" ht="15">
      <c r="A2" s="1258" t="s">
        <v>6</v>
      </c>
      <c r="B2" s="65" t="s">
        <v>2</v>
      </c>
      <c r="C2" s="636" t="s">
        <v>413</v>
      </c>
      <c r="D2" s="66" t="s">
        <v>70</v>
      </c>
      <c r="E2" s="1260" t="s">
        <v>3</v>
      </c>
      <c r="F2" s="1309" t="s">
        <v>461</v>
      </c>
      <c r="G2" s="1309" t="s">
        <v>556</v>
      </c>
      <c r="H2" s="1311" t="s">
        <v>4</v>
      </c>
      <c r="I2" s="1295" t="s">
        <v>5</v>
      </c>
      <c r="J2" s="1302" t="s">
        <v>496</v>
      </c>
      <c r="K2" s="1293" t="s">
        <v>491</v>
      </c>
      <c r="L2" s="1295" t="s">
        <v>492</v>
      </c>
      <c r="M2" s="1297" t="s">
        <v>605</v>
      </c>
      <c r="N2" s="1307" t="s">
        <v>497</v>
      </c>
    </row>
    <row r="3" spans="1:14" ht="15.75" thickBot="1">
      <c r="A3" s="1259"/>
      <c r="B3" s="67" t="s">
        <v>7</v>
      </c>
      <c r="C3" s="637"/>
      <c r="D3" s="507" t="s">
        <v>71</v>
      </c>
      <c r="E3" s="1261"/>
      <c r="F3" s="1310"/>
      <c r="G3" s="1310"/>
      <c r="H3" s="1312"/>
      <c r="I3" s="1296"/>
      <c r="J3" s="1303"/>
      <c r="K3" s="1294"/>
      <c r="L3" s="1296"/>
      <c r="M3" s="1298"/>
      <c r="N3" s="1308"/>
    </row>
    <row r="4" spans="1:14" ht="15.75" thickBot="1">
      <c r="A4" s="186" t="s">
        <v>339</v>
      </c>
      <c r="B4" s="17"/>
      <c r="C4" s="638"/>
      <c r="D4" s="508"/>
      <c r="E4" s="501" t="s">
        <v>72</v>
      </c>
      <c r="F4" s="29">
        <f>F5+F6+F16+F18+F22+F49+F58+F67+F69+F99</f>
        <v>342690</v>
      </c>
      <c r="G4" s="29">
        <f>G5+G6+G16+G18+G22+G49+G58+G67+G69+G99</f>
        <v>364631</v>
      </c>
      <c r="H4" s="70">
        <f>H5+H6+H16+H18+H22+H49+H58+H66+H69+H99</f>
        <v>404342</v>
      </c>
      <c r="I4" s="70">
        <f>I5+I6+I16+I18+I22+I49+I58+I66+I69+I99</f>
        <v>402841</v>
      </c>
      <c r="J4" s="58">
        <f>J5+J6+J16+J18+J22+J49+J58+J66+J69+J99</f>
        <v>376392</v>
      </c>
      <c r="K4" s="69">
        <f>K5+K6+K16+K18+K22+K49+K58+K69+K99+K67</f>
        <v>435560</v>
      </c>
      <c r="L4" s="68">
        <f>L5+L6+L16+L18+L22+L49+L58+L66+L69+L99+L102</f>
        <v>478045</v>
      </c>
      <c r="M4" s="982">
        <f>M5+M6+M16+M18+M22+M49+M58+M66+M69+M99+M102</f>
        <v>316842.2899999999</v>
      </c>
      <c r="N4" s="995">
        <f aca="true" t="shared" si="0" ref="N4:N18">(100/L4)*M4</f>
        <v>66.27875827589452</v>
      </c>
    </row>
    <row r="5" spans="1:14" ht="15">
      <c r="A5" s="200">
        <v>611000</v>
      </c>
      <c r="B5" s="72"/>
      <c r="C5" s="639">
        <v>41</v>
      </c>
      <c r="D5" s="708" t="s">
        <v>73</v>
      </c>
      <c r="E5" s="502" t="s">
        <v>74</v>
      </c>
      <c r="F5" s="208">
        <v>159807</v>
      </c>
      <c r="G5" s="208">
        <v>168269</v>
      </c>
      <c r="H5" s="73">
        <v>194000</v>
      </c>
      <c r="I5" s="73">
        <v>194000</v>
      </c>
      <c r="J5" s="208">
        <v>194000</v>
      </c>
      <c r="K5" s="200">
        <v>194000</v>
      </c>
      <c r="L5" s="71">
        <v>194000</v>
      </c>
      <c r="M5" s="983">
        <v>137208.06</v>
      </c>
      <c r="N5" s="996">
        <f t="shared" si="0"/>
        <v>70.72580412371134</v>
      </c>
    </row>
    <row r="6" spans="1:14" ht="15">
      <c r="A6" s="164">
        <v>62</v>
      </c>
      <c r="B6" s="3"/>
      <c r="C6" s="639"/>
      <c r="D6" s="509"/>
      <c r="E6" s="503" t="s">
        <v>75</v>
      </c>
      <c r="F6" s="168">
        <f>SUM(F7:F15)</f>
        <v>59090</v>
      </c>
      <c r="G6" s="168">
        <f aca="true" t="shared" si="1" ref="G6:M6">SUM(G7:G15)</f>
        <v>61683</v>
      </c>
      <c r="H6" s="5">
        <f>SUM(H7:H15)</f>
        <v>74600</v>
      </c>
      <c r="I6" s="5">
        <f>SUM(I7:I15)</f>
        <v>74600</v>
      </c>
      <c r="J6" s="168">
        <f>SUM(J7:J15)</f>
        <v>74600</v>
      </c>
      <c r="K6" s="164">
        <f t="shared" si="1"/>
        <v>77170</v>
      </c>
      <c r="L6" s="5">
        <f>SUM(L7:L15)</f>
        <v>77170</v>
      </c>
      <c r="M6" s="984">
        <f t="shared" si="1"/>
        <v>51114.85999999999</v>
      </c>
      <c r="N6" s="997">
        <f t="shared" si="0"/>
        <v>66.23669819878191</v>
      </c>
    </row>
    <row r="7" spans="1:14" ht="15">
      <c r="A7" s="169">
        <v>621000</v>
      </c>
      <c r="B7" s="7"/>
      <c r="C7" s="206">
        <v>41</v>
      </c>
      <c r="D7" s="510" t="s">
        <v>73</v>
      </c>
      <c r="E7" s="504" t="s">
        <v>76</v>
      </c>
      <c r="F7" s="170">
        <v>7554</v>
      </c>
      <c r="G7" s="170">
        <v>9198</v>
      </c>
      <c r="H7" s="52">
        <v>10600</v>
      </c>
      <c r="I7" s="21">
        <v>10600</v>
      </c>
      <c r="J7" s="181">
        <v>10600</v>
      </c>
      <c r="K7" s="180">
        <v>10950</v>
      </c>
      <c r="L7" s="52">
        <v>10950</v>
      </c>
      <c r="M7" s="970">
        <v>6032.5</v>
      </c>
      <c r="N7" s="971">
        <f t="shared" si="0"/>
        <v>55.09132420091324</v>
      </c>
    </row>
    <row r="8" spans="1:14" ht="15">
      <c r="A8" s="171">
        <v>623000</v>
      </c>
      <c r="B8" s="9"/>
      <c r="C8" s="322">
        <v>41</v>
      </c>
      <c r="D8" s="511" t="s">
        <v>73</v>
      </c>
      <c r="E8" s="470" t="s">
        <v>77</v>
      </c>
      <c r="F8" s="172">
        <v>8651</v>
      </c>
      <c r="G8" s="172">
        <v>8009</v>
      </c>
      <c r="H8" s="48">
        <v>10600</v>
      </c>
      <c r="I8" s="8">
        <v>10600</v>
      </c>
      <c r="J8" s="172">
        <v>10600</v>
      </c>
      <c r="K8" s="171">
        <v>10950</v>
      </c>
      <c r="L8" s="48">
        <v>10950</v>
      </c>
      <c r="M8" s="985">
        <v>7813.2</v>
      </c>
      <c r="N8" s="964">
        <f t="shared" si="0"/>
        <v>71.35342465753425</v>
      </c>
    </row>
    <row r="9" spans="1:14" ht="15">
      <c r="A9" s="171">
        <v>625001</v>
      </c>
      <c r="B9" s="9"/>
      <c r="C9" s="13">
        <v>41</v>
      </c>
      <c r="D9" s="512" t="s">
        <v>73</v>
      </c>
      <c r="E9" s="470" t="s">
        <v>78</v>
      </c>
      <c r="F9" s="172">
        <v>2281</v>
      </c>
      <c r="G9" s="172">
        <v>2405</v>
      </c>
      <c r="H9" s="48">
        <v>2820</v>
      </c>
      <c r="I9" s="8">
        <v>2820</v>
      </c>
      <c r="J9" s="172">
        <v>2820</v>
      </c>
      <c r="K9" s="171">
        <v>3070</v>
      </c>
      <c r="L9" s="48">
        <v>3070</v>
      </c>
      <c r="M9" s="985">
        <v>2007.08</v>
      </c>
      <c r="N9" s="965">
        <f t="shared" si="0"/>
        <v>65.37719869706841</v>
      </c>
    </row>
    <row r="10" spans="1:14" ht="15">
      <c r="A10" s="171">
        <v>625002</v>
      </c>
      <c r="B10" s="9"/>
      <c r="C10" s="206">
        <v>41</v>
      </c>
      <c r="D10" s="512" t="s">
        <v>73</v>
      </c>
      <c r="E10" s="470" t="s">
        <v>79</v>
      </c>
      <c r="F10" s="172">
        <v>24119</v>
      </c>
      <c r="G10" s="172">
        <v>25204</v>
      </c>
      <c r="H10" s="48">
        <v>29710</v>
      </c>
      <c r="I10" s="8">
        <v>29710</v>
      </c>
      <c r="J10" s="172">
        <v>29710</v>
      </c>
      <c r="K10" s="171">
        <v>30700</v>
      </c>
      <c r="L10" s="48">
        <v>30700</v>
      </c>
      <c r="M10" s="985">
        <v>20941.03</v>
      </c>
      <c r="N10" s="965">
        <f t="shared" si="0"/>
        <v>68.21182410423452</v>
      </c>
    </row>
    <row r="11" spans="1:25" ht="15">
      <c r="A11" s="169">
        <v>625003</v>
      </c>
      <c r="B11" s="51"/>
      <c r="C11" s="322">
        <v>41</v>
      </c>
      <c r="D11" s="512" t="s">
        <v>73</v>
      </c>
      <c r="E11" s="504" t="s">
        <v>80</v>
      </c>
      <c r="F11" s="170">
        <v>1404</v>
      </c>
      <c r="G11" s="170">
        <v>1516</v>
      </c>
      <c r="H11" s="48">
        <v>2120</v>
      </c>
      <c r="I11" s="8">
        <v>2120</v>
      </c>
      <c r="J11" s="172">
        <v>2120</v>
      </c>
      <c r="K11" s="171">
        <v>1800</v>
      </c>
      <c r="L11" s="48">
        <v>1800</v>
      </c>
      <c r="M11" s="985">
        <v>1240.87</v>
      </c>
      <c r="N11" s="964">
        <f t="shared" si="0"/>
        <v>68.93722222222222</v>
      </c>
      <c r="Y11" s="1147"/>
    </row>
    <row r="12" spans="1:14" ht="15">
      <c r="A12" s="171">
        <v>625004</v>
      </c>
      <c r="B12" s="33"/>
      <c r="C12" s="13">
        <v>41</v>
      </c>
      <c r="D12" s="512" t="s">
        <v>73</v>
      </c>
      <c r="E12" s="470" t="s">
        <v>81</v>
      </c>
      <c r="F12" s="172">
        <v>4752</v>
      </c>
      <c r="G12" s="172">
        <v>4761</v>
      </c>
      <c r="H12" s="48">
        <v>6300</v>
      </c>
      <c r="I12" s="8">
        <v>6300</v>
      </c>
      <c r="J12" s="172">
        <v>6300</v>
      </c>
      <c r="K12" s="171">
        <v>6500</v>
      </c>
      <c r="L12" s="48">
        <v>6500</v>
      </c>
      <c r="M12" s="985">
        <v>4263.27</v>
      </c>
      <c r="N12" s="965">
        <f t="shared" si="0"/>
        <v>65.58876923076924</v>
      </c>
    </row>
    <row r="13" spans="1:14" ht="15">
      <c r="A13" s="182">
        <v>625005</v>
      </c>
      <c r="B13" s="35"/>
      <c r="C13" s="206">
        <v>41</v>
      </c>
      <c r="D13" s="512" t="s">
        <v>73</v>
      </c>
      <c r="E13" s="41" t="s">
        <v>82</v>
      </c>
      <c r="F13" s="183">
        <v>1548</v>
      </c>
      <c r="G13" s="183">
        <v>1500</v>
      </c>
      <c r="H13" s="48">
        <v>1750</v>
      </c>
      <c r="I13" s="8">
        <v>1750</v>
      </c>
      <c r="J13" s="172">
        <v>1750</v>
      </c>
      <c r="K13" s="171">
        <v>2500</v>
      </c>
      <c r="L13" s="48">
        <v>2500</v>
      </c>
      <c r="M13" s="985">
        <v>1403.02</v>
      </c>
      <c r="N13" s="964">
        <f t="shared" si="0"/>
        <v>56.1208</v>
      </c>
    </row>
    <row r="14" spans="1:26" ht="15">
      <c r="A14" s="171">
        <v>625007</v>
      </c>
      <c r="B14" s="33"/>
      <c r="C14" s="322">
        <v>41</v>
      </c>
      <c r="D14" s="510" t="s">
        <v>73</v>
      </c>
      <c r="E14" s="470" t="s">
        <v>83</v>
      </c>
      <c r="F14" s="172">
        <v>8283</v>
      </c>
      <c r="G14" s="172">
        <v>8623</v>
      </c>
      <c r="H14" s="48">
        <v>10100</v>
      </c>
      <c r="I14" s="8">
        <v>10100</v>
      </c>
      <c r="J14" s="172">
        <v>10100</v>
      </c>
      <c r="K14" s="171">
        <v>10100</v>
      </c>
      <c r="L14" s="48">
        <v>10100</v>
      </c>
      <c r="M14" s="985">
        <v>7105.13</v>
      </c>
      <c r="N14" s="967">
        <f t="shared" si="0"/>
        <v>70.34782178217822</v>
      </c>
      <c r="Z14" s="319"/>
    </row>
    <row r="15" spans="1:14" ht="15">
      <c r="A15" s="173">
        <v>627000</v>
      </c>
      <c r="B15" s="49"/>
      <c r="C15" s="130">
        <v>41</v>
      </c>
      <c r="D15" s="513" t="s">
        <v>73</v>
      </c>
      <c r="E15" s="515" t="s">
        <v>84</v>
      </c>
      <c r="F15" s="174">
        <v>498</v>
      </c>
      <c r="G15" s="174">
        <v>467</v>
      </c>
      <c r="H15" s="80">
        <v>600</v>
      </c>
      <c r="I15" s="10">
        <v>600</v>
      </c>
      <c r="J15" s="174">
        <v>600</v>
      </c>
      <c r="K15" s="179">
        <v>600</v>
      </c>
      <c r="L15" s="80">
        <v>600</v>
      </c>
      <c r="M15" s="986">
        <v>308.76</v>
      </c>
      <c r="N15" s="966">
        <f t="shared" si="0"/>
        <v>51.459999999999994</v>
      </c>
    </row>
    <row r="16" spans="1:14" ht="15">
      <c r="A16" s="193">
        <v>631</v>
      </c>
      <c r="B16" s="74"/>
      <c r="C16" s="640"/>
      <c r="D16" s="509"/>
      <c r="E16" s="502" t="s">
        <v>337</v>
      </c>
      <c r="F16" s="165">
        <v>184</v>
      </c>
      <c r="G16" s="165">
        <v>249</v>
      </c>
      <c r="H16" s="5">
        <f>H17</f>
        <v>300</v>
      </c>
      <c r="I16" s="4">
        <f>I17</f>
        <v>300</v>
      </c>
      <c r="J16" s="165">
        <v>500</v>
      </c>
      <c r="K16" s="164">
        <f>K17</f>
        <v>300</v>
      </c>
      <c r="L16" s="4">
        <v>300</v>
      </c>
      <c r="M16" s="984">
        <f>M17</f>
        <v>14.84</v>
      </c>
      <c r="N16" s="997">
        <f t="shared" si="0"/>
        <v>4.946666666666666</v>
      </c>
    </row>
    <row r="17" spans="1:23" ht="15">
      <c r="A17" s="195">
        <v>631001</v>
      </c>
      <c r="B17" s="76"/>
      <c r="C17" s="114">
        <v>41</v>
      </c>
      <c r="D17" s="509" t="s">
        <v>73</v>
      </c>
      <c r="E17" s="506" t="s">
        <v>338</v>
      </c>
      <c r="F17" s="225">
        <v>184</v>
      </c>
      <c r="G17" s="225">
        <v>249</v>
      </c>
      <c r="H17" s="77">
        <v>300</v>
      </c>
      <c r="I17" s="78">
        <v>300</v>
      </c>
      <c r="J17" s="167">
        <v>300</v>
      </c>
      <c r="K17" s="166">
        <v>300</v>
      </c>
      <c r="L17" s="78">
        <v>300</v>
      </c>
      <c r="M17" s="987">
        <v>14.84</v>
      </c>
      <c r="N17" s="998">
        <f t="shared" si="0"/>
        <v>4.946666666666666</v>
      </c>
      <c r="W17" s="191"/>
    </row>
    <row r="18" spans="1:14" ht="15">
      <c r="A18" s="164">
        <v>632</v>
      </c>
      <c r="B18" s="74"/>
      <c r="C18" s="83"/>
      <c r="D18" s="514"/>
      <c r="E18" s="503" t="s">
        <v>85</v>
      </c>
      <c r="F18" s="165">
        <f>SUM(F19:F21)</f>
        <v>6336</v>
      </c>
      <c r="G18" s="165">
        <f aca="true" t="shared" si="2" ref="G18:M18">SUM(G19:G21)</f>
        <v>5458</v>
      </c>
      <c r="H18" s="5">
        <f t="shared" si="2"/>
        <v>5850</v>
      </c>
      <c r="I18" s="4">
        <f t="shared" si="2"/>
        <v>5850</v>
      </c>
      <c r="J18" s="165">
        <f t="shared" si="2"/>
        <v>5800</v>
      </c>
      <c r="K18" s="164">
        <f t="shared" si="2"/>
        <v>5800</v>
      </c>
      <c r="L18" s="4">
        <f t="shared" si="2"/>
        <v>5800</v>
      </c>
      <c r="M18" s="984">
        <f t="shared" si="2"/>
        <v>4494.27</v>
      </c>
      <c r="N18" s="999">
        <f t="shared" si="0"/>
        <v>77.48741379310346</v>
      </c>
    </row>
    <row r="19" spans="1:14" ht="15">
      <c r="A19" s="171">
        <v>632003</v>
      </c>
      <c r="B19" s="33">
        <v>1</v>
      </c>
      <c r="C19" s="84">
        <v>41</v>
      </c>
      <c r="D19" s="519" t="s">
        <v>86</v>
      </c>
      <c r="E19" s="470" t="s">
        <v>89</v>
      </c>
      <c r="F19" s="172">
        <v>3905</v>
      </c>
      <c r="G19" s="172">
        <v>2329</v>
      </c>
      <c r="H19" s="48">
        <v>3000</v>
      </c>
      <c r="I19" s="48">
        <v>3000</v>
      </c>
      <c r="J19" s="172">
        <v>3000</v>
      </c>
      <c r="K19" s="171">
        <v>3000</v>
      </c>
      <c r="L19" s="52">
        <v>3000</v>
      </c>
      <c r="M19" s="985">
        <v>2117</v>
      </c>
      <c r="N19" s="964">
        <f>(100/L19)*M19</f>
        <v>70.56666666666666</v>
      </c>
    </row>
    <row r="20" spans="1:14" ht="15">
      <c r="A20" s="171">
        <v>632003</v>
      </c>
      <c r="B20" s="9">
        <v>2</v>
      </c>
      <c r="C20" s="641">
        <v>41</v>
      </c>
      <c r="D20" s="519" t="s">
        <v>86</v>
      </c>
      <c r="E20" s="470" t="s">
        <v>90</v>
      </c>
      <c r="F20" s="172">
        <v>2431</v>
      </c>
      <c r="G20" s="172">
        <v>3129</v>
      </c>
      <c r="H20" s="36">
        <v>2850</v>
      </c>
      <c r="I20" s="36">
        <v>2850</v>
      </c>
      <c r="J20" s="183">
        <v>2800</v>
      </c>
      <c r="K20" s="182">
        <v>2800</v>
      </c>
      <c r="L20" s="53">
        <v>2800</v>
      </c>
      <c r="M20" s="989">
        <v>2377.27</v>
      </c>
      <c r="N20" s="967">
        <f>(100/L20)*M20</f>
        <v>84.90249999999999</v>
      </c>
    </row>
    <row r="21" spans="1:14" ht="15" hidden="1">
      <c r="A21" s="179">
        <v>632003</v>
      </c>
      <c r="B21" s="32">
        <v>3</v>
      </c>
      <c r="C21" s="204">
        <v>41</v>
      </c>
      <c r="D21" s="520" t="s">
        <v>86</v>
      </c>
      <c r="E21" s="515" t="s">
        <v>91</v>
      </c>
      <c r="F21" s="174"/>
      <c r="G21" s="174"/>
      <c r="H21" s="516"/>
      <c r="I21" s="23"/>
      <c r="J21" s="210"/>
      <c r="K21" s="179"/>
      <c r="L21" s="516"/>
      <c r="M21" s="990"/>
      <c r="N21" s="966"/>
    </row>
    <row r="22" spans="1:14" ht="15">
      <c r="A22" s="164">
        <v>633</v>
      </c>
      <c r="B22" s="74"/>
      <c r="C22" s="83"/>
      <c r="D22" s="514"/>
      <c r="E22" s="503" t="s">
        <v>92</v>
      </c>
      <c r="F22" s="165">
        <f aca="true" t="shared" si="3" ref="F22:M22">SUM(F23:F48)</f>
        <v>11932</v>
      </c>
      <c r="G22" s="165">
        <f t="shared" si="3"/>
        <v>10857</v>
      </c>
      <c r="H22" s="5">
        <f t="shared" si="3"/>
        <v>30580</v>
      </c>
      <c r="I22" s="5">
        <f t="shared" si="3"/>
        <v>24878</v>
      </c>
      <c r="J22" s="165">
        <f t="shared" si="3"/>
        <v>16775</v>
      </c>
      <c r="K22" s="164">
        <f t="shared" si="3"/>
        <v>27830</v>
      </c>
      <c r="L22" s="5">
        <f t="shared" si="3"/>
        <v>34165</v>
      </c>
      <c r="M22" s="984">
        <f t="shared" si="3"/>
        <v>20943.729999999996</v>
      </c>
      <c r="N22" s="999">
        <f>(100/L22)*M22</f>
        <v>61.30171227864772</v>
      </c>
    </row>
    <row r="23" spans="1:14" ht="15">
      <c r="A23" s="169">
        <v>633001</v>
      </c>
      <c r="B23" s="7"/>
      <c r="C23" s="206">
        <v>41</v>
      </c>
      <c r="D23" s="522" t="s">
        <v>73</v>
      </c>
      <c r="E23" s="504" t="s">
        <v>276</v>
      </c>
      <c r="F23" s="170">
        <v>1343</v>
      </c>
      <c r="G23" s="170"/>
      <c r="H23" s="89"/>
      <c r="I23" s="6">
        <v>1700</v>
      </c>
      <c r="J23" s="170">
        <v>1665</v>
      </c>
      <c r="K23" s="180"/>
      <c r="L23" s="89">
        <v>4720</v>
      </c>
      <c r="M23" s="988">
        <v>4697.02</v>
      </c>
      <c r="N23" s="965">
        <f aca="true" t="shared" si="4" ref="N23:N39">(100/L23)*M23</f>
        <v>99.51313559322034</v>
      </c>
    </row>
    <row r="24" spans="1:14" ht="15">
      <c r="A24" s="171">
        <v>633002</v>
      </c>
      <c r="B24" s="9"/>
      <c r="C24" s="9">
        <v>41</v>
      </c>
      <c r="D24" s="512" t="s">
        <v>73</v>
      </c>
      <c r="E24" s="470" t="s">
        <v>94</v>
      </c>
      <c r="F24" s="172">
        <v>1760</v>
      </c>
      <c r="G24" s="172">
        <v>1</v>
      </c>
      <c r="H24" s="48">
        <v>10000</v>
      </c>
      <c r="I24" s="8">
        <v>4882</v>
      </c>
      <c r="J24" s="172">
        <v>1600</v>
      </c>
      <c r="K24" s="171">
        <v>3000</v>
      </c>
      <c r="L24" s="48">
        <v>950</v>
      </c>
      <c r="M24" s="985">
        <v>0</v>
      </c>
      <c r="N24" s="965">
        <f t="shared" si="4"/>
        <v>0</v>
      </c>
    </row>
    <row r="25" spans="1:14" ht="15">
      <c r="A25" s="171">
        <v>633004</v>
      </c>
      <c r="B25" s="33"/>
      <c r="C25" s="13">
        <v>111</v>
      </c>
      <c r="D25" s="512" t="s">
        <v>73</v>
      </c>
      <c r="E25" s="470" t="s">
        <v>606</v>
      </c>
      <c r="F25" s="172"/>
      <c r="G25" s="172"/>
      <c r="H25" s="48"/>
      <c r="I25" s="48"/>
      <c r="J25" s="172"/>
      <c r="K25" s="171"/>
      <c r="L25" s="48">
        <v>70</v>
      </c>
      <c r="M25" s="985">
        <v>67.2</v>
      </c>
      <c r="N25" s="965">
        <f t="shared" si="4"/>
        <v>96</v>
      </c>
    </row>
    <row r="26" spans="1:14" ht="15">
      <c r="A26" s="169">
        <v>633004</v>
      </c>
      <c r="B26" s="35">
        <v>1</v>
      </c>
      <c r="C26" s="641">
        <v>41</v>
      </c>
      <c r="D26" s="510" t="s">
        <v>73</v>
      </c>
      <c r="E26" s="41" t="s">
        <v>514</v>
      </c>
      <c r="F26" s="183"/>
      <c r="G26" s="183"/>
      <c r="H26" s="36"/>
      <c r="I26" s="36">
        <v>780</v>
      </c>
      <c r="J26" s="183">
        <v>780</v>
      </c>
      <c r="K26" s="182">
        <v>2000</v>
      </c>
      <c r="L26" s="89">
        <v>2000</v>
      </c>
      <c r="M26" s="989">
        <v>334.18</v>
      </c>
      <c r="N26" s="964">
        <f t="shared" si="4"/>
        <v>16.709</v>
      </c>
    </row>
    <row r="27" spans="1:14" ht="15">
      <c r="A27" s="171">
        <v>633004</v>
      </c>
      <c r="B27" s="9">
        <v>2</v>
      </c>
      <c r="C27" s="206">
        <v>41</v>
      </c>
      <c r="D27" s="512" t="s">
        <v>73</v>
      </c>
      <c r="E27" s="470" t="s">
        <v>95</v>
      </c>
      <c r="F27" s="172">
        <v>481</v>
      </c>
      <c r="G27" s="172">
        <v>792</v>
      </c>
      <c r="H27" s="48">
        <v>1000</v>
      </c>
      <c r="I27" s="8">
        <v>1000</v>
      </c>
      <c r="J27" s="172">
        <v>300</v>
      </c>
      <c r="K27" s="171">
        <v>1000</v>
      </c>
      <c r="L27" s="48">
        <v>2000</v>
      </c>
      <c r="M27" s="985">
        <v>1558.46</v>
      </c>
      <c r="N27" s="965">
        <f t="shared" si="4"/>
        <v>77.923</v>
      </c>
    </row>
    <row r="28" spans="1:14" ht="15">
      <c r="A28" s="171">
        <v>633004</v>
      </c>
      <c r="B28" s="9">
        <v>3</v>
      </c>
      <c r="C28" s="322">
        <v>41</v>
      </c>
      <c r="D28" s="512" t="s">
        <v>73</v>
      </c>
      <c r="E28" s="328" t="s">
        <v>96</v>
      </c>
      <c r="F28" s="172"/>
      <c r="G28" s="172"/>
      <c r="H28" s="48">
        <v>200</v>
      </c>
      <c r="I28" s="8">
        <v>200</v>
      </c>
      <c r="J28" s="172"/>
      <c r="K28" s="171">
        <v>200</v>
      </c>
      <c r="L28" s="48">
        <v>200</v>
      </c>
      <c r="M28" s="985">
        <v>0</v>
      </c>
      <c r="N28" s="965">
        <f t="shared" si="4"/>
        <v>0</v>
      </c>
    </row>
    <row r="29" spans="1:14" ht="15">
      <c r="A29" s="171">
        <v>633006</v>
      </c>
      <c r="B29" s="9">
        <v>1</v>
      </c>
      <c r="C29" s="13">
        <v>41</v>
      </c>
      <c r="D29" s="510" t="s">
        <v>73</v>
      </c>
      <c r="E29" s="328" t="s">
        <v>97</v>
      </c>
      <c r="F29" s="172">
        <v>1190</v>
      </c>
      <c r="G29" s="172">
        <v>569</v>
      </c>
      <c r="H29" s="48">
        <v>1200</v>
      </c>
      <c r="I29" s="8">
        <v>1200</v>
      </c>
      <c r="J29" s="172">
        <v>1000</v>
      </c>
      <c r="K29" s="171">
        <v>1200</v>
      </c>
      <c r="L29" s="48">
        <v>1200</v>
      </c>
      <c r="M29" s="985">
        <v>559.65</v>
      </c>
      <c r="N29" s="965">
        <f t="shared" si="4"/>
        <v>46.637499999999996</v>
      </c>
    </row>
    <row r="30" spans="1:14" ht="15">
      <c r="A30" s="171">
        <v>633006</v>
      </c>
      <c r="B30" s="9">
        <v>2</v>
      </c>
      <c r="C30" s="206">
        <v>41</v>
      </c>
      <c r="D30" s="512" t="s">
        <v>73</v>
      </c>
      <c r="E30" s="328" t="s">
        <v>98</v>
      </c>
      <c r="F30" s="172">
        <v>2215</v>
      </c>
      <c r="G30" s="172">
        <v>1442</v>
      </c>
      <c r="H30" s="48">
        <v>2000</v>
      </c>
      <c r="I30" s="8">
        <v>2000</v>
      </c>
      <c r="J30" s="172">
        <v>1500</v>
      </c>
      <c r="K30" s="171">
        <v>1800</v>
      </c>
      <c r="L30" s="48">
        <v>1800</v>
      </c>
      <c r="M30" s="985">
        <v>1431.5</v>
      </c>
      <c r="N30" s="965">
        <f t="shared" si="4"/>
        <v>79.52777777777777</v>
      </c>
    </row>
    <row r="31" spans="1:14" ht="15">
      <c r="A31" s="171">
        <v>633006</v>
      </c>
      <c r="B31" s="9">
        <v>3</v>
      </c>
      <c r="C31" s="322">
        <v>41</v>
      </c>
      <c r="D31" s="512" t="s">
        <v>73</v>
      </c>
      <c r="E31" s="328" t="s">
        <v>351</v>
      </c>
      <c r="F31" s="172">
        <v>229</v>
      </c>
      <c r="G31" s="172">
        <v>116</v>
      </c>
      <c r="H31" s="48">
        <v>300</v>
      </c>
      <c r="I31" s="8">
        <v>500</v>
      </c>
      <c r="J31" s="172">
        <v>500</v>
      </c>
      <c r="K31" s="171">
        <v>1000</v>
      </c>
      <c r="L31" s="48">
        <v>1000</v>
      </c>
      <c r="M31" s="985">
        <v>155.41</v>
      </c>
      <c r="N31" s="965">
        <f t="shared" si="4"/>
        <v>15.541</v>
      </c>
    </row>
    <row r="32" spans="1:14" ht="15">
      <c r="A32" s="171">
        <v>633006</v>
      </c>
      <c r="B32" s="9">
        <v>4</v>
      </c>
      <c r="C32" s="13">
        <v>41</v>
      </c>
      <c r="D32" s="510" t="s">
        <v>73</v>
      </c>
      <c r="E32" s="328" t="s">
        <v>100</v>
      </c>
      <c r="F32" s="172">
        <v>18</v>
      </c>
      <c r="G32" s="172">
        <v>400</v>
      </c>
      <c r="H32" s="48">
        <v>50</v>
      </c>
      <c r="I32" s="8">
        <v>50</v>
      </c>
      <c r="J32" s="172">
        <v>40</v>
      </c>
      <c r="K32" s="171">
        <v>50</v>
      </c>
      <c r="L32" s="48">
        <v>50</v>
      </c>
      <c r="M32" s="985">
        <v>0</v>
      </c>
      <c r="N32" s="964">
        <f t="shared" si="4"/>
        <v>0</v>
      </c>
    </row>
    <row r="33" spans="1:14" ht="15">
      <c r="A33" s="171">
        <v>633006</v>
      </c>
      <c r="B33" s="9">
        <v>5</v>
      </c>
      <c r="C33" s="13">
        <v>41</v>
      </c>
      <c r="D33" s="512" t="s">
        <v>73</v>
      </c>
      <c r="E33" s="328" t="s">
        <v>101</v>
      </c>
      <c r="F33" s="172">
        <v>8</v>
      </c>
      <c r="G33" s="172"/>
      <c r="H33" s="48">
        <v>30</v>
      </c>
      <c r="I33" s="8">
        <v>30</v>
      </c>
      <c r="J33" s="172"/>
      <c r="K33" s="171">
        <v>30</v>
      </c>
      <c r="L33" s="48">
        <v>30</v>
      </c>
      <c r="M33" s="985">
        <v>13.5</v>
      </c>
      <c r="N33" s="967">
        <f t="shared" si="4"/>
        <v>45</v>
      </c>
    </row>
    <row r="34" spans="1:14" ht="15">
      <c r="A34" s="171">
        <v>633006</v>
      </c>
      <c r="B34" s="9">
        <v>6</v>
      </c>
      <c r="C34" s="206">
        <v>41</v>
      </c>
      <c r="D34" s="511" t="s">
        <v>86</v>
      </c>
      <c r="E34" s="471" t="s">
        <v>102</v>
      </c>
      <c r="F34" s="172">
        <v>5</v>
      </c>
      <c r="G34" s="172">
        <v>33</v>
      </c>
      <c r="H34" s="48">
        <v>100</v>
      </c>
      <c r="I34" s="8">
        <v>100</v>
      </c>
      <c r="J34" s="172">
        <v>100</v>
      </c>
      <c r="K34" s="171">
        <v>100</v>
      </c>
      <c r="L34" s="48">
        <v>100</v>
      </c>
      <c r="M34" s="985">
        <v>62.3</v>
      </c>
      <c r="N34" s="967">
        <f t="shared" si="4"/>
        <v>62.3</v>
      </c>
    </row>
    <row r="35" spans="1:14" ht="15">
      <c r="A35" s="171">
        <v>633006</v>
      </c>
      <c r="B35" s="33">
        <v>7</v>
      </c>
      <c r="C35" s="322">
        <v>41</v>
      </c>
      <c r="D35" s="512" t="s">
        <v>73</v>
      </c>
      <c r="E35" s="470" t="s">
        <v>103</v>
      </c>
      <c r="F35" s="172">
        <v>782</v>
      </c>
      <c r="G35" s="172">
        <v>366</v>
      </c>
      <c r="H35" s="48">
        <v>200</v>
      </c>
      <c r="I35" s="48">
        <v>2000</v>
      </c>
      <c r="J35" s="172">
        <v>2000</v>
      </c>
      <c r="K35" s="171">
        <v>2000</v>
      </c>
      <c r="L35" s="48">
        <v>6100</v>
      </c>
      <c r="M35" s="985">
        <v>5942.32</v>
      </c>
      <c r="N35" s="967">
        <f t="shared" si="4"/>
        <v>97.41508196721311</v>
      </c>
    </row>
    <row r="36" spans="1:14" ht="15">
      <c r="A36" s="171">
        <v>633006</v>
      </c>
      <c r="B36" s="33">
        <v>8</v>
      </c>
      <c r="C36" s="13">
        <v>41</v>
      </c>
      <c r="D36" s="512" t="s">
        <v>104</v>
      </c>
      <c r="E36" s="470" t="s">
        <v>350</v>
      </c>
      <c r="F36" s="172">
        <v>531</v>
      </c>
      <c r="G36" s="172">
        <v>948</v>
      </c>
      <c r="H36" s="48">
        <v>700</v>
      </c>
      <c r="I36" s="48">
        <v>700</v>
      </c>
      <c r="J36" s="172">
        <v>700</v>
      </c>
      <c r="K36" s="171">
        <v>700</v>
      </c>
      <c r="L36" s="48">
        <v>700</v>
      </c>
      <c r="M36" s="985">
        <v>652.49</v>
      </c>
      <c r="N36" s="967">
        <f t="shared" si="4"/>
        <v>93.21285714285713</v>
      </c>
    </row>
    <row r="37" spans="1:14" ht="15">
      <c r="A37" s="171">
        <v>633006</v>
      </c>
      <c r="B37" s="33">
        <v>9</v>
      </c>
      <c r="C37" s="206">
        <v>41</v>
      </c>
      <c r="D37" s="512" t="s">
        <v>73</v>
      </c>
      <c r="E37" s="470" t="s">
        <v>352</v>
      </c>
      <c r="F37" s="172"/>
      <c r="G37" s="172"/>
      <c r="H37" s="48"/>
      <c r="I37" s="48"/>
      <c r="J37" s="172">
        <v>20</v>
      </c>
      <c r="K37" s="171"/>
      <c r="L37" s="48"/>
      <c r="M37" s="985"/>
      <c r="N37" s="967"/>
    </row>
    <row r="38" spans="1:14" ht="15">
      <c r="A38" s="171">
        <v>633006</v>
      </c>
      <c r="B38" s="33">
        <v>10</v>
      </c>
      <c r="C38" s="322">
        <v>41</v>
      </c>
      <c r="D38" s="512" t="s">
        <v>368</v>
      </c>
      <c r="E38" s="470" t="s">
        <v>608</v>
      </c>
      <c r="F38" s="172"/>
      <c r="G38" s="172">
        <v>1575</v>
      </c>
      <c r="H38" s="48">
        <v>7500</v>
      </c>
      <c r="I38" s="48">
        <v>2336</v>
      </c>
      <c r="J38" s="172">
        <v>1870</v>
      </c>
      <c r="K38" s="171">
        <v>7400</v>
      </c>
      <c r="L38" s="48">
        <v>5555</v>
      </c>
      <c r="M38" s="985">
        <v>0</v>
      </c>
      <c r="N38" s="967">
        <f t="shared" si="4"/>
        <v>0</v>
      </c>
    </row>
    <row r="39" spans="1:14" ht="15">
      <c r="A39" s="171">
        <v>633006</v>
      </c>
      <c r="B39" s="33">
        <v>11</v>
      </c>
      <c r="C39" s="322">
        <v>41</v>
      </c>
      <c r="D39" s="512"/>
      <c r="E39" s="470" t="s">
        <v>607</v>
      </c>
      <c r="F39" s="172"/>
      <c r="G39" s="172"/>
      <c r="H39" s="48"/>
      <c r="I39" s="48"/>
      <c r="J39" s="172"/>
      <c r="K39" s="171"/>
      <c r="L39" s="48">
        <v>700</v>
      </c>
      <c r="M39" s="985">
        <v>694.5</v>
      </c>
      <c r="N39" s="967">
        <f t="shared" si="4"/>
        <v>99.21428571428571</v>
      </c>
    </row>
    <row r="40" spans="1:14" ht="15">
      <c r="A40" s="171">
        <v>633006</v>
      </c>
      <c r="B40" s="9">
        <v>12</v>
      </c>
      <c r="C40" s="13">
        <v>41</v>
      </c>
      <c r="D40" s="512" t="s">
        <v>104</v>
      </c>
      <c r="E40" s="470" t="s">
        <v>105</v>
      </c>
      <c r="F40" s="172"/>
      <c r="G40" s="172"/>
      <c r="H40" s="48">
        <v>50</v>
      </c>
      <c r="I40" s="8">
        <v>50</v>
      </c>
      <c r="J40" s="172"/>
      <c r="K40" s="171"/>
      <c r="L40" s="48"/>
      <c r="M40" s="985"/>
      <c r="N40" s="967"/>
    </row>
    <row r="41" spans="1:14" ht="15">
      <c r="A41" s="169">
        <v>633006</v>
      </c>
      <c r="B41" s="51">
        <v>13</v>
      </c>
      <c r="C41" s="206">
        <v>41</v>
      </c>
      <c r="D41" s="522" t="s">
        <v>106</v>
      </c>
      <c r="E41" s="504" t="s">
        <v>107</v>
      </c>
      <c r="F41" s="170"/>
      <c r="G41" s="170">
        <v>220</v>
      </c>
      <c r="H41" s="89">
        <v>2000</v>
      </c>
      <c r="I41" s="6">
        <v>2000</v>
      </c>
      <c r="J41" s="170">
        <v>150</v>
      </c>
      <c r="K41" s="169">
        <v>2000</v>
      </c>
      <c r="L41" s="89">
        <v>1130</v>
      </c>
      <c r="M41" s="988">
        <v>120</v>
      </c>
      <c r="N41" s="965">
        <f>(100/L41)*M41</f>
        <v>10.619469026548673</v>
      </c>
    </row>
    <row r="42" spans="1:14" ht="15" hidden="1">
      <c r="A42" s="169">
        <v>633006</v>
      </c>
      <c r="B42" s="51">
        <v>14</v>
      </c>
      <c r="C42" s="322">
        <v>41</v>
      </c>
      <c r="D42" s="522" t="s">
        <v>130</v>
      </c>
      <c r="E42" s="504" t="s">
        <v>353</v>
      </c>
      <c r="F42" s="170"/>
      <c r="G42" s="170"/>
      <c r="H42" s="89"/>
      <c r="I42" s="6"/>
      <c r="J42" s="170"/>
      <c r="K42" s="169"/>
      <c r="L42" s="89"/>
      <c r="M42" s="988"/>
      <c r="N42" s="964"/>
    </row>
    <row r="43" spans="1:14" ht="15">
      <c r="A43" s="171">
        <v>633009</v>
      </c>
      <c r="B43" s="9">
        <v>1</v>
      </c>
      <c r="C43" s="13">
        <v>41</v>
      </c>
      <c r="D43" s="512" t="s">
        <v>73</v>
      </c>
      <c r="E43" s="470" t="s">
        <v>108</v>
      </c>
      <c r="F43" s="170">
        <v>315</v>
      </c>
      <c r="G43" s="170">
        <v>483</v>
      </c>
      <c r="H43" s="48">
        <v>500</v>
      </c>
      <c r="I43" s="8">
        <v>500</v>
      </c>
      <c r="J43" s="172">
        <v>500</v>
      </c>
      <c r="K43" s="171">
        <v>500</v>
      </c>
      <c r="L43" s="48">
        <v>810</v>
      </c>
      <c r="M43" s="985">
        <v>697.75</v>
      </c>
      <c r="N43" s="967">
        <f>(100/L43)*M43</f>
        <v>86.14197530864197</v>
      </c>
    </row>
    <row r="44" spans="1:14" ht="15">
      <c r="A44" s="169">
        <v>633010</v>
      </c>
      <c r="B44" s="51"/>
      <c r="C44" s="84">
        <v>41</v>
      </c>
      <c r="D44" s="522" t="s">
        <v>73</v>
      </c>
      <c r="E44" s="504" t="s">
        <v>109</v>
      </c>
      <c r="F44" s="170">
        <v>439</v>
      </c>
      <c r="G44" s="170">
        <v>607</v>
      </c>
      <c r="H44" s="89">
        <v>800</v>
      </c>
      <c r="I44" s="6">
        <v>800</v>
      </c>
      <c r="J44" s="170">
        <v>800</v>
      </c>
      <c r="K44" s="169">
        <v>800</v>
      </c>
      <c r="L44" s="89">
        <v>800</v>
      </c>
      <c r="M44" s="988">
        <v>96.94</v>
      </c>
      <c r="N44" s="965">
        <f>(100/L44)*M44</f>
        <v>12.1175</v>
      </c>
    </row>
    <row r="45" spans="1:14" ht="15">
      <c r="A45" s="175">
        <v>633011</v>
      </c>
      <c r="B45" s="82"/>
      <c r="C45" s="642">
        <v>41</v>
      </c>
      <c r="D45" s="523" t="s">
        <v>73</v>
      </c>
      <c r="E45" s="525" t="s">
        <v>110</v>
      </c>
      <c r="F45" s="176">
        <v>12</v>
      </c>
      <c r="G45" s="176"/>
      <c r="H45" s="524">
        <v>50</v>
      </c>
      <c r="I45" s="54">
        <v>50</v>
      </c>
      <c r="J45" s="176">
        <v>50</v>
      </c>
      <c r="K45" s="175">
        <v>50</v>
      </c>
      <c r="L45" s="524">
        <v>50</v>
      </c>
      <c r="M45" s="991">
        <v>0</v>
      </c>
      <c r="N45" s="965">
        <f>(100/L45)*M45</f>
        <v>0</v>
      </c>
    </row>
    <row r="46" spans="1:14" ht="15">
      <c r="A46" s="327">
        <v>633013</v>
      </c>
      <c r="B46" s="282"/>
      <c r="C46" s="13">
        <v>41</v>
      </c>
      <c r="D46" s="523" t="s">
        <v>73</v>
      </c>
      <c r="E46" s="591" t="s">
        <v>370</v>
      </c>
      <c r="F46" s="176">
        <v>1069</v>
      </c>
      <c r="G46" s="176">
        <v>2116</v>
      </c>
      <c r="H46" s="175">
        <v>2500</v>
      </c>
      <c r="I46" s="54">
        <v>2500</v>
      </c>
      <c r="J46" s="176">
        <v>2000</v>
      </c>
      <c r="K46" s="175">
        <v>2500</v>
      </c>
      <c r="L46" s="524">
        <v>2700</v>
      </c>
      <c r="M46" s="991">
        <v>2650</v>
      </c>
      <c r="N46" s="964">
        <f>(100/L46)*M46</f>
        <v>98.14814814814814</v>
      </c>
    </row>
    <row r="47" spans="1:14" ht="15">
      <c r="A47" s="175">
        <v>633015</v>
      </c>
      <c r="B47" s="326"/>
      <c r="C47" s="206">
        <v>41</v>
      </c>
      <c r="D47" s="523" t="s">
        <v>73</v>
      </c>
      <c r="E47" s="591" t="s">
        <v>387</v>
      </c>
      <c r="F47" s="825">
        <v>15</v>
      </c>
      <c r="G47" s="176">
        <v>20</v>
      </c>
      <c r="H47" s="187">
        <v>100</v>
      </c>
      <c r="I47" s="14">
        <v>200</v>
      </c>
      <c r="J47" s="246">
        <v>200</v>
      </c>
      <c r="K47" s="175">
        <v>200</v>
      </c>
      <c r="L47" s="524">
        <v>200</v>
      </c>
      <c r="M47" s="992">
        <v>64.3</v>
      </c>
      <c r="N47" s="967">
        <f>(100/L47)*M47</f>
        <v>32.15</v>
      </c>
    </row>
    <row r="48" spans="1:14" ht="15">
      <c r="A48" s="171">
        <v>633016</v>
      </c>
      <c r="B48" s="9"/>
      <c r="C48" s="13">
        <v>41</v>
      </c>
      <c r="D48" s="512" t="s">
        <v>111</v>
      </c>
      <c r="E48" s="470" t="s">
        <v>112</v>
      </c>
      <c r="F48" s="172">
        <v>1520</v>
      </c>
      <c r="G48" s="172">
        <v>1169</v>
      </c>
      <c r="H48" s="48">
        <v>1300</v>
      </c>
      <c r="I48" s="8">
        <v>1300</v>
      </c>
      <c r="J48" s="172">
        <v>1000</v>
      </c>
      <c r="K48" s="171">
        <v>1300</v>
      </c>
      <c r="L48" s="48">
        <v>1300</v>
      </c>
      <c r="M48" s="985">
        <v>1146.21</v>
      </c>
      <c r="N48" s="965">
        <f aca="true" t="shared" si="5" ref="N48:N62">(100/L48)*M48</f>
        <v>88.17</v>
      </c>
    </row>
    <row r="49" spans="1:14" ht="15">
      <c r="A49" s="164">
        <v>634</v>
      </c>
      <c r="B49" s="74"/>
      <c r="C49" s="644"/>
      <c r="D49" s="540"/>
      <c r="E49" s="665" t="s">
        <v>113</v>
      </c>
      <c r="F49" s="165">
        <f>SUM(F50:F57)</f>
        <v>12499</v>
      </c>
      <c r="G49" s="165">
        <f aca="true" t="shared" si="6" ref="G49:M49">SUM(G50:G57)</f>
        <v>7651</v>
      </c>
      <c r="H49" s="5">
        <f t="shared" si="6"/>
        <v>8442</v>
      </c>
      <c r="I49" s="4">
        <f t="shared" si="6"/>
        <v>9300</v>
      </c>
      <c r="J49" s="165">
        <f t="shared" si="6"/>
        <v>7210</v>
      </c>
      <c r="K49" s="164">
        <f t="shared" si="6"/>
        <v>9300</v>
      </c>
      <c r="L49" s="5">
        <f t="shared" si="6"/>
        <v>9740</v>
      </c>
      <c r="M49" s="984">
        <f t="shared" si="6"/>
        <v>7966.32</v>
      </c>
      <c r="N49" s="999">
        <f t="shared" si="5"/>
        <v>81.78973305954825</v>
      </c>
    </row>
    <row r="50" spans="1:14" ht="15">
      <c r="A50" s="169">
        <v>634001</v>
      </c>
      <c r="B50" s="51">
        <v>1</v>
      </c>
      <c r="C50" s="631">
        <v>41</v>
      </c>
      <c r="D50" s="521" t="s">
        <v>114</v>
      </c>
      <c r="E50" s="517" t="s">
        <v>115</v>
      </c>
      <c r="F50" s="170">
        <v>2803</v>
      </c>
      <c r="G50" s="170">
        <v>2074</v>
      </c>
      <c r="H50" s="89">
        <v>2000</v>
      </c>
      <c r="I50" s="6">
        <v>2000</v>
      </c>
      <c r="J50" s="170">
        <v>1500</v>
      </c>
      <c r="K50" s="169">
        <v>2000</v>
      </c>
      <c r="L50" s="89">
        <v>2000</v>
      </c>
      <c r="M50" s="988">
        <v>1538.47</v>
      </c>
      <c r="N50" s="971">
        <f t="shared" si="5"/>
        <v>76.9235</v>
      </c>
    </row>
    <row r="51" spans="1:14" ht="15">
      <c r="A51" s="171">
        <v>634001</v>
      </c>
      <c r="B51" s="33">
        <v>2</v>
      </c>
      <c r="C51" s="13">
        <v>41</v>
      </c>
      <c r="D51" s="522" t="s">
        <v>114</v>
      </c>
      <c r="E51" s="470" t="s">
        <v>116</v>
      </c>
      <c r="F51" s="172">
        <v>2644</v>
      </c>
      <c r="G51" s="172">
        <v>2609</v>
      </c>
      <c r="H51" s="48">
        <v>2500</v>
      </c>
      <c r="I51" s="8">
        <v>2500</v>
      </c>
      <c r="J51" s="172">
        <v>2000</v>
      </c>
      <c r="K51" s="171">
        <v>2500</v>
      </c>
      <c r="L51" s="48">
        <v>2500</v>
      </c>
      <c r="M51" s="985">
        <v>2162.37</v>
      </c>
      <c r="N51" s="964">
        <f t="shared" si="5"/>
        <v>86.4948</v>
      </c>
    </row>
    <row r="52" spans="1:14" ht="15">
      <c r="A52" s="171">
        <v>634001</v>
      </c>
      <c r="B52" s="33">
        <v>3</v>
      </c>
      <c r="C52" s="13">
        <v>41</v>
      </c>
      <c r="D52" s="522" t="s">
        <v>114</v>
      </c>
      <c r="E52" s="470" t="s">
        <v>117</v>
      </c>
      <c r="F52" s="172">
        <v>24</v>
      </c>
      <c r="G52" s="172">
        <v>15</v>
      </c>
      <c r="H52" s="48">
        <v>120</v>
      </c>
      <c r="I52" s="8">
        <v>120</v>
      </c>
      <c r="J52" s="172">
        <v>30</v>
      </c>
      <c r="K52" s="171">
        <v>120</v>
      </c>
      <c r="L52" s="48">
        <v>120</v>
      </c>
      <c r="M52" s="985">
        <v>0</v>
      </c>
      <c r="N52" s="967">
        <f t="shared" si="5"/>
        <v>0</v>
      </c>
    </row>
    <row r="53" spans="1:14" ht="15">
      <c r="A53" s="171">
        <v>634002</v>
      </c>
      <c r="B53" s="33">
        <v>1</v>
      </c>
      <c r="C53" s="84">
        <v>41</v>
      </c>
      <c r="D53" s="522" t="s">
        <v>114</v>
      </c>
      <c r="E53" s="470" t="s">
        <v>118</v>
      </c>
      <c r="F53" s="172">
        <v>1386</v>
      </c>
      <c r="G53" s="172">
        <v>912</v>
      </c>
      <c r="H53" s="48">
        <v>1000</v>
      </c>
      <c r="I53" s="8">
        <v>1500</v>
      </c>
      <c r="J53" s="172">
        <v>1500</v>
      </c>
      <c r="K53" s="171">
        <v>1500</v>
      </c>
      <c r="L53" s="48">
        <v>1600</v>
      </c>
      <c r="M53" s="985">
        <v>1515.04</v>
      </c>
      <c r="N53" s="967">
        <f t="shared" si="5"/>
        <v>94.69</v>
      </c>
    </row>
    <row r="54" spans="1:14" ht="15">
      <c r="A54" s="171">
        <v>634002</v>
      </c>
      <c r="B54" s="33">
        <v>2</v>
      </c>
      <c r="C54" s="642">
        <v>41</v>
      </c>
      <c r="D54" s="522" t="s">
        <v>114</v>
      </c>
      <c r="E54" s="470" t="s">
        <v>119</v>
      </c>
      <c r="F54" s="172">
        <v>4452</v>
      </c>
      <c r="G54" s="172">
        <v>843</v>
      </c>
      <c r="H54" s="48">
        <v>2000</v>
      </c>
      <c r="I54" s="8">
        <v>2000</v>
      </c>
      <c r="J54" s="172">
        <v>1000</v>
      </c>
      <c r="K54" s="171">
        <v>2000</v>
      </c>
      <c r="L54" s="48">
        <v>2000</v>
      </c>
      <c r="M54" s="985">
        <v>1320.59</v>
      </c>
      <c r="N54" s="965">
        <f t="shared" si="5"/>
        <v>66.0295</v>
      </c>
    </row>
    <row r="55" spans="1:14" ht="15">
      <c r="A55" s="171">
        <v>634003</v>
      </c>
      <c r="B55" s="9">
        <v>1</v>
      </c>
      <c r="C55" s="641">
        <v>41</v>
      </c>
      <c r="D55" s="522" t="s">
        <v>114</v>
      </c>
      <c r="E55" s="470" t="s">
        <v>120</v>
      </c>
      <c r="F55" s="172">
        <v>833</v>
      </c>
      <c r="G55" s="172">
        <v>833</v>
      </c>
      <c r="H55" s="48">
        <v>432</v>
      </c>
      <c r="I55" s="8">
        <v>470</v>
      </c>
      <c r="J55" s="172">
        <v>470</v>
      </c>
      <c r="K55" s="171">
        <v>470</v>
      </c>
      <c r="L55" s="48">
        <v>710</v>
      </c>
      <c r="M55" s="985">
        <v>685.52</v>
      </c>
      <c r="N55" s="965">
        <f t="shared" si="5"/>
        <v>96.55211267605634</v>
      </c>
    </row>
    <row r="56" spans="1:14" ht="15">
      <c r="A56" s="171">
        <v>634003</v>
      </c>
      <c r="B56" s="9">
        <v>2</v>
      </c>
      <c r="C56" s="641">
        <v>41</v>
      </c>
      <c r="D56" s="522" t="s">
        <v>114</v>
      </c>
      <c r="E56" s="470" t="s">
        <v>121</v>
      </c>
      <c r="F56" s="172">
        <v>254</v>
      </c>
      <c r="G56" s="172">
        <v>253</v>
      </c>
      <c r="H56" s="48">
        <v>280</v>
      </c>
      <c r="I56" s="8">
        <v>600</v>
      </c>
      <c r="J56" s="172">
        <v>600</v>
      </c>
      <c r="K56" s="171">
        <v>600</v>
      </c>
      <c r="L56" s="48">
        <v>600</v>
      </c>
      <c r="M56" s="985">
        <v>543.33</v>
      </c>
      <c r="N56" s="965">
        <f t="shared" si="5"/>
        <v>90.555</v>
      </c>
    </row>
    <row r="57" spans="1:14" ht="15">
      <c r="A57" s="179">
        <v>634005</v>
      </c>
      <c r="B57" s="79"/>
      <c r="C57" s="39">
        <v>41</v>
      </c>
      <c r="D57" s="510" t="s">
        <v>114</v>
      </c>
      <c r="E57" s="515" t="s">
        <v>123</v>
      </c>
      <c r="F57" s="210">
        <v>103</v>
      </c>
      <c r="G57" s="210">
        <v>112</v>
      </c>
      <c r="H57" s="516">
        <v>110</v>
      </c>
      <c r="I57" s="23">
        <v>110</v>
      </c>
      <c r="J57" s="210">
        <v>110</v>
      </c>
      <c r="K57" s="179">
        <v>110</v>
      </c>
      <c r="L57" s="516">
        <v>210</v>
      </c>
      <c r="M57" s="990">
        <v>201</v>
      </c>
      <c r="N57" s="964">
        <f t="shared" si="5"/>
        <v>95.71428571428571</v>
      </c>
    </row>
    <row r="58" spans="1:14" ht="15">
      <c r="A58" s="164">
        <v>635</v>
      </c>
      <c r="B58" s="3"/>
      <c r="C58" s="83"/>
      <c r="D58" s="514"/>
      <c r="E58" s="503" t="s">
        <v>124</v>
      </c>
      <c r="F58" s="165">
        <f>SUM(F59:F65)</f>
        <v>6804</v>
      </c>
      <c r="G58" s="165">
        <f aca="true" t="shared" si="7" ref="G58:M58">SUM(G59:G65)</f>
        <v>14999</v>
      </c>
      <c r="H58" s="5">
        <f t="shared" si="7"/>
        <v>7150</v>
      </c>
      <c r="I58" s="4">
        <f t="shared" si="7"/>
        <v>7850</v>
      </c>
      <c r="J58" s="165">
        <f t="shared" si="7"/>
        <v>7300</v>
      </c>
      <c r="K58" s="164">
        <f t="shared" si="7"/>
        <v>7600</v>
      </c>
      <c r="L58" s="5">
        <f t="shared" si="7"/>
        <v>7600</v>
      </c>
      <c r="M58" s="984">
        <f t="shared" si="7"/>
        <v>5281.02</v>
      </c>
      <c r="N58" s="997">
        <f t="shared" si="5"/>
        <v>69.4871052631579</v>
      </c>
    </row>
    <row r="59" spans="1:14" ht="15">
      <c r="A59" s="169">
        <v>635002</v>
      </c>
      <c r="B59" s="51"/>
      <c r="C59" s="84">
        <v>41</v>
      </c>
      <c r="D59" s="522" t="s">
        <v>125</v>
      </c>
      <c r="E59" s="504" t="s">
        <v>126</v>
      </c>
      <c r="F59" s="170">
        <v>6423</v>
      </c>
      <c r="G59" s="170">
        <v>7468</v>
      </c>
      <c r="H59" s="89">
        <v>6500</v>
      </c>
      <c r="I59" s="6">
        <v>6500</v>
      </c>
      <c r="J59" s="170">
        <v>6000</v>
      </c>
      <c r="K59" s="169">
        <v>6500</v>
      </c>
      <c r="L59" s="52">
        <v>6500</v>
      </c>
      <c r="M59" s="988">
        <v>4858.76</v>
      </c>
      <c r="N59" s="971">
        <f t="shared" si="5"/>
        <v>74.75015384615385</v>
      </c>
    </row>
    <row r="60" spans="1:14" ht="15">
      <c r="A60" s="169">
        <v>635003</v>
      </c>
      <c r="B60" s="51"/>
      <c r="C60" s="84">
        <v>41</v>
      </c>
      <c r="D60" s="528" t="s">
        <v>125</v>
      </c>
      <c r="E60" s="504" t="s">
        <v>498</v>
      </c>
      <c r="F60" s="170"/>
      <c r="G60" s="170">
        <v>675</v>
      </c>
      <c r="H60" s="48">
        <v>150</v>
      </c>
      <c r="I60" s="8">
        <v>700</v>
      </c>
      <c r="J60" s="172">
        <v>700</v>
      </c>
      <c r="K60" s="171">
        <v>500</v>
      </c>
      <c r="L60" s="48">
        <v>500</v>
      </c>
      <c r="M60" s="985">
        <v>345.96</v>
      </c>
      <c r="N60" s="964">
        <f t="shared" si="5"/>
        <v>69.192</v>
      </c>
    </row>
    <row r="61" spans="1:14" ht="15">
      <c r="A61" s="171">
        <v>635004</v>
      </c>
      <c r="B61" s="9">
        <v>2</v>
      </c>
      <c r="C61" s="13">
        <v>41</v>
      </c>
      <c r="D61" s="512" t="s">
        <v>86</v>
      </c>
      <c r="E61" s="470" t="s">
        <v>127</v>
      </c>
      <c r="F61" s="170"/>
      <c r="G61" s="170">
        <v>255</v>
      </c>
      <c r="H61" s="48">
        <v>100</v>
      </c>
      <c r="I61" s="8">
        <v>250</v>
      </c>
      <c r="J61" s="172">
        <v>200</v>
      </c>
      <c r="K61" s="171">
        <v>200</v>
      </c>
      <c r="L61" s="48">
        <v>200</v>
      </c>
      <c r="M61" s="985">
        <v>76.3</v>
      </c>
      <c r="N61" s="965">
        <f t="shared" si="5"/>
        <v>38.15</v>
      </c>
    </row>
    <row r="62" spans="1:14" ht="15">
      <c r="A62" s="171">
        <v>635004</v>
      </c>
      <c r="B62" s="9">
        <v>8</v>
      </c>
      <c r="C62" s="13">
        <v>41</v>
      </c>
      <c r="D62" s="512" t="s">
        <v>86</v>
      </c>
      <c r="E62" s="328" t="s">
        <v>128</v>
      </c>
      <c r="F62" s="172">
        <v>183</v>
      </c>
      <c r="G62" s="172">
        <v>241</v>
      </c>
      <c r="H62" s="48">
        <v>200</v>
      </c>
      <c r="I62" s="8">
        <v>200</v>
      </c>
      <c r="J62" s="172">
        <v>200</v>
      </c>
      <c r="K62" s="171">
        <v>200</v>
      </c>
      <c r="L62" s="48">
        <v>200</v>
      </c>
      <c r="M62" s="985">
        <v>0</v>
      </c>
      <c r="N62" s="965">
        <f t="shared" si="5"/>
        <v>0</v>
      </c>
    </row>
    <row r="63" spans="1:14" ht="15">
      <c r="A63" s="171">
        <v>635004</v>
      </c>
      <c r="B63" s="9">
        <v>4</v>
      </c>
      <c r="C63" s="13">
        <v>41</v>
      </c>
      <c r="D63" s="512" t="s">
        <v>86</v>
      </c>
      <c r="E63" s="328" t="s">
        <v>530</v>
      </c>
      <c r="F63" s="170"/>
      <c r="G63" s="170">
        <v>372</v>
      </c>
      <c r="H63" s="48"/>
      <c r="I63" s="8"/>
      <c r="J63" s="172"/>
      <c r="K63" s="171" t="s">
        <v>486</v>
      </c>
      <c r="L63" s="48"/>
      <c r="M63" s="985"/>
      <c r="N63" s="964"/>
    </row>
    <row r="64" spans="1:14" ht="15">
      <c r="A64" s="171">
        <v>635006</v>
      </c>
      <c r="B64" s="9">
        <v>1</v>
      </c>
      <c r="C64" s="13">
        <v>41</v>
      </c>
      <c r="D64" s="512" t="s">
        <v>86</v>
      </c>
      <c r="E64" s="328" t="s">
        <v>129</v>
      </c>
      <c r="F64" s="170">
        <v>198</v>
      </c>
      <c r="G64" s="170"/>
      <c r="H64" s="530"/>
      <c r="I64" s="25"/>
      <c r="J64" s="212"/>
      <c r="K64" s="713"/>
      <c r="L64" s="717"/>
      <c r="M64" s="994"/>
      <c r="N64" s="1002"/>
    </row>
    <row r="65" spans="1:14" ht="15">
      <c r="A65" s="173">
        <v>635006</v>
      </c>
      <c r="B65" s="11">
        <v>8</v>
      </c>
      <c r="C65" s="204">
        <v>41</v>
      </c>
      <c r="D65" s="513" t="s">
        <v>104</v>
      </c>
      <c r="E65" s="544" t="s">
        <v>132</v>
      </c>
      <c r="F65" s="823"/>
      <c r="G65" s="214">
        <v>5988</v>
      </c>
      <c r="H65" s="531">
        <v>200</v>
      </c>
      <c r="I65" s="86">
        <v>200</v>
      </c>
      <c r="J65" s="174">
        <v>200</v>
      </c>
      <c r="K65" s="197">
        <v>200</v>
      </c>
      <c r="L65" s="80">
        <v>200</v>
      </c>
      <c r="M65" s="986">
        <v>0</v>
      </c>
      <c r="N65" s="966">
        <f>(100/L65)*M65</f>
        <v>0</v>
      </c>
    </row>
    <row r="66" spans="1:14" ht="15">
      <c r="A66" s="193">
        <v>636</v>
      </c>
      <c r="B66" s="3"/>
      <c r="C66" s="3"/>
      <c r="D66" s="514" t="s">
        <v>86</v>
      </c>
      <c r="E66" s="532" t="s">
        <v>133</v>
      </c>
      <c r="F66" s="164">
        <v>280</v>
      </c>
      <c r="G66" s="163">
        <v>651</v>
      </c>
      <c r="H66" s="164">
        <v>200</v>
      </c>
      <c r="I66" s="164">
        <v>2000</v>
      </c>
      <c r="J66" s="164">
        <v>1700</v>
      </c>
      <c r="K66" s="164">
        <v>200</v>
      </c>
      <c r="L66" s="5">
        <f>SUM(L67:L68)</f>
        <v>500</v>
      </c>
      <c r="M66" s="984">
        <f>SUM(M67:M68)</f>
        <v>466.4</v>
      </c>
      <c r="N66" s="996">
        <f>(100/L66)*M66</f>
        <v>93.28</v>
      </c>
    </row>
    <row r="67" spans="1:14" ht="15">
      <c r="A67" s="169">
        <v>636001</v>
      </c>
      <c r="B67" s="22"/>
      <c r="C67" s="99">
        <v>41</v>
      </c>
      <c r="D67" s="521" t="s">
        <v>86</v>
      </c>
      <c r="E67" s="1003" t="s">
        <v>133</v>
      </c>
      <c r="F67" s="729">
        <v>280</v>
      </c>
      <c r="G67" s="560">
        <v>651</v>
      </c>
      <c r="H67" s="180">
        <v>200</v>
      </c>
      <c r="I67" s="1004">
        <v>500</v>
      </c>
      <c r="J67" s="181">
        <v>470</v>
      </c>
      <c r="K67" s="202">
        <v>200</v>
      </c>
      <c r="L67" s="110">
        <v>300</v>
      </c>
      <c r="M67" s="1005">
        <v>266.4</v>
      </c>
      <c r="N67" s="998">
        <f>(100/L67)*M67</f>
        <v>88.79999999999998</v>
      </c>
    </row>
    <row r="68" spans="1:14" ht="15">
      <c r="A68" s="179">
        <v>636004</v>
      </c>
      <c r="B68" s="32"/>
      <c r="C68" s="91">
        <v>41</v>
      </c>
      <c r="D68" s="585" t="s">
        <v>86</v>
      </c>
      <c r="E68" s="544" t="s">
        <v>499</v>
      </c>
      <c r="F68" s="823"/>
      <c r="G68" s="823"/>
      <c r="H68" s="50"/>
      <c r="I68" s="23">
        <v>1500</v>
      </c>
      <c r="J68" s="210">
        <v>1500</v>
      </c>
      <c r="K68" s="179"/>
      <c r="L68" s="516">
        <v>200</v>
      </c>
      <c r="M68" s="990">
        <v>200</v>
      </c>
      <c r="N68" s="966"/>
    </row>
    <row r="69" spans="1:14" ht="15">
      <c r="A69" s="200">
        <v>637</v>
      </c>
      <c r="B69" s="72"/>
      <c r="C69" s="3"/>
      <c r="D69" s="514"/>
      <c r="E69" s="503" t="s">
        <v>134</v>
      </c>
      <c r="F69" s="165">
        <f aca="true" t="shared" si="8" ref="F69:M69">SUM(F70:F98)</f>
        <v>78540</v>
      </c>
      <c r="G69" s="165">
        <f t="shared" si="8"/>
        <v>85701</v>
      </c>
      <c r="H69" s="5">
        <f t="shared" si="8"/>
        <v>71620</v>
      </c>
      <c r="I69" s="4">
        <f t="shared" si="8"/>
        <v>72463</v>
      </c>
      <c r="J69" s="165">
        <f t="shared" si="8"/>
        <v>58907</v>
      </c>
      <c r="K69" s="164">
        <f t="shared" si="8"/>
        <v>103760</v>
      </c>
      <c r="L69" s="5">
        <f t="shared" si="8"/>
        <v>111320</v>
      </c>
      <c r="M69" s="984">
        <f t="shared" si="8"/>
        <v>54267.54</v>
      </c>
      <c r="N69" s="997">
        <f>(100/L69)*M69</f>
        <v>48.749137621272006</v>
      </c>
    </row>
    <row r="70" spans="1:14" ht="15">
      <c r="A70" s="253">
        <v>637004</v>
      </c>
      <c r="B70" s="22"/>
      <c r="C70" s="631">
        <v>41</v>
      </c>
      <c r="D70" s="521" t="s">
        <v>86</v>
      </c>
      <c r="E70" s="533" t="s">
        <v>135</v>
      </c>
      <c r="F70" s="181"/>
      <c r="G70" s="181"/>
      <c r="H70" s="36">
        <v>120</v>
      </c>
      <c r="I70" s="12">
        <v>120</v>
      </c>
      <c r="J70" s="181"/>
      <c r="K70" s="202"/>
      <c r="L70" s="52"/>
      <c r="M70" s="970"/>
      <c r="N70" s="998"/>
    </row>
    <row r="71" spans="1:14" ht="15">
      <c r="A71" s="254">
        <v>637004</v>
      </c>
      <c r="B71" s="9">
        <v>1</v>
      </c>
      <c r="C71" s="641">
        <v>41</v>
      </c>
      <c r="D71" s="528" t="s">
        <v>73</v>
      </c>
      <c r="E71" s="534" t="s">
        <v>354</v>
      </c>
      <c r="F71" s="172">
        <v>1188</v>
      </c>
      <c r="G71" s="172">
        <v>600</v>
      </c>
      <c r="H71" s="48"/>
      <c r="I71" s="8">
        <v>1900</v>
      </c>
      <c r="J71" s="170">
        <v>1900</v>
      </c>
      <c r="K71" s="171">
        <v>5000</v>
      </c>
      <c r="L71" s="89">
        <v>5000</v>
      </c>
      <c r="M71" s="988">
        <v>0</v>
      </c>
      <c r="N71" s="967">
        <f>(100/L71)*M71</f>
        <v>0</v>
      </c>
    </row>
    <row r="72" spans="1:14" ht="15">
      <c r="A72" s="171">
        <v>637001</v>
      </c>
      <c r="B72" s="33"/>
      <c r="C72" s="85">
        <v>41</v>
      </c>
      <c r="D72" s="523" t="s">
        <v>73</v>
      </c>
      <c r="E72" s="328" t="s">
        <v>136</v>
      </c>
      <c r="F72" s="172">
        <v>3245</v>
      </c>
      <c r="G72" s="172">
        <v>1470</v>
      </c>
      <c r="H72" s="48">
        <v>1000</v>
      </c>
      <c r="I72" s="8">
        <v>1000</v>
      </c>
      <c r="J72" s="172">
        <v>1000</v>
      </c>
      <c r="K72" s="171">
        <v>1000</v>
      </c>
      <c r="L72" s="48">
        <v>1000</v>
      </c>
      <c r="M72" s="985">
        <v>0</v>
      </c>
      <c r="N72" s="967">
        <f>(100/L72)*M72</f>
        <v>0</v>
      </c>
    </row>
    <row r="73" spans="1:14" ht="15">
      <c r="A73" s="169">
        <v>637004</v>
      </c>
      <c r="B73" s="7">
        <v>2</v>
      </c>
      <c r="C73" s="641">
        <v>41</v>
      </c>
      <c r="D73" s="522" t="s">
        <v>104</v>
      </c>
      <c r="E73" s="534" t="s">
        <v>137</v>
      </c>
      <c r="F73" s="170">
        <v>3990</v>
      </c>
      <c r="G73" s="170">
        <v>6575</v>
      </c>
      <c r="H73" s="89">
        <v>5000</v>
      </c>
      <c r="I73" s="6">
        <v>5000</v>
      </c>
      <c r="J73" s="170">
        <v>5000</v>
      </c>
      <c r="K73" s="171">
        <v>5000</v>
      </c>
      <c r="L73" s="48">
        <v>5000</v>
      </c>
      <c r="M73" s="988">
        <v>3252</v>
      </c>
      <c r="N73" s="967">
        <f>(100/L73)*M73</f>
        <v>65.04</v>
      </c>
    </row>
    <row r="74" spans="1:14" ht="15">
      <c r="A74" s="171">
        <v>637004</v>
      </c>
      <c r="B74" s="9">
        <v>5</v>
      </c>
      <c r="C74" s="85">
        <v>41</v>
      </c>
      <c r="D74" s="512" t="s">
        <v>73</v>
      </c>
      <c r="E74" s="470" t="s">
        <v>138</v>
      </c>
      <c r="F74" s="170"/>
      <c r="G74" s="170">
        <v>1094</v>
      </c>
      <c r="H74" s="48">
        <v>650</v>
      </c>
      <c r="I74" s="8">
        <v>650</v>
      </c>
      <c r="J74" s="172">
        <v>650</v>
      </c>
      <c r="K74" s="171">
        <v>500</v>
      </c>
      <c r="L74" s="48">
        <v>1700</v>
      </c>
      <c r="M74" s="985">
        <v>1634.11</v>
      </c>
      <c r="N74" s="967">
        <f>(100/L74)*M74</f>
        <v>96.12411764705881</v>
      </c>
    </row>
    <row r="75" spans="1:14" ht="15">
      <c r="A75" s="171">
        <v>637004</v>
      </c>
      <c r="B75" s="9">
        <v>6</v>
      </c>
      <c r="C75" s="84">
        <v>41</v>
      </c>
      <c r="D75" s="512" t="s">
        <v>139</v>
      </c>
      <c r="E75" s="470" t="s">
        <v>140</v>
      </c>
      <c r="F75" s="170">
        <v>115</v>
      </c>
      <c r="G75" s="170"/>
      <c r="H75" s="48">
        <v>50</v>
      </c>
      <c r="I75" s="8">
        <v>50</v>
      </c>
      <c r="J75" s="172">
        <v>50</v>
      </c>
      <c r="K75" s="171">
        <v>50</v>
      </c>
      <c r="L75" s="48">
        <v>230</v>
      </c>
      <c r="M75" s="985">
        <v>221</v>
      </c>
      <c r="N75" s="965">
        <f>(100/L75)*M75</f>
        <v>96.08695652173913</v>
      </c>
    </row>
    <row r="76" spans="1:14" ht="15">
      <c r="A76" s="171">
        <v>637004</v>
      </c>
      <c r="B76" s="9">
        <v>10</v>
      </c>
      <c r="C76" s="85">
        <v>41</v>
      </c>
      <c r="D76" s="512" t="s">
        <v>73</v>
      </c>
      <c r="E76" s="470" t="s">
        <v>531</v>
      </c>
      <c r="F76" s="170"/>
      <c r="G76" s="170">
        <v>3240</v>
      </c>
      <c r="H76" s="48"/>
      <c r="I76" s="48"/>
      <c r="J76" s="172"/>
      <c r="K76" s="171"/>
      <c r="L76" s="48"/>
      <c r="M76" s="985"/>
      <c r="N76" s="964"/>
    </row>
    <row r="77" spans="1:14" ht="15">
      <c r="A77" s="171">
        <v>637004</v>
      </c>
      <c r="B77" s="9">
        <v>8</v>
      </c>
      <c r="C77" s="641">
        <v>41</v>
      </c>
      <c r="D77" s="512" t="s">
        <v>73</v>
      </c>
      <c r="E77" s="328" t="s">
        <v>403</v>
      </c>
      <c r="F77" s="170">
        <v>281</v>
      </c>
      <c r="G77" s="170">
        <v>257</v>
      </c>
      <c r="H77" s="48">
        <v>150</v>
      </c>
      <c r="I77" s="48">
        <v>150</v>
      </c>
      <c r="J77" s="172">
        <v>150</v>
      </c>
      <c r="K77" s="171">
        <v>150</v>
      </c>
      <c r="L77" s="48">
        <v>150</v>
      </c>
      <c r="M77" s="985">
        <v>131.1</v>
      </c>
      <c r="N77" s="967">
        <f aca="true" t="shared" si="9" ref="N77:N84">(100/L77)*M77</f>
        <v>87.39999999999999</v>
      </c>
    </row>
    <row r="78" spans="1:14" ht="15">
      <c r="A78" s="171">
        <v>637004</v>
      </c>
      <c r="B78" s="9">
        <v>9</v>
      </c>
      <c r="C78" s="641">
        <v>41</v>
      </c>
      <c r="D78" s="512" t="s">
        <v>73</v>
      </c>
      <c r="E78" s="328" t="s">
        <v>436</v>
      </c>
      <c r="F78" s="170">
        <v>204</v>
      </c>
      <c r="G78" s="170"/>
      <c r="H78" s="48">
        <v>200</v>
      </c>
      <c r="I78" s="48">
        <v>200</v>
      </c>
      <c r="J78" s="172">
        <v>70</v>
      </c>
      <c r="K78" s="171">
        <v>200</v>
      </c>
      <c r="L78" s="48">
        <v>200</v>
      </c>
      <c r="M78" s="985">
        <v>0</v>
      </c>
      <c r="N78" s="965">
        <f t="shared" si="9"/>
        <v>0</v>
      </c>
    </row>
    <row r="79" spans="1:14" ht="15">
      <c r="A79" s="171">
        <v>637005</v>
      </c>
      <c r="B79" s="9">
        <v>1</v>
      </c>
      <c r="C79" s="641">
        <v>41</v>
      </c>
      <c r="D79" s="512" t="s">
        <v>106</v>
      </c>
      <c r="E79" s="328" t="s">
        <v>142</v>
      </c>
      <c r="F79" s="170">
        <v>3840</v>
      </c>
      <c r="G79" s="170">
        <v>1030</v>
      </c>
      <c r="H79" s="48">
        <v>3000</v>
      </c>
      <c r="I79" s="48">
        <v>3000</v>
      </c>
      <c r="J79" s="172">
        <v>1500</v>
      </c>
      <c r="K79" s="171">
        <v>5000</v>
      </c>
      <c r="L79" s="48">
        <v>5000</v>
      </c>
      <c r="M79" s="985">
        <v>5020</v>
      </c>
      <c r="N79" s="965">
        <f t="shared" si="9"/>
        <v>100.4</v>
      </c>
    </row>
    <row r="80" spans="1:14" ht="15">
      <c r="A80" s="171">
        <v>637005</v>
      </c>
      <c r="B80" s="9">
        <v>2</v>
      </c>
      <c r="C80" s="85">
        <v>41</v>
      </c>
      <c r="D80" s="512" t="s">
        <v>143</v>
      </c>
      <c r="E80" s="470" t="s">
        <v>144</v>
      </c>
      <c r="F80" s="170">
        <v>8978</v>
      </c>
      <c r="G80" s="170">
        <v>2650</v>
      </c>
      <c r="H80" s="48">
        <v>2400</v>
      </c>
      <c r="I80" s="8">
        <v>2400</v>
      </c>
      <c r="J80" s="172">
        <v>2400</v>
      </c>
      <c r="K80" s="171">
        <v>2400</v>
      </c>
      <c r="L80" s="48">
        <v>2400</v>
      </c>
      <c r="M80" s="985">
        <v>2126.4</v>
      </c>
      <c r="N80" s="965">
        <f t="shared" si="9"/>
        <v>88.6</v>
      </c>
    </row>
    <row r="81" spans="1:14" ht="15">
      <c r="A81" s="171">
        <v>637005</v>
      </c>
      <c r="B81" s="9">
        <v>3</v>
      </c>
      <c r="C81" s="84">
        <v>41</v>
      </c>
      <c r="D81" s="512" t="s">
        <v>73</v>
      </c>
      <c r="E81" s="328" t="s">
        <v>251</v>
      </c>
      <c r="F81" s="170">
        <v>16044</v>
      </c>
      <c r="G81" s="170">
        <v>15429</v>
      </c>
      <c r="H81" s="48">
        <v>10000</v>
      </c>
      <c r="I81" s="8">
        <v>6468</v>
      </c>
      <c r="J81" s="172">
        <v>1000</v>
      </c>
      <c r="K81" s="171">
        <v>15000</v>
      </c>
      <c r="L81" s="48">
        <v>15000</v>
      </c>
      <c r="M81" s="985">
        <v>7000</v>
      </c>
      <c r="N81" s="965">
        <f t="shared" si="9"/>
        <v>46.66666666666667</v>
      </c>
    </row>
    <row r="82" spans="1:14" ht="15">
      <c r="A82" s="171">
        <v>637005</v>
      </c>
      <c r="B82" s="9">
        <v>4</v>
      </c>
      <c r="C82" s="85">
        <v>41</v>
      </c>
      <c r="D82" s="512" t="s">
        <v>145</v>
      </c>
      <c r="E82" s="328" t="s">
        <v>146</v>
      </c>
      <c r="F82" s="170">
        <v>2400</v>
      </c>
      <c r="G82" s="170">
        <v>2400</v>
      </c>
      <c r="H82" s="48">
        <v>2500</v>
      </c>
      <c r="I82" s="8">
        <v>2500</v>
      </c>
      <c r="J82" s="172">
        <v>2500</v>
      </c>
      <c r="K82" s="171">
        <v>2500</v>
      </c>
      <c r="L82" s="48">
        <v>2500</v>
      </c>
      <c r="M82" s="985">
        <v>0</v>
      </c>
      <c r="N82" s="964">
        <f t="shared" si="9"/>
        <v>0</v>
      </c>
    </row>
    <row r="83" spans="1:14" ht="15">
      <c r="A83" s="171">
        <v>637005</v>
      </c>
      <c r="B83" s="9">
        <v>5</v>
      </c>
      <c r="C83" s="641">
        <v>41</v>
      </c>
      <c r="D83" s="512" t="s">
        <v>73</v>
      </c>
      <c r="E83" s="328" t="s">
        <v>384</v>
      </c>
      <c r="F83" s="170"/>
      <c r="G83" s="170">
        <v>4725</v>
      </c>
      <c r="H83" s="48"/>
      <c r="I83" s="8">
        <v>900</v>
      </c>
      <c r="J83" s="172">
        <v>900</v>
      </c>
      <c r="K83" s="171"/>
      <c r="L83" s="48"/>
      <c r="M83" s="985"/>
      <c r="N83" s="967"/>
    </row>
    <row r="84" spans="1:14" ht="15">
      <c r="A84" s="171">
        <v>637006</v>
      </c>
      <c r="B84" s="9"/>
      <c r="C84" s="13">
        <v>41</v>
      </c>
      <c r="D84" s="512" t="s">
        <v>73</v>
      </c>
      <c r="E84" s="328" t="s">
        <v>395</v>
      </c>
      <c r="F84" s="170">
        <v>660</v>
      </c>
      <c r="G84" s="170"/>
      <c r="H84" s="48"/>
      <c r="I84" s="8">
        <v>75</v>
      </c>
      <c r="J84" s="172">
        <v>72</v>
      </c>
      <c r="K84" s="171"/>
      <c r="L84" s="48">
        <v>30</v>
      </c>
      <c r="M84" s="985">
        <v>28</v>
      </c>
      <c r="N84" s="964">
        <f t="shared" si="9"/>
        <v>93.33333333333334</v>
      </c>
    </row>
    <row r="85" spans="1:14" ht="15">
      <c r="A85" s="171">
        <v>637011</v>
      </c>
      <c r="B85" s="9"/>
      <c r="C85" s="641">
        <v>41</v>
      </c>
      <c r="D85" s="522" t="s">
        <v>106</v>
      </c>
      <c r="E85" s="328" t="s">
        <v>147</v>
      </c>
      <c r="F85" s="170">
        <v>1784</v>
      </c>
      <c r="G85" s="170">
        <v>3191</v>
      </c>
      <c r="H85" s="48">
        <v>3000</v>
      </c>
      <c r="I85" s="8">
        <v>3000</v>
      </c>
      <c r="J85" s="172">
        <v>1000</v>
      </c>
      <c r="K85" s="171">
        <v>15000</v>
      </c>
      <c r="L85" s="48">
        <v>15000</v>
      </c>
      <c r="M85" s="985">
        <v>2181</v>
      </c>
      <c r="N85" s="967">
        <f>(100/L85)*M85</f>
        <v>14.540000000000001</v>
      </c>
    </row>
    <row r="86" spans="1:14" ht="15">
      <c r="A86" s="171">
        <v>637011</v>
      </c>
      <c r="B86" s="9">
        <v>2</v>
      </c>
      <c r="C86" s="641">
        <v>41</v>
      </c>
      <c r="D86" s="512" t="s">
        <v>106</v>
      </c>
      <c r="E86" s="328" t="s">
        <v>371</v>
      </c>
      <c r="F86" s="170">
        <v>760</v>
      </c>
      <c r="G86" s="170">
        <v>3112</v>
      </c>
      <c r="H86" s="48">
        <v>1000</v>
      </c>
      <c r="I86" s="8">
        <v>2500</v>
      </c>
      <c r="J86" s="172">
        <v>2500</v>
      </c>
      <c r="K86" s="171">
        <v>1000</v>
      </c>
      <c r="L86" s="48">
        <v>1000</v>
      </c>
      <c r="M86" s="985">
        <v>388.8</v>
      </c>
      <c r="N86" s="967">
        <f>(100/L86)*M86</f>
        <v>38.88</v>
      </c>
    </row>
    <row r="87" spans="1:14" ht="15">
      <c r="A87" s="171">
        <v>637012</v>
      </c>
      <c r="B87" s="9"/>
      <c r="C87" s="85">
        <v>41</v>
      </c>
      <c r="D87" s="512" t="s">
        <v>73</v>
      </c>
      <c r="E87" s="328" t="s">
        <v>425</v>
      </c>
      <c r="F87" s="170">
        <v>191</v>
      </c>
      <c r="G87" s="170">
        <v>187</v>
      </c>
      <c r="H87" s="48">
        <v>200</v>
      </c>
      <c r="I87" s="8">
        <v>200</v>
      </c>
      <c r="J87" s="172">
        <v>200</v>
      </c>
      <c r="K87" s="171">
        <v>200</v>
      </c>
      <c r="L87" s="48">
        <v>200</v>
      </c>
      <c r="M87" s="985">
        <v>150.76</v>
      </c>
      <c r="N87" s="965">
        <f aca="true" t="shared" si="10" ref="N87:N96">(100/L87)*M87</f>
        <v>75.38</v>
      </c>
    </row>
    <row r="88" spans="1:14" ht="15">
      <c r="A88" s="171">
        <v>637012</v>
      </c>
      <c r="B88" s="9">
        <v>2</v>
      </c>
      <c r="C88" s="641">
        <v>41</v>
      </c>
      <c r="D88" s="512" t="s">
        <v>73</v>
      </c>
      <c r="E88" s="328" t="s">
        <v>26</v>
      </c>
      <c r="F88" s="170">
        <v>12</v>
      </c>
      <c r="G88" s="170">
        <v>1630</v>
      </c>
      <c r="H88" s="48">
        <v>250</v>
      </c>
      <c r="I88" s="8">
        <v>250</v>
      </c>
      <c r="J88" s="172">
        <v>250</v>
      </c>
      <c r="K88" s="171">
        <v>200</v>
      </c>
      <c r="L88" s="48">
        <v>200</v>
      </c>
      <c r="M88" s="985">
        <v>21.52</v>
      </c>
      <c r="N88" s="964">
        <f t="shared" si="10"/>
        <v>10.76</v>
      </c>
    </row>
    <row r="89" spans="1:14" ht="15">
      <c r="A89" s="171">
        <v>637012</v>
      </c>
      <c r="B89" s="9">
        <v>3</v>
      </c>
      <c r="C89" s="206">
        <v>41</v>
      </c>
      <c r="D89" s="511" t="s">
        <v>73</v>
      </c>
      <c r="E89" s="599" t="s">
        <v>148</v>
      </c>
      <c r="F89" s="172">
        <v>53</v>
      </c>
      <c r="G89" s="172">
        <v>276</v>
      </c>
      <c r="H89" s="48">
        <v>500</v>
      </c>
      <c r="I89" s="8">
        <v>500</v>
      </c>
      <c r="J89" s="172">
        <v>500</v>
      </c>
      <c r="K89" s="171">
        <v>500</v>
      </c>
      <c r="L89" s="48">
        <v>500</v>
      </c>
      <c r="M89" s="985">
        <v>275.64</v>
      </c>
      <c r="N89" s="967">
        <f t="shared" si="10"/>
        <v>55.128</v>
      </c>
    </row>
    <row r="90" spans="1:14" ht="15">
      <c r="A90" s="171">
        <v>637014</v>
      </c>
      <c r="B90" s="9"/>
      <c r="C90" s="13">
        <v>41</v>
      </c>
      <c r="D90" s="512" t="s">
        <v>73</v>
      </c>
      <c r="E90" s="470" t="s">
        <v>149</v>
      </c>
      <c r="F90" s="170">
        <v>15036</v>
      </c>
      <c r="G90" s="170">
        <v>13861</v>
      </c>
      <c r="H90" s="48">
        <v>13500</v>
      </c>
      <c r="I90" s="8">
        <v>13500</v>
      </c>
      <c r="J90" s="172">
        <v>13400</v>
      </c>
      <c r="K90" s="171">
        <v>15000</v>
      </c>
      <c r="L90" s="48">
        <v>15000</v>
      </c>
      <c r="M90" s="985">
        <v>10314.8</v>
      </c>
      <c r="N90" s="965">
        <f t="shared" si="10"/>
        <v>68.76533333333333</v>
      </c>
    </row>
    <row r="91" spans="1:14" ht="15">
      <c r="A91" s="171">
        <v>637015</v>
      </c>
      <c r="B91" s="9"/>
      <c r="C91" s="641">
        <v>41</v>
      </c>
      <c r="D91" s="512" t="s">
        <v>150</v>
      </c>
      <c r="E91" s="470" t="s">
        <v>151</v>
      </c>
      <c r="F91" s="170">
        <v>1303</v>
      </c>
      <c r="G91" s="170">
        <v>1416</v>
      </c>
      <c r="H91" s="48">
        <v>2000</v>
      </c>
      <c r="I91" s="8">
        <v>2000</v>
      </c>
      <c r="J91" s="172">
        <v>2000</v>
      </c>
      <c r="K91" s="171">
        <v>2000</v>
      </c>
      <c r="L91" s="48">
        <v>2000</v>
      </c>
      <c r="M91" s="985">
        <v>1650.89</v>
      </c>
      <c r="N91" s="964">
        <f t="shared" si="10"/>
        <v>82.54450000000001</v>
      </c>
    </row>
    <row r="92" spans="1:14" ht="15">
      <c r="A92" s="171">
        <v>637016</v>
      </c>
      <c r="B92" s="33"/>
      <c r="C92" s="641">
        <v>41</v>
      </c>
      <c r="D92" s="512" t="s">
        <v>73</v>
      </c>
      <c r="E92" s="470" t="s">
        <v>152</v>
      </c>
      <c r="F92" s="170">
        <v>1937</v>
      </c>
      <c r="G92" s="170">
        <v>2150</v>
      </c>
      <c r="H92" s="89">
        <v>2950</v>
      </c>
      <c r="I92" s="6">
        <v>2950</v>
      </c>
      <c r="J92" s="170">
        <v>2950</v>
      </c>
      <c r="K92" s="171">
        <v>2910</v>
      </c>
      <c r="L92" s="48">
        <v>2910</v>
      </c>
      <c r="M92" s="988">
        <v>1696.48</v>
      </c>
      <c r="N92" s="967">
        <f t="shared" si="10"/>
        <v>58.29828178694159</v>
      </c>
    </row>
    <row r="93" spans="1:14" ht="15">
      <c r="A93" s="171">
        <v>637026</v>
      </c>
      <c r="B93" s="33">
        <v>1</v>
      </c>
      <c r="C93" s="206">
        <v>41</v>
      </c>
      <c r="D93" s="511" t="s">
        <v>153</v>
      </c>
      <c r="E93" s="471" t="s">
        <v>154</v>
      </c>
      <c r="F93" s="170">
        <v>2933</v>
      </c>
      <c r="G93" s="170">
        <v>3948</v>
      </c>
      <c r="H93" s="48">
        <v>4900</v>
      </c>
      <c r="I93" s="8">
        <v>4900</v>
      </c>
      <c r="J93" s="172">
        <v>4900</v>
      </c>
      <c r="K93" s="171">
        <v>4900</v>
      </c>
      <c r="L93" s="48">
        <v>4900</v>
      </c>
      <c r="M93" s="985">
        <v>1404</v>
      </c>
      <c r="N93" s="965">
        <f t="shared" si="10"/>
        <v>28.653061224489793</v>
      </c>
    </row>
    <row r="94" spans="1:14" ht="15">
      <c r="A94" s="171">
        <v>637026</v>
      </c>
      <c r="B94" s="33">
        <v>2</v>
      </c>
      <c r="C94" s="13">
        <v>41</v>
      </c>
      <c r="D94" s="512" t="s">
        <v>153</v>
      </c>
      <c r="E94" s="470" t="s">
        <v>155</v>
      </c>
      <c r="F94" s="170">
        <v>2467</v>
      </c>
      <c r="G94" s="170">
        <v>4227</v>
      </c>
      <c r="H94" s="48">
        <v>6000</v>
      </c>
      <c r="I94" s="48">
        <v>6000</v>
      </c>
      <c r="J94" s="172">
        <v>6000</v>
      </c>
      <c r="K94" s="171">
        <v>6000</v>
      </c>
      <c r="L94" s="48">
        <v>6000</v>
      </c>
      <c r="M94" s="985">
        <v>0</v>
      </c>
      <c r="N94" s="965">
        <f t="shared" si="10"/>
        <v>0</v>
      </c>
    </row>
    <row r="95" spans="1:14" ht="15">
      <c r="A95" s="171">
        <v>637027</v>
      </c>
      <c r="B95" s="33"/>
      <c r="C95" s="9">
        <v>41</v>
      </c>
      <c r="D95" s="512" t="s">
        <v>73</v>
      </c>
      <c r="E95" s="470" t="s">
        <v>156</v>
      </c>
      <c r="F95" s="170">
        <v>9006</v>
      </c>
      <c r="G95" s="170">
        <v>10368</v>
      </c>
      <c r="H95" s="48">
        <v>7000</v>
      </c>
      <c r="I95" s="8">
        <v>7000</v>
      </c>
      <c r="J95" s="172">
        <v>7000</v>
      </c>
      <c r="K95" s="171">
        <v>14000</v>
      </c>
      <c r="L95" s="48">
        <v>20000</v>
      </c>
      <c r="M95" s="985">
        <v>15624.54</v>
      </c>
      <c r="N95" s="1006">
        <f t="shared" si="10"/>
        <v>78.12270000000001</v>
      </c>
    </row>
    <row r="96" spans="1:14" ht="15">
      <c r="A96" s="201">
        <v>637031</v>
      </c>
      <c r="B96" s="33"/>
      <c r="C96" s="13">
        <v>41</v>
      </c>
      <c r="D96" s="512" t="s">
        <v>73</v>
      </c>
      <c r="E96" s="470" t="s">
        <v>27</v>
      </c>
      <c r="F96" s="172">
        <v>636</v>
      </c>
      <c r="G96" s="172">
        <v>5</v>
      </c>
      <c r="H96" s="48"/>
      <c r="I96" s="53"/>
      <c r="J96" s="211"/>
      <c r="K96" s="201"/>
      <c r="L96" s="53">
        <v>150</v>
      </c>
      <c r="M96" s="985">
        <v>135</v>
      </c>
      <c r="N96" s="1007">
        <f t="shared" si="10"/>
        <v>90</v>
      </c>
    </row>
    <row r="97" spans="1:14" ht="15">
      <c r="A97" s="201">
        <v>637035</v>
      </c>
      <c r="B97" s="33"/>
      <c r="C97" s="641">
        <v>41</v>
      </c>
      <c r="D97" s="510" t="s">
        <v>114</v>
      </c>
      <c r="E97" s="504" t="s">
        <v>388</v>
      </c>
      <c r="F97" s="211">
        <v>195</v>
      </c>
      <c r="G97" s="211">
        <v>13</v>
      </c>
      <c r="H97" s="53">
        <v>250</v>
      </c>
      <c r="I97" s="53">
        <v>250</v>
      </c>
      <c r="J97" s="211">
        <v>15</v>
      </c>
      <c r="K97" s="201">
        <v>250</v>
      </c>
      <c r="L97" s="53">
        <v>250</v>
      </c>
      <c r="M97" s="993">
        <v>0</v>
      </c>
      <c r="N97" s="967">
        <f aca="true" t="shared" si="11" ref="N97:N106">(100/L97)*M97</f>
        <v>0</v>
      </c>
    </row>
    <row r="98" spans="1:14" ht="15">
      <c r="A98" s="201">
        <v>637003</v>
      </c>
      <c r="B98" s="9"/>
      <c r="C98" s="657">
        <v>41</v>
      </c>
      <c r="D98" s="511" t="s">
        <v>104</v>
      </c>
      <c r="E98" s="471" t="s">
        <v>452</v>
      </c>
      <c r="F98" s="210">
        <v>1282</v>
      </c>
      <c r="G98" s="210">
        <v>1847</v>
      </c>
      <c r="H98" s="516">
        <v>5000</v>
      </c>
      <c r="I98" s="53">
        <v>5000</v>
      </c>
      <c r="J98" s="211">
        <v>1000</v>
      </c>
      <c r="K98" s="201">
        <v>5000</v>
      </c>
      <c r="L98" s="53">
        <v>5000</v>
      </c>
      <c r="M98" s="993">
        <v>1011.5</v>
      </c>
      <c r="N98" s="966">
        <f t="shared" si="11"/>
        <v>20.23</v>
      </c>
    </row>
    <row r="99" spans="1:14" ht="15">
      <c r="A99" s="164">
        <v>641</v>
      </c>
      <c r="B99" s="74"/>
      <c r="C99" s="112"/>
      <c r="D99" s="514"/>
      <c r="E99" s="503" t="s">
        <v>157</v>
      </c>
      <c r="F99" s="165">
        <v>7218</v>
      </c>
      <c r="G99" s="165">
        <v>9113</v>
      </c>
      <c r="H99" s="5">
        <v>11600</v>
      </c>
      <c r="I99" s="4">
        <v>11600</v>
      </c>
      <c r="J99" s="165">
        <v>9600</v>
      </c>
      <c r="K99" s="164">
        <f>SUM(K100:K101)</f>
        <v>9600</v>
      </c>
      <c r="L99" s="5">
        <f>SUM(L100:L101)</f>
        <v>9800</v>
      </c>
      <c r="M99" s="984">
        <f>SUM(M100:M101)</f>
        <v>7602.36</v>
      </c>
      <c r="N99" s="997">
        <f t="shared" si="11"/>
        <v>77.57510204081632</v>
      </c>
    </row>
    <row r="100" spans="1:14" ht="15">
      <c r="A100" s="180">
        <v>641012</v>
      </c>
      <c r="B100" s="22"/>
      <c r="C100" s="641">
        <v>111</v>
      </c>
      <c r="D100" s="522" t="s">
        <v>73</v>
      </c>
      <c r="E100" s="41" t="s">
        <v>158</v>
      </c>
      <c r="F100" s="181">
        <v>7186</v>
      </c>
      <c r="G100" s="181">
        <v>7940</v>
      </c>
      <c r="H100" s="36">
        <v>8100</v>
      </c>
      <c r="I100" s="36">
        <v>8100</v>
      </c>
      <c r="J100" s="183">
        <v>8100</v>
      </c>
      <c r="K100" s="182">
        <v>8100</v>
      </c>
      <c r="L100" s="36">
        <v>8100</v>
      </c>
      <c r="M100" s="989">
        <v>5913.36</v>
      </c>
      <c r="N100" s="998">
        <f t="shared" si="11"/>
        <v>73.00444444444443</v>
      </c>
    </row>
    <row r="101" spans="1:14" ht="15">
      <c r="A101" s="179">
        <v>642013</v>
      </c>
      <c r="B101" s="32"/>
      <c r="C101" s="130">
        <v>41</v>
      </c>
      <c r="D101" s="513" t="s">
        <v>73</v>
      </c>
      <c r="E101" s="471" t="s">
        <v>159</v>
      </c>
      <c r="F101" s="210"/>
      <c r="G101" s="210">
        <v>1173</v>
      </c>
      <c r="H101" s="516">
        <v>3500</v>
      </c>
      <c r="I101" s="23">
        <v>3500</v>
      </c>
      <c r="J101" s="210">
        <v>1500</v>
      </c>
      <c r="K101" s="179">
        <v>1500</v>
      </c>
      <c r="L101" s="516">
        <v>1700</v>
      </c>
      <c r="M101" s="990">
        <v>1689</v>
      </c>
      <c r="N101" s="966">
        <f t="shared" si="11"/>
        <v>99.35294117647058</v>
      </c>
    </row>
    <row r="102" spans="1:14" ht="15">
      <c r="A102" s="166"/>
      <c r="B102" s="75"/>
      <c r="C102" s="112"/>
      <c r="D102" s="514"/>
      <c r="E102" s="503" t="s">
        <v>558</v>
      </c>
      <c r="F102" s="167"/>
      <c r="G102" s="167"/>
      <c r="H102" s="77"/>
      <c r="I102" s="77"/>
      <c r="J102" s="167"/>
      <c r="K102" s="166"/>
      <c r="L102" s="5">
        <f>SUM(L103:L106)</f>
        <v>27650</v>
      </c>
      <c r="M102" s="984">
        <f>SUM(M103:M106)</f>
        <v>27482.89</v>
      </c>
      <c r="N102" s="997">
        <f t="shared" si="11"/>
        <v>99.39562386980108</v>
      </c>
    </row>
    <row r="103" spans="1:14" ht="15">
      <c r="A103" s="182">
        <v>633006</v>
      </c>
      <c r="B103" s="15">
        <v>50</v>
      </c>
      <c r="C103" s="206">
        <v>111</v>
      </c>
      <c r="D103" s="510" t="s">
        <v>184</v>
      </c>
      <c r="E103" s="41" t="s">
        <v>92</v>
      </c>
      <c r="F103" s="183"/>
      <c r="G103" s="183"/>
      <c r="H103" s="36"/>
      <c r="I103" s="36"/>
      <c r="J103" s="183"/>
      <c r="K103" s="182"/>
      <c r="L103" s="36">
        <v>2500</v>
      </c>
      <c r="M103" s="989">
        <v>2469.27</v>
      </c>
      <c r="N103" s="967">
        <f t="shared" si="11"/>
        <v>98.77080000000001</v>
      </c>
    </row>
    <row r="104" spans="1:14" ht="15">
      <c r="A104" s="1154">
        <v>633016</v>
      </c>
      <c r="B104" s="9">
        <v>50</v>
      </c>
      <c r="C104" s="13">
        <v>111</v>
      </c>
      <c r="D104" s="512" t="s">
        <v>184</v>
      </c>
      <c r="E104" s="470" t="s">
        <v>559</v>
      </c>
      <c r="F104" s="172"/>
      <c r="G104" s="172"/>
      <c r="H104" s="48"/>
      <c r="I104" s="48"/>
      <c r="J104" s="172"/>
      <c r="K104" s="171"/>
      <c r="L104" s="48">
        <v>700</v>
      </c>
      <c r="M104" s="985">
        <v>664.03</v>
      </c>
      <c r="N104" s="965">
        <f t="shared" si="11"/>
        <v>94.86142857142856</v>
      </c>
    </row>
    <row r="105" spans="1:14" ht="15">
      <c r="A105" s="171">
        <v>637004</v>
      </c>
      <c r="B105" s="9">
        <v>50</v>
      </c>
      <c r="C105" s="13">
        <v>111</v>
      </c>
      <c r="D105" s="512" t="s">
        <v>184</v>
      </c>
      <c r="E105" s="470" t="s">
        <v>134</v>
      </c>
      <c r="F105" s="172"/>
      <c r="G105" s="172"/>
      <c r="H105" s="48"/>
      <c r="I105" s="48"/>
      <c r="J105" s="172"/>
      <c r="K105" s="171"/>
      <c r="L105" s="48">
        <v>2200</v>
      </c>
      <c r="M105" s="985">
        <v>2115.52</v>
      </c>
      <c r="N105" s="965">
        <f t="shared" si="11"/>
        <v>96.16</v>
      </c>
    </row>
    <row r="106" spans="1:14" ht="15">
      <c r="A106" s="173">
        <v>637027</v>
      </c>
      <c r="B106" s="11">
        <v>50</v>
      </c>
      <c r="C106" s="204">
        <v>111</v>
      </c>
      <c r="D106" s="509" t="s">
        <v>184</v>
      </c>
      <c r="E106" s="505" t="s">
        <v>560</v>
      </c>
      <c r="F106" s="174"/>
      <c r="G106" s="174"/>
      <c r="H106" s="80"/>
      <c r="I106" s="80"/>
      <c r="J106" s="174"/>
      <c r="K106" s="173"/>
      <c r="L106" s="80">
        <v>22250</v>
      </c>
      <c r="M106" s="986">
        <v>22234.07</v>
      </c>
      <c r="N106" s="1000">
        <f t="shared" si="11"/>
        <v>99.92840449438204</v>
      </c>
    </row>
    <row r="107" spans="1:14" ht="15.75" thickBot="1">
      <c r="A107" s="255"/>
      <c r="B107" s="27"/>
      <c r="C107" s="643"/>
      <c r="D107" s="537"/>
      <c r="E107" s="562"/>
      <c r="F107" s="321"/>
      <c r="G107" s="321"/>
      <c r="H107" s="80"/>
      <c r="I107" s="80"/>
      <c r="J107" s="535"/>
      <c r="K107" s="173"/>
      <c r="L107" s="80"/>
      <c r="M107" s="986"/>
      <c r="N107" s="836"/>
    </row>
    <row r="108" spans="1:14" ht="15.75" thickBot="1">
      <c r="A108" s="16" t="s">
        <v>160</v>
      </c>
      <c r="B108" s="94"/>
      <c r="C108" s="55"/>
      <c r="D108" s="508"/>
      <c r="E108" s="57" t="s">
        <v>161</v>
      </c>
      <c r="F108" s="18">
        <f>SUM(F109+F110+F120+F118)</f>
        <v>6343</v>
      </c>
      <c r="G108" s="18">
        <f>SUM(G109+G110+G120+G118)</f>
        <v>6562</v>
      </c>
      <c r="H108" s="70">
        <f>H109+H110+H120+H118</f>
        <v>6935</v>
      </c>
      <c r="I108" s="68">
        <f>I109+I110+I120+I118</f>
        <v>6935</v>
      </c>
      <c r="J108" s="18">
        <f>J109+J110+J120</f>
        <v>6655</v>
      </c>
      <c r="K108" s="69">
        <f>K109+K110+K120+K118</f>
        <v>7471</v>
      </c>
      <c r="L108" s="70">
        <f>L109+L110+L120+L118</f>
        <v>7471</v>
      </c>
      <c r="M108" s="1008">
        <f>M109+M110+M120+M118</f>
        <v>5472.570000000001</v>
      </c>
      <c r="N108" s="995">
        <f aca="true" t="shared" si="12" ref="N108:N123">(100/L108)*M108</f>
        <v>73.25083656806319</v>
      </c>
    </row>
    <row r="109" spans="1:14" ht="15">
      <c r="A109" s="261">
        <v>611000</v>
      </c>
      <c r="B109" s="96"/>
      <c r="C109" s="95">
        <v>41</v>
      </c>
      <c r="D109" s="702" t="s">
        <v>139</v>
      </c>
      <c r="E109" s="539" t="s">
        <v>74</v>
      </c>
      <c r="F109" s="215">
        <v>3503</v>
      </c>
      <c r="G109" s="215">
        <v>3868</v>
      </c>
      <c r="H109" s="106">
        <v>4000</v>
      </c>
      <c r="I109" s="98">
        <v>4000</v>
      </c>
      <c r="J109" s="215">
        <v>4000</v>
      </c>
      <c r="K109" s="261">
        <v>4400</v>
      </c>
      <c r="L109" s="106">
        <v>4400</v>
      </c>
      <c r="M109" s="1009">
        <v>3128.51</v>
      </c>
      <c r="N109" s="996">
        <f t="shared" si="12"/>
        <v>71.1025</v>
      </c>
    </row>
    <row r="110" spans="1:14" ht="15">
      <c r="A110" s="193">
        <v>62</v>
      </c>
      <c r="B110" s="74"/>
      <c r="C110" s="3"/>
      <c r="D110" s="588"/>
      <c r="E110" s="532" t="s">
        <v>75</v>
      </c>
      <c r="F110" s="165">
        <f>SUM(F111:F117)</f>
        <v>1212</v>
      </c>
      <c r="G110" s="165">
        <f aca="true" t="shared" si="13" ref="G110:M110">SUM(G111:G117)</f>
        <v>1302</v>
      </c>
      <c r="H110" s="5">
        <f t="shared" si="13"/>
        <v>1455</v>
      </c>
      <c r="I110" s="4">
        <f t="shared" si="13"/>
        <v>1455</v>
      </c>
      <c r="J110" s="165">
        <f t="shared" si="13"/>
        <v>1455</v>
      </c>
      <c r="K110" s="164">
        <f t="shared" si="13"/>
        <v>1581</v>
      </c>
      <c r="L110" s="5">
        <f t="shared" si="13"/>
        <v>1581</v>
      </c>
      <c r="M110" s="984">
        <f t="shared" si="13"/>
        <v>1114.22</v>
      </c>
      <c r="N110" s="999">
        <f t="shared" si="12"/>
        <v>70.47564832384566</v>
      </c>
    </row>
    <row r="111" spans="1:14" ht="15">
      <c r="A111" s="180">
        <v>623000</v>
      </c>
      <c r="B111" s="22"/>
      <c r="C111" s="631">
        <v>41</v>
      </c>
      <c r="D111" s="521" t="s">
        <v>139</v>
      </c>
      <c r="E111" s="533" t="s">
        <v>77</v>
      </c>
      <c r="F111" s="216">
        <v>323</v>
      </c>
      <c r="G111" s="216">
        <v>374</v>
      </c>
      <c r="H111" s="52">
        <v>400</v>
      </c>
      <c r="I111" s="21">
        <v>400</v>
      </c>
      <c r="J111" s="181">
        <v>400</v>
      </c>
      <c r="K111" s="180">
        <v>440</v>
      </c>
      <c r="L111" s="52">
        <v>440</v>
      </c>
      <c r="M111" s="970">
        <v>328.81</v>
      </c>
      <c r="N111" s="971">
        <f t="shared" si="12"/>
        <v>74.72954545454546</v>
      </c>
    </row>
    <row r="112" spans="1:14" ht="15">
      <c r="A112" s="171">
        <v>625001</v>
      </c>
      <c r="B112" s="7"/>
      <c r="C112" s="641">
        <v>41</v>
      </c>
      <c r="D112" s="510" t="s">
        <v>139</v>
      </c>
      <c r="E112" s="328" t="s">
        <v>78</v>
      </c>
      <c r="F112" s="211">
        <v>49</v>
      </c>
      <c r="G112" s="211">
        <v>48</v>
      </c>
      <c r="H112" s="48">
        <v>60</v>
      </c>
      <c r="I112" s="8">
        <v>60</v>
      </c>
      <c r="J112" s="172">
        <v>60</v>
      </c>
      <c r="K112" s="171">
        <v>65</v>
      </c>
      <c r="L112" s="8">
        <v>65</v>
      </c>
      <c r="M112" s="985">
        <v>44.04</v>
      </c>
      <c r="N112" s="965">
        <f t="shared" si="12"/>
        <v>67.75384615384615</v>
      </c>
    </row>
    <row r="113" spans="1:14" ht="15">
      <c r="A113" s="171">
        <v>625002</v>
      </c>
      <c r="B113" s="9"/>
      <c r="C113" s="13">
        <v>41</v>
      </c>
      <c r="D113" s="511" t="s">
        <v>139</v>
      </c>
      <c r="E113" s="328" t="s">
        <v>79</v>
      </c>
      <c r="F113" s="211">
        <v>494</v>
      </c>
      <c r="G113" s="211">
        <v>523</v>
      </c>
      <c r="H113" s="48">
        <v>600</v>
      </c>
      <c r="I113" s="8">
        <v>600</v>
      </c>
      <c r="J113" s="172">
        <v>600</v>
      </c>
      <c r="K113" s="171">
        <v>650</v>
      </c>
      <c r="L113" s="8">
        <v>650</v>
      </c>
      <c r="M113" s="985">
        <v>440.79</v>
      </c>
      <c r="N113" s="964">
        <f t="shared" si="12"/>
        <v>67.81384615384616</v>
      </c>
    </row>
    <row r="114" spans="1:14" ht="15">
      <c r="A114" s="171">
        <v>625003</v>
      </c>
      <c r="B114" s="9"/>
      <c r="C114" s="13">
        <v>41</v>
      </c>
      <c r="D114" s="511" t="s">
        <v>139</v>
      </c>
      <c r="E114" s="328" t="s">
        <v>80</v>
      </c>
      <c r="F114" s="211">
        <v>39</v>
      </c>
      <c r="G114" s="211">
        <v>30</v>
      </c>
      <c r="H114" s="48">
        <v>35</v>
      </c>
      <c r="I114" s="8">
        <v>35</v>
      </c>
      <c r="J114" s="172">
        <v>35</v>
      </c>
      <c r="K114" s="171">
        <v>36</v>
      </c>
      <c r="L114" s="8">
        <v>36</v>
      </c>
      <c r="M114" s="985">
        <v>25.17</v>
      </c>
      <c r="N114" s="967">
        <f t="shared" si="12"/>
        <v>69.91666666666667</v>
      </c>
    </row>
    <row r="115" spans="1:14" ht="15">
      <c r="A115" s="171">
        <v>625004</v>
      </c>
      <c r="B115" s="9"/>
      <c r="C115" s="13">
        <v>41</v>
      </c>
      <c r="D115" s="511" t="s">
        <v>139</v>
      </c>
      <c r="E115" s="328" t="s">
        <v>81</v>
      </c>
      <c r="F115" s="172">
        <v>106</v>
      </c>
      <c r="G115" s="172">
        <v>112</v>
      </c>
      <c r="H115" s="48">
        <v>130</v>
      </c>
      <c r="I115" s="8">
        <v>130</v>
      </c>
      <c r="J115" s="172">
        <v>130</v>
      </c>
      <c r="K115" s="171">
        <v>135</v>
      </c>
      <c r="L115" s="8">
        <v>135</v>
      </c>
      <c r="M115" s="985">
        <v>94.44</v>
      </c>
      <c r="N115" s="967">
        <f t="shared" si="12"/>
        <v>69.95555555555555</v>
      </c>
    </row>
    <row r="116" spans="1:14" ht="15">
      <c r="A116" s="171">
        <v>625005</v>
      </c>
      <c r="B116" s="9"/>
      <c r="C116" s="13">
        <v>41</v>
      </c>
      <c r="D116" s="511" t="s">
        <v>139</v>
      </c>
      <c r="E116" s="328" t="s">
        <v>82</v>
      </c>
      <c r="F116" s="172">
        <v>35</v>
      </c>
      <c r="G116" s="172">
        <v>38</v>
      </c>
      <c r="H116" s="48">
        <v>40</v>
      </c>
      <c r="I116" s="8">
        <v>40</v>
      </c>
      <c r="J116" s="172">
        <v>40</v>
      </c>
      <c r="K116" s="171">
        <v>45</v>
      </c>
      <c r="L116" s="8">
        <v>45</v>
      </c>
      <c r="M116" s="985">
        <v>31.47</v>
      </c>
      <c r="N116" s="967">
        <f t="shared" si="12"/>
        <v>69.93333333333334</v>
      </c>
    </row>
    <row r="117" spans="1:14" ht="15">
      <c r="A117" s="173">
        <v>625007</v>
      </c>
      <c r="B117" s="11"/>
      <c r="C117" s="206">
        <v>41</v>
      </c>
      <c r="D117" s="511" t="s">
        <v>139</v>
      </c>
      <c r="E117" s="557" t="s">
        <v>83</v>
      </c>
      <c r="F117" s="174">
        <v>166</v>
      </c>
      <c r="G117" s="174">
        <v>177</v>
      </c>
      <c r="H117" s="80">
        <v>190</v>
      </c>
      <c r="I117" s="10">
        <v>190</v>
      </c>
      <c r="J117" s="174">
        <v>190</v>
      </c>
      <c r="K117" s="173">
        <v>210</v>
      </c>
      <c r="L117" s="10">
        <v>210</v>
      </c>
      <c r="M117" s="986">
        <v>149.5</v>
      </c>
      <c r="N117" s="966">
        <f t="shared" si="12"/>
        <v>71.19047619047619</v>
      </c>
    </row>
    <row r="118" spans="1:14" ht="15">
      <c r="A118" s="193">
        <v>631</v>
      </c>
      <c r="B118" s="74"/>
      <c r="C118" s="112"/>
      <c r="D118" s="514"/>
      <c r="E118" s="532" t="s">
        <v>337</v>
      </c>
      <c r="F118" s="165">
        <v>202</v>
      </c>
      <c r="G118" s="165"/>
      <c r="H118" s="5">
        <v>120</v>
      </c>
      <c r="I118" s="4">
        <v>120</v>
      </c>
      <c r="J118" s="165">
        <v>120</v>
      </c>
      <c r="K118" s="164">
        <f>K119</f>
        <v>120</v>
      </c>
      <c r="L118" s="4">
        <f>L119</f>
        <v>120</v>
      </c>
      <c r="M118" s="984">
        <f>M119</f>
        <v>0</v>
      </c>
      <c r="N118" s="996">
        <f t="shared" si="12"/>
        <v>0</v>
      </c>
    </row>
    <row r="119" spans="1:14" ht="15">
      <c r="A119" s="166">
        <v>631001</v>
      </c>
      <c r="B119" s="76"/>
      <c r="C119" s="645">
        <v>41</v>
      </c>
      <c r="D119" s="514" t="s">
        <v>139</v>
      </c>
      <c r="E119" s="541" t="s">
        <v>338</v>
      </c>
      <c r="F119" s="167">
        <v>202</v>
      </c>
      <c r="G119" s="167"/>
      <c r="H119" s="77">
        <v>120</v>
      </c>
      <c r="I119" s="78">
        <v>120</v>
      </c>
      <c r="J119" s="167">
        <v>120</v>
      </c>
      <c r="K119" s="166">
        <v>120</v>
      </c>
      <c r="L119" s="78">
        <v>120</v>
      </c>
      <c r="M119" s="987">
        <v>0</v>
      </c>
      <c r="N119" s="972">
        <f t="shared" si="12"/>
        <v>0</v>
      </c>
    </row>
    <row r="120" spans="1:14" ht="15">
      <c r="A120" s="193">
        <v>637</v>
      </c>
      <c r="B120" s="3"/>
      <c r="C120" s="135"/>
      <c r="D120" s="514"/>
      <c r="E120" s="532" t="s">
        <v>162</v>
      </c>
      <c r="F120" s="165">
        <f>SUM(F121:F124)</f>
        <v>1426</v>
      </c>
      <c r="G120" s="165">
        <f>SUM(G121:G124)</f>
        <v>1392</v>
      </c>
      <c r="H120" s="5">
        <f aca="true" t="shared" si="14" ref="H120:M120">SUM(H121:H123)</f>
        <v>1360</v>
      </c>
      <c r="I120" s="4">
        <f t="shared" si="14"/>
        <v>1360</v>
      </c>
      <c r="J120" s="165">
        <f t="shared" si="14"/>
        <v>1200</v>
      </c>
      <c r="K120" s="164">
        <f t="shared" si="14"/>
        <v>1370</v>
      </c>
      <c r="L120" s="4">
        <f t="shared" si="14"/>
        <v>1370</v>
      </c>
      <c r="M120" s="984">
        <f t="shared" si="14"/>
        <v>1229.84</v>
      </c>
      <c r="N120" s="996">
        <f t="shared" si="12"/>
        <v>89.76934306569342</v>
      </c>
    </row>
    <row r="121" spans="1:14" ht="15">
      <c r="A121" s="180">
        <v>637014</v>
      </c>
      <c r="B121" s="22"/>
      <c r="C121" s="631">
        <v>41</v>
      </c>
      <c r="D121" s="521" t="s">
        <v>139</v>
      </c>
      <c r="E121" s="533" t="s">
        <v>149</v>
      </c>
      <c r="F121" s="181">
        <v>184</v>
      </c>
      <c r="G121" s="181">
        <v>196</v>
      </c>
      <c r="H121" s="52">
        <v>200</v>
      </c>
      <c r="I121" s="21">
        <v>200</v>
      </c>
      <c r="J121" s="181">
        <v>160</v>
      </c>
      <c r="K121" s="180">
        <v>200</v>
      </c>
      <c r="L121" s="21">
        <v>200</v>
      </c>
      <c r="M121" s="970">
        <v>164</v>
      </c>
      <c r="N121" s="998">
        <f t="shared" si="12"/>
        <v>82</v>
      </c>
    </row>
    <row r="122" spans="1:14" ht="15">
      <c r="A122" s="169">
        <v>637012</v>
      </c>
      <c r="B122" s="7">
        <v>1</v>
      </c>
      <c r="C122" s="641">
        <v>41</v>
      </c>
      <c r="D122" s="522" t="s">
        <v>73</v>
      </c>
      <c r="E122" s="534" t="s">
        <v>163</v>
      </c>
      <c r="F122" s="183">
        <v>1194</v>
      </c>
      <c r="G122" s="183">
        <v>1151</v>
      </c>
      <c r="H122" s="89">
        <v>1100</v>
      </c>
      <c r="I122" s="6">
        <v>1100</v>
      </c>
      <c r="J122" s="170">
        <v>1000</v>
      </c>
      <c r="K122" s="169">
        <v>1100</v>
      </c>
      <c r="L122" s="6">
        <v>1100</v>
      </c>
      <c r="M122" s="988">
        <v>1027.98</v>
      </c>
      <c r="N122" s="967">
        <f t="shared" si="12"/>
        <v>93.45272727272727</v>
      </c>
    </row>
    <row r="123" spans="1:14" ht="15">
      <c r="A123" s="173">
        <v>637016</v>
      </c>
      <c r="B123" s="11"/>
      <c r="C123" s="206">
        <v>41</v>
      </c>
      <c r="D123" s="522" t="s">
        <v>139</v>
      </c>
      <c r="E123" s="544" t="s">
        <v>152</v>
      </c>
      <c r="F123" s="210">
        <v>48</v>
      </c>
      <c r="G123" s="210">
        <v>45</v>
      </c>
      <c r="H123" s="546">
        <v>60</v>
      </c>
      <c r="I123" s="100">
        <v>60</v>
      </c>
      <c r="J123" s="217">
        <v>40</v>
      </c>
      <c r="K123" s="1045">
        <v>70</v>
      </c>
      <c r="L123" s="100">
        <v>70</v>
      </c>
      <c r="M123" s="1010">
        <v>37.86</v>
      </c>
      <c r="N123" s="966">
        <f t="shared" si="12"/>
        <v>54.08571428571429</v>
      </c>
    </row>
    <row r="124" spans="1:14" ht="15.75" thickBot="1">
      <c r="A124" s="257"/>
      <c r="B124" s="92"/>
      <c r="C124" s="646"/>
      <c r="D124" s="542"/>
      <c r="E124" s="545"/>
      <c r="F124" s="320"/>
      <c r="G124" s="320"/>
      <c r="H124" s="36"/>
      <c r="I124" s="93"/>
      <c r="J124" s="226"/>
      <c r="K124" s="198"/>
      <c r="L124" s="93"/>
      <c r="M124" s="185"/>
      <c r="N124" s="836"/>
    </row>
    <row r="125" spans="1:14" ht="15.75" thickBot="1">
      <c r="A125" s="16" t="s">
        <v>164</v>
      </c>
      <c r="B125" s="17"/>
      <c r="C125" s="638"/>
      <c r="D125" s="508"/>
      <c r="E125" s="57" t="s">
        <v>165</v>
      </c>
      <c r="F125" s="18">
        <f>SUM(F126+F127+F135+F141)</f>
        <v>4226</v>
      </c>
      <c r="G125" s="18">
        <f>SUM(G126+G127+G135+G141)</f>
        <v>4569</v>
      </c>
      <c r="H125" s="70">
        <f>H126+H127+H135+H141</f>
        <v>5000</v>
      </c>
      <c r="I125" s="68">
        <f>I126+I127+I135+I141</f>
        <v>5000</v>
      </c>
      <c r="J125" s="18">
        <f>J126+J127+J135+J141</f>
        <v>4963</v>
      </c>
      <c r="K125" s="69">
        <f>K126+K127+K135+K141</f>
        <v>5000</v>
      </c>
      <c r="L125" s="68">
        <v>5480</v>
      </c>
      <c r="M125" s="1008">
        <f>M126+M127+M135+M141</f>
        <v>1558.5</v>
      </c>
      <c r="N125" s="995">
        <f aca="true" t="shared" si="15" ref="N125:N142">(100/L125)*M125</f>
        <v>28.439781021897808</v>
      </c>
    </row>
    <row r="126" spans="1:14" ht="15">
      <c r="A126" s="261">
        <v>611000</v>
      </c>
      <c r="B126" s="95"/>
      <c r="C126" s="98">
        <v>111</v>
      </c>
      <c r="D126" s="703" t="s">
        <v>166</v>
      </c>
      <c r="E126" s="539" t="s">
        <v>74</v>
      </c>
      <c r="F126" s="547">
        <v>3244</v>
      </c>
      <c r="G126" s="547">
        <v>3300</v>
      </c>
      <c r="H126" s="106">
        <v>3300</v>
      </c>
      <c r="I126" s="98">
        <v>3300</v>
      </c>
      <c r="J126" s="215">
        <v>3300</v>
      </c>
      <c r="K126" s="261">
        <v>3300</v>
      </c>
      <c r="L126" s="98">
        <v>3580</v>
      </c>
      <c r="M126" s="1009">
        <v>825</v>
      </c>
      <c r="N126" s="996">
        <f t="shared" si="15"/>
        <v>23.044692737430164</v>
      </c>
    </row>
    <row r="127" spans="1:14" ht="15">
      <c r="A127" s="193">
        <v>62</v>
      </c>
      <c r="B127" s="3"/>
      <c r="C127" s="135"/>
      <c r="D127" s="514"/>
      <c r="E127" s="532" t="s">
        <v>75</v>
      </c>
      <c r="F127" s="165">
        <f>SUM(F128:F134)</f>
        <v>668</v>
      </c>
      <c r="G127" s="165">
        <f aca="true" t="shared" si="16" ref="G127:M127">SUM(G128:G134)</f>
        <v>1064</v>
      </c>
      <c r="H127" s="5">
        <f t="shared" si="16"/>
        <v>1370</v>
      </c>
      <c r="I127" s="5">
        <f t="shared" si="16"/>
        <v>1370</v>
      </c>
      <c r="J127" s="165">
        <f t="shared" si="16"/>
        <v>1370</v>
      </c>
      <c r="K127" s="164">
        <f t="shared" si="16"/>
        <v>1370</v>
      </c>
      <c r="L127" s="4">
        <f t="shared" si="16"/>
        <v>1370</v>
      </c>
      <c r="M127" s="984">
        <f t="shared" si="16"/>
        <v>500.94</v>
      </c>
      <c r="N127" s="997">
        <f t="shared" si="15"/>
        <v>36.56496350364963</v>
      </c>
    </row>
    <row r="128" spans="1:14" ht="15">
      <c r="A128" s="180">
        <v>623000</v>
      </c>
      <c r="B128" s="22"/>
      <c r="C128" s="641">
        <v>111</v>
      </c>
      <c r="D128" s="522" t="s">
        <v>166</v>
      </c>
      <c r="E128" s="533" t="s">
        <v>77</v>
      </c>
      <c r="F128" s="216">
        <v>191</v>
      </c>
      <c r="G128" s="216">
        <v>371</v>
      </c>
      <c r="H128" s="52">
        <v>375</v>
      </c>
      <c r="I128" s="21">
        <v>375</v>
      </c>
      <c r="J128" s="181">
        <v>375</v>
      </c>
      <c r="K128" s="180">
        <v>375</v>
      </c>
      <c r="L128" s="21">
        <v>375</v>
      </c>
      <c r="M128" s="970">
        <v>143.37</v>
      </c>
      <c r="N128" s="998">
        <f t="shared" si="15"/>
        <v>38.232</v>
      </c>
    </row>
    <row r="129" spans="1:14" ht="15">
      <c r="A129" s="171">
        <v>625001</v>
      </c>
      <c r="B129" s="9"/>
      <c r="C129" s="13">
        <v>111</v>
      </c>
      <c r="D129" s="512" t="s">
        <v>166</v>
      </c>
      <c r="E129" s="328" t="s">
        <v>78</v>
      </c>
      <c r="F129" s="211">
        <v>27</v>
      </c>
      <c r="G129" s="211">
        <v>26</v>
      </c>
      <c r="H129" s="48">
        <v>60</v>
      </c>
      <c r="I129" s="8">
        <v>60</v>
      </c>
      <c r="J129" s="172">
        <v>60</v>
      </c>
      <c r="K129" s="171">
        <v>60</v>
      </c>
      <c r="L129" s="8">
        <v>60</v>
      </c>
      <c r="M129" s="985">
        <v>20.07</v>
      </c>
      <c r="N129" s="965">
        <f t="shared" si="15"/>
        <v>33.45</v>
      </c>
    </row>
    <row r="130" spans="1:14" ht="15">
      <c r="A130" s="171">
        <v>625002</v>
      </c>
      <c r="B130" s="9"/>
      <c r="C130" s="13">
        <v>111</v>
      </c>
      <c r="D130" s="512" t="s">
        <v>166</v>
      </c>
      <c r="E130" s="328" t="s">
        <v>79</v>
      </c>
      <c r="F130" s="211">
        <v>268</v>
      </c>
      <c r="G130" s="211">
        <v>484</v>
      </c>
      <c r="H130" s="48">
        <v>515</v>
      </c>
      <c r="I130" s="8">
        <v>515</v>
      </c>
      <c r="J130" s="172">
        <v>515</v>
      </c>
      <c r="K130" s="171">
        <v>515</v>
      </c>
      <c r="L130" s="8">
        <v>515</v>
      </c>
      <c r="M130" s="985">
        <v>200.7</v>
      </c>
      <c r="N130" s="964">
        <f t="shared" si="15"/>
        <v>38.970873786407765</v>
      </c>
    </row>
    <row r="131" spans="1:14" ht="15">
      <c r="A131" s="171">
        <v>625003</v>
      </c>
      <c r="B131" s="9"/>
      <c r="C131" s="13">
        <v>111</v>
      </c>
      <c r="D131" s="512" t="s">
        <v>166</v>
      </c>
      <c r="E131" s="328" t="s">
        <v>80</v>
      </c>
      <c r="F131" s="211">
        <v>16</v>
      </c>
      <c r="G131" s="211">
        <v>16</v>
      </c>
      <c r="H131" s="48">
        <v>35</v>
      </c>
      <c r="I131" s="8">
        <v>35</v>
      </c>
      <c r="J131" s="172">
        <v>35</v>
      </c>
      <c r="K131" s="171">
        <v>35</v>
      </c>
      <c r="L131" s="8">
        <v>35</v>
      </c>
      <c r="M131" s="985">
        <v>11.43</v>
      </c>
      <c r="N131" s="967">
        <f t="shared" si="15"/>
        <v>32.65714285714286</v>
      </c>
    </row>
    <row r="132" spans="1:14" ht="15">
      <c r="A132" s="171">
        <v>625004</v>
      </c>
      <c r="B132" s="13"/>
      <c r="C132" s="13">
        <v>111</v>
      </c>
      <c r="D132" s="512" t="s">
        <v>166</v>
      </c>
      <c r="E132" s="328" t="s">
        <v>81</v>
      </c>
      <c r="F132" s="172">
        <v>57</v>
      </c>
      <c r="G132" s="172">
        <v>57</v>
      </c>
      <c r="H132" s="48">
        <v>115</v>
      </c>
      <c r="I132" s="8">
        <v>115</v>
      </c>
      <c r="J132" s="172">
        <v>115</v>
      </c>
      <c r="K132" s="171">
        <v>115</v>
      </c>
      <c r="L132" s="8">
        <v>115</v>
      </c>
      <c r="M132" s="985">
        <v>43.02</v>
      </c>
      <c r="N132" s="965">
        <f t="shared" si="15"/>
        <v>37.40869565217392</v>
      </c>
    </row>
    <row r="133" spans="1:14" ht="15">
      <c r="A133" s="169">
        <v>625005</v>
      </c>
      <c r="B133" s="7"/>
      <c r="C133" s="641">
        <v>111</v>
      </c>
      <c r="D133" s="512" t="s">
        <v>166</v>
      </c>
      <c r="E133" s="328" t="s">
        <v>82</v>
      </c>
      <c r="F133" s="183">
        <v>19</v>
      </c>
      <c r="G133" s="183">
        <v>19</v>
      </c>
      <c r="H133" s="48">
        <v>37</v>
      </c>
      <c r="I133" s="8">
        <v>37</v>
      </c>
      <c r="J133" s="172">
        <v>37</v>
      </c>
      <c r="K133" s="171">
        <v>37</v>
      </c>
      <c r="L133" s="8">
        <v>37</v>
      </c>
      <c r="M133" s="985">
        <v>14.31</v>
      </c>
      <c r="N133" s="964">
        <f t="shared" si="15"/>
        <v>38.67567567567568</v>
      </c>
    </row>
    <row r="134" spans="1:14" ht="15">
      <c r="A134" s="173">
        <v>625007</v>
      </c>
      <c r="B134" s="32"/>
      <c r="C134" s="204">
        <v>111</v>
      </c>
      <c r="D134" s="509" t="s">
        <v>166</v>
      </c>
      <c r="E134" s="544" t="s">
        <v>83</v>
      </c>
      <c r="F134" s="210">
        <v>90</v>
      </c>
      <c r="G134" s="210">
        <v>91</v>
      </c>
      <c r="H134" s="516">
        <v>233</v>
      </c>
      <c r="I134" s="23">
        <v>233</v>
      </c>
      <c r="J134" s="210">
        <v>233</v>
      </c>
      <c r="K134" s="179">
        <v>233</v>
      </c>
      <c r="L134" s="23">
        <v>233</v>
      </c>
      <c r="M134" s="990">
        <v>68.04</v>
      </c>
      <c r="N134" s="966">
        <f t="shared" si="15"/>
        <v>29.20171673819743</v>
      </c>
    </row>
    <row r="135" spans="1:14" ht="15">
      <c r="A135" s="164">
        <v>63</v>
      </c>
      <c r="B135" s="3"/>
      <c r="C135" s="135"/>
      <c r="D135" s="514"/>
      <c r="E135" s="532" t="s">
        <v>162</v>
      </c>
      <c r="F135" s="165">
        <f>SUM(F136:F140)</f>
        <v>306</v>
      </c>
      <c r="G135" s="165">
        <f aca="true" t="shared" si="17" ref="G135:M135">SUM(G136:G140)</f>
        <v>197</v>
      </c>
      <c r="H135" s="5">
        <f t="shared" si="17"/>
        <v>320</v>
      </c>
      <c r="I135" s="4">
        <f t="shared" si="17"/>
        <v>320</v>
      </c>
      <c r="J135" s="165">
        <f t="shared" si="17"/>
        <v>285</v>
      </c>
      <c r="K135" s="164">
        <f t="shared" si="17"/>
        <v>320</v>
      </c>
      <c r="L135" s="4">
        <f t="shared" si="17"/>
        <v>520</v>
      </c>
      <c r="M135" s="984">
        <f t="shared" si="17"/>
        <v>224.56</v>
      </c>
      <c r="N135" s="996">
        <f t="shared" si="15"/>
        <v>43.184615384615384</v>
      </c>
    </row>
    <row r="136" spans="1:14" ht="15">
      <c r="A136" s="180">
        <v>631001</v>
      </c>
      <c r="B136" s="22"/>
      <c r="C136" s="206">
        <v>111</v>
      </c>
      <c r="D136" s="510" t="s">
        <v>166</v>
      </c>
      <c r="E136" s="533" t="s">
        <v>337</v>
      </c>
      <c r="F136" s="216">
        <v>46</v>
      </c>
      <c r="G136" s="216">
        <v>34</v>
      </c>
      <c r="H136" s="52">
        <v>20</v>
      </c>
      <c r="I136" s="21">
        <v>20</v>
      </c>
      <c r="J136" s="181">
        <v>20</v>
      </c>
      <c r="K136" s="180">
        <v>20</v>
      </c>
      <c r="L136" s="21">
        <v>20</v>
      </c>
      <c r="M136" s="970">
        <v>0</v>
      </c>
      <c r="N136" s="971">
        <f t="shared" si="15"/>
        <v>0</v>
      </c>
    </row>
    <row r="137" spans="1:14" ht="15">
      <c r="A137" s="171">
        <v>633006</v>
      </c>
      <c r="B137" s="9">
        <v>1</v>
      </c>
      <c r="C137" s="322">
        <v>111</v>
      </c>
      <c r="D137" s="511" t="s">
        <v>166</v>
      </c>
      <c r="E137" s="328" t="s">
        <v>97</v>
      </c>
      <c r="F137" s="172">
        <v>100</v>
      </c>
      <c r="G137" s="172">
        <v>33</v>
      </c>
      <c r="H137" s="89">
        <v>120</v>
      </c>
      <c r="I137" s="6">
        <v>85</v>
      </c>
      <c r="J137" s="170">
        <v>50</v>
      </c>
      <c r="K137" s="169">
        <v>120</v>
      </c>
      <c r="L137" s="6">
        <v>340</v>
      </c>
      <c r="M137" s="988">
        <v>224.56</v>
      </c>
      <c r="N137" s="964">
        <f t="shared" si="15"/>
        <v>66.04705882352941</v>
      </c>
    </row>
    <row r="138" spans="1:14" ht="15">
      <c r="A138" s="171">
        <v>633006</v>
      </c>
      <c r="B138" s="9">
        <v>4</v>
      </c>
      <c r="C138" s="322">
        <v>111</v>
      </c>
      <c r="D138" s="511" t="s">
        <v>166</v>
      </c>
      <c r="E138" s="328" t="s">
        <v>100</v>
      </c>
      <c r="F138" s="183">
        <v>20</v>
      </c>
      <c r="G138" s="183">
        <v>30</v>
      </c>
      <c r="H138" s="48">
        <v>30</v>
      </c>
      <c r="I138" s="8">
        <v>65</v>
      </c>
      <c r="J138" s="172">
        <v>65</v>
      </c>
      <c r="K138" s="171">
        <v>30</v>
      </c>
      <c r="L138" s="8">
        <v>10</v>
      </c>
      <c r="M138" s="985">
        <v>0</v>
      </c>
      <c r="N138" s="967">
        <f t="shared" si="15"/>
        <v>0</v>
      </c>
    </row>
    <row r="139" spans="1:14" ht="15">
      <c r="A139" s="171">
        <v>633009</v>
      </c>
      <c r="B139" s="9">
        <v>1</v>
      </c>
      <c r="C139" s="13">
        <v>111</v>
      </c>
      <c r="D139" s="512" t="s">
        <v>166</v>
      </c>
      <c r="E139" s="470" t="s">
        <v>167</v>
      </c>
      <c r="F139" s="172">
        <v>40</v>
      </c>
      <c r="G139" s="172"/>
      <c r="H139" s="48">
        <v>50</v>
      </c>
      <c r="I139" s="8">
        <v>50</v>
      </c>
      <c r="J139" s="172">
        <v>50</v>
      </c>
      <c r="K139" s="171">
        <v>50</v>
      </c>
      <c r="L139" s="8">
        <v>50</v>
      </c>
      <c r="M139" s="985">
        <v>0</v>
      </c>
      <c r="N139" s="965">
        <f t="shared" si="15"/>
        <v>0</v>
      </c>
    </row>
    <row r="140" spans="1:14" ht="15">
      <c r="A140" s="173">
        <v>637013</v>
      </c>
      <c r="B140" s="32"/>
      <c r="C140" s="130">
        <v>111</v>
      </c>
      <c r="D140" s="513" t="s">
        <v>166</v>
      </c>
      <c r="E140" s="515" t="s">
        <v>168</v>
      </c>
      <c r="F140" s="170">
        <v>100</v>
      </c>
      <c r="G140" s="170">
        <v>100</v>
      </c>
      <c r="H140" s="80">
        <v>100</v>
      </c>
      <c r="I140" s="10">
        <v>100</v>
      </c>
      <c r="J140" s="174">
        <v>100</v>
      </c>
      <c r="K140" s="173">
        <v>100</v>
      </c>
      <c r="L140" s="10">
        <v>100</v>
      </c>
      <c r="M140" s="986">
        <v>0</v>
      </c>
      <c r="N140" s="1000">
        <f t="shared" si="15"/>
        <v>0</v>
      </c>
    </row>
    <row r="141" spans="1:14" ht="15">
      <c r="A141" s="164">
        <v>642</v>
      </c>
      <c r="B141" s="3"/>
      <c r="C141" s="135"/>
      <c r="D141" s="514"/>
      <c r="E141" s="503" t="s">
        <v>169</v>
      </c>
      <c r="F141" s="165">
        <v>8</v>
      </c>
      <c r="G141" s="165">
        <v>8</v>
      </c>
      <c r="H141" s="5">
        <v>10</v>
      </c>
      <c r="I141" s="4">
        <v>10</v>
      </c>
      <c r="J141" s="165">
        <v>8</v>
      </c>
      <c r="K141" s="164">
        <f>K142</f>
        <v>10</v>
      </c>
      <c r="L141" s="4">
        <f>L142</f>
        <v>10</v>
      </c>
      <c r="M141" s="984">
        <f>M142</f>
        <v>8</v>
      </c>
      <c r="N141" s="999">
        <f t="shared" si="15"/>
        <v>80</v>
      </c>
    </row>
    <row r="142" spans="1:23" ht="15">
      <c r="A142" s="202">
        <v>642006</v>
      </c>
      <c r="B142" s="99"/>
      <c r="C142" s="644">
        <v>111</v>
      </c>
      <c r="D142" s="540" t="s">
        <v>170</v>
      </c>
      <c r="E142" s="506" t="s">
        <v>171</v>
      </c>
      <c r="F142" s="167">
        <v>8</v>
      </c>
      <c r="G142" s="167">
        <v>8</v>
      </c>
      <c r="H142" s="77">
        <v>10</v>
      </c>
      <c r="I142" s="36">
        <v>10</v>
      </c>
      <c r="J142" s="183">
        <v>8</v>
      </c>
      <c r="K142" s="166">
        <v>10</v>
      </c>
      <c r="L142" s="78">
        <v>10</v>
      </c>
      <c r="M142" s="987">
        <v>8</v>
      </c>
      <c r="N142" s="964">
        <f t="shared" si="15"/>
        <v>80</v>
      </c>
      <c r="W142" s="160"/>
    </row>
    <row r="143" spans="1:14" ht="15.75" thickBot="1">
      <c r="A143" s="198"/>
      <c r="B143" s="92"/>
      <c r="C143" s="92"/>
      <c r="D143" s="589"/>
      <c r="E143" s="536"/>
      <c r="F143" s="320"/>
      <c r="G143" s="320"/>
      <c r="H143" s="101"/>
      <c r="I143" s="93"/>
      <c r="J143" s="226"/>
      <c r="K143" s="198"/>
      <c r="L143" s="93"/>
      <c r="M143" s="548"/>
      <c r="N143" s="836"/>
    </row>
    <row r="144" spans="1:14" ht="15.75" thickBot="1">
      <c r="A144" s="69" t="s">
        <v>172</v>
      </c>
      <c r="B144" s="17"/>
      <c r="C144" s="17"/>
      <c r="D144" s="64"/>
      <c r="E144" s="57" t="s">
        <v>173</v>
      </c>
      <c r="F144" s="18">
        <v>2370</v>
      </c>
      <c r="G144" s="18">
        <v>4324</v>
      </c>
      <c r="H144" s="70">
        <v>2500</v>
      </c>
      <c r="I144" s="68">
        <v>2500</v>
      </c>
      <c r="J144" s="18">
        <v>2000</v>
      </c>
      <c r="K144" s="69"/>
      <c r="L144" s="68">
        <v>3965</v>
      </c>
      <c r="M144" s="1008">
        <v>3959.3</v>
      </c>
      <c r="N144" s="995">
        <f>(100/L144)*M144</f>
        <v>99.85624211853721</v>
      </c>
    </row>
    <row r="145" spans="1:14" ht="15">
      <c r="A145" s="200">
        <v>637</v>
      </c>
      <c r="B145" s="72"/>
      <c r="C145" s="72">
        <v>111</v>
      </c>
      <c r="D145" s="704" t="s">
        <v>174</v>
      </c>
      <c r="E145" s="554" t="s">
        <v>175</v>
      </c>
      <c r="F145" s="218">
        <v>2370</v>
      </c>
      <c r="G145" s="218">
        <v>4324</v>
      </c>
      <c r="H145" s="73">
        <v>2500</v>
      </c>
      <c r="I145" s="71">
        <v>2500</v>
      </c>
      <c r="J145" s="218">
        <v>2000</v>
      </c>
      <c r="K145" s="200"/>
      <c r="L145" s="71">
        <v>3965</v>
      </c>
      <c r="M145" s="983">
        <v>3959.3</v>
      </c>
      <c r="N145" s="1001">
        <f aca="true" t="shared" si="18" ref="N145:N152">(100/L145)*M145</f>
        <v>99.85624211853721</v>
      </c>
    </row>
    <row r="146" spans="1:14" ht="15.75" thickBot="1">
      <c r="A146" s="258"/>
      <c r="B146" s="103"/>
      <c r="C146" s="103"/>
      <c r="D146" s="549"/>
      <c r="E146" s="555"/>
      <c r="F146" s="320"/>
      <c r="G146" s="320"/>
      <c r="H146" s="101"/>
      <c r="I146" s="36"/>
      <c r="J146" s="185"/>
      <c r="K146" s="182"/>
      <c r="L146" s="12"/>
      <c r="M146" s="185"/>
      <c r="N146" s="811"/>
    </row>
    <row r="147" spans="1:14" ht="15.75" thickBot="1">
      <c r="A147" s="1" t="s">
        <v>176</v>
      </c>
      <c r="B147" s="2"/>
      <c r="C147" s="2"/>
      <c r="D147" s="325"/>
      <c r="E147" s="556" t="s">
        <v>177</v>
      </c>
      <c r="F147" s="227">
        <f aca="true" t="shared" si="19" ref="F147:M147">F148</f>
        <v>9629</v>
      </c>
      <c r="G147" s="227">
        <f t="shared" si="19"/>
        <v>7762</v>
      </c>
      <c r="H147" s="69">
        <f t="shared" si="19"/>
        <v>8800</v>
      </c>
      <c r="I147" s="70">
        <f t="shared" si="19"/>
        <v>9700</v>
      </c>
      <c r="J147" s="58">
        <f t="shared" si="19"/>
        <v>8000</v>
      </c>
      <c r="K147" s="69">
        <f>K148</f>
        <v>8100</v>
      </c>
      <c r="L147" s="68">
        <f t="shared" si="19"/>
        <v>8100</v>
      </c>
      <c r="M147" s="1008">
        <f t="shared" si="19"/>
        <v>4237.04</v>
      </c>
      <c r="N147" s="995">
        <f t="shared" si="18"/>
        <v>52.309135802469136</v>
      </c>
    </row>
    <row r="148" spans="1:14" ht="15">
      <c r="A148" s="256">
        <v>65</v>
      </c>
      <c r="B148" s="95"/>
      <c r="C148" s="95"/>
      <c r="D148" s="550"/>
      <c r="E148" s="539" t="s">
        <v>178</v>
      </c>
      <c r="F148" s="219">
        <f>F149+F150+F151+F152</f>
        <v>9629</v>
      </c>
      <c r="G148" s="219">
        <f>G149+G150+G151+G152</f>
        <v>7762</v>
      </c>
      <c r="H148" s="261">
        <f aca="true" t="shared" si="20" ref="H148:M148">SUM(H149:H152)</f>
        <v>8800</v>
      </c>
      <c r="I148" s="106">
        <f t="shared" si="20"/>
        <v>9700</v>
      </c>
      <c r="J148" s="219">
        <f t="shared" si="20"/>
        <v>8000</v>
      </c>
      <c r="K148" s="261">
        <f t="shared" si="20"/>
        <v>8100</v>
      </c>
      <c r="L148" s="98">
        <f t="shared" si="20"/>
        <v>8100</v>
      </c>
      <c r="M148" s="1009">
        <f t="shared" si="20"/>
        <v>4237.04</v>
      </c>
      <c r="N148" s="996">
        <f t="shared" si="18"/>
        <v>52.309135802469136</v>
      </c>
    </row>
    <row r="149" spans="1:14" ht="15">
      <c r="A149" s="180">
        <v>651002</v>
      </c>
      <c r="B149" s="22"/>
      <c r="C149" s="22">
        <v>41</v>
      </c>
      <c r="D149" s="192" t="s">
        <v>73</v>
      </c>
      <c r="E149" s="533" t="s">
        <v>179</v>
      </c>
      <c r="F149" s="220">
        <v>3881</v>
      </c>
      <c r="G149" s="220">
        <v>3030</v>
      </c>
      <c r="H149" s="552">
        <v>3500</v>
      </c>
      <c r="I149" s="107">
        <v>3500</v>
      </c>
      <c r="J149" s="220">
        <v>2500</v>
      </c>
      <c r="K149" s="1046">
        <v>2400</v>
      </c>
      <c r="L149" s="107">
        <v>2400</v>
      </c>
      <c r="M149" s="1011">
        <v>939.36</v>
      </c>
      <c r="N149" s="971">
        <f t="shared" si="18"/>
        <v>39.14</v>
      </c>
    </row>
    <row r="150" spans="1:14" ht="15">
      <c r="A150" s="765">
        <v>651002</v>
      </c>
      <c r="B150" s="270">
        <v>40</v>
      </c>
      <c r="C150" s="766">
        <v>41</v>
      </c>
      <c r="D150" s="767" t="s">
        <v>73</v>
      </c>
      <c r="E150" s="768" t="s">
        <v>416</v>
      </c>
      <c r="F150" s="584">
        <v>588</v>
      </c>
      <c r="G150" s="584">
        <v>596</v>
      </c>
      <c r="H150" s="717">
        <v>1000</v>
      </c>
      <c r="I150" s="279">
        <v>1000</v>
      </c>
      <c r="J150" s="584">
        <v>1000</v>
      </c>
      <c r="K150" s="713">
        <v>1000</v>
      </c>
      <c r="L150" s="279">
        <v>1000</v>
      </c>
      <c r="M150" s="1012">
        <v>613.05</v>
      </c>
      <c r="N150" s="965">
        <f t="shared" si="18"/>
        <v>61.305</v>
      </c>
    </row>
    <row r="151" spans="1:14" ht="15">
      <c r="A151" s="182">
        <v>651003</v>
      </c>
      <c r="B151" s="7">
        <v>50</v>
      </c>
      <c r="C151" s="9">
        <v>41</v>
      </c>
      <c r="D151" s="111" t="s">
        <v>73</v>
      </c>
      <c r="E151" s="328" t="s">
        <v>180</v>
      </c>
      <c r="F151" s="246">
        <v>3649</v>
      </c>
      <c r="G151" s="246">
        <v>3467</v>
      </c>
      <c r="H151" s="524">
        <v>4200</v>
      </c>
      <c r="I151" s="54">
        <v>4200</v>
      </c>
      <c r="J151" s="176">
        <v>3500</v>
      </c>
      <c r="K151" s="175">
        <v>3700</v>
      </c>
      <c r="L151" s="54">
        <v>3700</v>
      </c>
      <c r="M151" s="991">
        <v>2400.21</v>
      </c>
      <c r="N151" s="965">
        <f t="shared" si="18"/>
        <v>64.87054054054055</v>
      </c>
    </row>
    <row r="152" spans="1:14" ht="15">
      <c r="A152" s="179">
        <v>653001</v>
      </c>
      <c r="B152" s="32"/>
      <c r="C152" s="32">
        <v>41</v>
      </c>
      <c r="D152" s="666" t="s">
        <v>73</v>
      </c>
      <c r="E152" s="544" t="s">
        <v>181</v>
      </c>
      <c r="F152" s="559">
        <v>1511</v>
      </c>
      <c r="G152" s="559">
        <v>669</v>
      </c>
      <c r="H152" s="531">
        <v>100</v>
      </c>
      <c r="I152" s="86">
        <v>1000</v>
      </c>
      <c r="J152" s="221">
        <v>1000</v>
      </c>
      <c r="K152" s="197">
        <v>1000</v>
      </c>
      <c r="L152" s="86">
        <v>1000</v>
      </c>
      <c r="M152" s="1013">
        <v>284.42</v>
      </c>
      <c r="N152" s="964">
        <f t="shared" si="18"/>
        <v>28.442000000000004</v>
      </c>
    </row>
    <row r="153" spans="1:14" ht="15.75" thickBot="1">
      <c r="A153" s="182"/>
      <c r="B153" s="15"/>
      <c r="C153" s="206"/>
      <c r="D153" s="127"/>
      <c r="E153" s="557"/>
      <c r="F153" s="320"/>
      <c r="G153" s="320"/>
      <c r="H153" s="36"/>
      <c r="I153" s="12"/>
      <c r="J153" s="183"/>
      <c r="K153" s="182"/>
      <c r="L153" s="12"/>
      <c r="M153" s="185"/>
      <c r="N153" s="836"/>
    </row>
    <row r="154" spans="1:14" ht="15.75" thickBot="1">
      <c r="A154" s="16" t="s">
        <v>182</v>
      </c>
      <c r="B154" s="17"/>
      <c r="C154" s="638"/>
      <c r="D154" s="551"/>
      <c r="E154" s="558" t="s">
        <v>183</v>
      </c>
      <c r="F154" s="29">
        <f>SUM(F155+F160)</f>
        <v>434</v>
      </c>
      <c r="G154" s="29"/>
      <c r="H154" s="725"/>
      <c r="I154" s="726"/>
      <c r="J154" s="18"/>
      <c r="K154" s="1047"/>
      <c r="L154" s="1048"/>
      <c r="M154" s="843"/>
      <c r="N154" s="840"/>
    </row>
    <row r="155" spans="1:14" ht="15">
      <c r="A155" s="194">
        <v>62</v>
      </c>
      <c r="B155" s="72"/>
      <c r="C155" s="639"/>
      <c r="D155" s="538"/>
      <c r="E155" s="539" t="s">
        <v>75</v>
      </c>
      <c r="F155" s="218">
        <v>125</v>
      </c>
      <c r="G155" s="218"/>
      <c r="H155" s="73"/>
      <c r="I155" s="71"/>
      <c r="J155" s="218"/>
      <c r="K155" s="200"/>
      <c r="L155" s="71"/>
      <c r="M155" s="208"/>
      <c r="N155" s="981"/>
    </row>
    <row r="156" spans="1:14" ht="15">
      <c r="A156" s="180">
        <v>623000</v>
      </c>
      <c r="B156" s="22"/>
      <c r="C156" s="631">
        <v>111</v>
      </c>
      <c r="D156" s="521" t="s">
        <v>184</v>
      </c>
      <c r="E156" s="504" t="s">
        <v>77</v>
      </c>
      <c r="F156" s="216">
        <v>39</v>
      </c>
      <c r="G156" s="216"/>
      <c r="H156" s="52"/>
      <c r="I156" s="21"/>
      <c r="J156" s="181"/>
      <c r="K156" s="180"/>
      <c r="L156" s="21"/>
      <c r="M156" s="223"/>
      <c r="N156" s="846"/>
    </row>
    <row r="157" spans="1:14" ht="15">
      <c r="A157" s="171">
        <v>625002</v>
      </c>
      <c r="B157" s="9"/>
      <c r="C157" s="13">
        <v>111</v>
      </c>
      <c r="D157" s="512" t="s">
        <v>184</v>
      </c>
      <c r="E157" s="470" t="s">
        <v>79</v>
      </c>
      <c r="F157" s="211">
        <v>54</v>
      </c>
      <c r="G157" s="211"/>
      <c r="H157" s="48"/>
      <c r="I157" s="8"/>
      <c r="J157" s="172"/>
      <c r="K157" s="171"/>
      <c r="L157" s="48"/>
      <c r="M157" s="209"/>
      <c r="N157" s="824"/>
    </row>
    <row r="158" spans="1:14" ht="15">
      <c r="A158" s="171">
        <v>625003</v>
      </c>
      <c r="B158" s="9"/>
      <c r="C158" s="13">
        <v>111</v>
      </c>
      <c r="D158" s="512" t="s">
        <v>184</v>
      </c>
      <c r="E158" s="470" t="s">
        <v>80</v>
      </c>
      <c r="F158" s="211">
        <v>3</v>
      </c>
      <c r="G158" s="211"/>
      <c r="H158" s="48"/>
      <c r="I158" s="8"/>
      <c r="J158" s="172"/>
      <c r="K158" s="171"/>
      <c r="L158" s="48"/>
      <c r="M158" s="209"/>
      <c r="N158" s="824"/>
    </row>
    <row r="159" spans="1:14" ht="15">
      <c r="A159" s="171">
        <v>625004</v>
      </c>
      <c r="B159" s="13"/>
      <c r="C159" s="13">
        <v>111</v>
      </c>
      <c r="D159" s="512" t="s">
        <v>184</v>
      </c>
      <c r="E159" s="470" t="s">
        <v>81</v>
      </c>
      <c r="F159" s="823">
        <v>12</v>
      </c>
      <c r="G159" s="823"/>
      <c r="H159" s="516"/>
      <c r="I159" s="8"/>
      <c r="J159" s="172"/>
      <c r="K159" s="171"/>
      <c r="L159" s="48"/>
      <c r="M159" s="209"/>
      <c r="N159" s="823"/>
    </row>
    <row r="160" spans="1:14" ht="15">
      <c r="A160" s="164">
        <v>63</v>
      </c>
      <c r="B160" s="3"/>
      <c r="C160" s="135"/>
      <c r="D160" s="514"/>
      <c r="E160" s="503" t="s">
        <v>162</v>
      </c>
      <c r="F160" s="178">
        <v>309</v>
      </c>
      <c r="G160" s="178"/>
      <c r="H160" s="73"/>
      <c r="I160" s="4"/>
      <c r="J160" s="165"/>
      <c r="K160" s="164"/>
      <c r="L160" s="5"/>
      <c r="M160" s="168"/>
      <c r="N160" s="845"/>
    </row>
    <row r="161" spans="1:14" ht="15">
      <c r="A161" s="173">
        <v>637027</v>
      </c>
      <c r="B161" s="11"/>
      <c r="C161" s="204">
        <v>111</v>
      </c>
      <c r="D161" s="509" t="s">
        <v>184</v>
      </c>
      <c r="E161" s="505" t="s">
        <v>185</v>
      </c>
      <c r="F161" s="167">
        <v>309</v>
      </c>
      <c r="G161" s="167"/>
      <c r="H161" s="80"/>
      <c r="I161" s="10"/>
      <c r="J161" s="174"/>
      <c r="K161" s="173"/>
      <c r="L161" s="80"/>
      <c r="M161" s="214"/>
      <c r="N161" s="846"/>
    </row>
    <row r="162" spans="1:14" ht="15.75" thickBot="1">
      <c r="A162" s="255"/>
      <c r="B162" s="27"/>
      <c r="C162" s="643"/>
      <c r="D162" s="537"/>
      <c r="E162" s="562"/>
      <c r="F162" s="320"/>
      <c r="G162" s="320"/>
      <c r="H162" s="121"/>
      <c r="I162" s="20"/>
      <c r="J162" s="178"/>
      <c r="K162" s="177"/>
      <c r="L162" s="121"/>
      <c r="M162" s="229"/>
      <c r="N162" s="857"/>
    </row>
    <row r="163" spans="1:14" ht="15.75" thickBot="1">
      <c r="A163" s="16" t="s">
        <v>186</v>
      </c>
      <c r="B163" s="17"/>
      <c r="C163" s="638"/>
      <c r="D163" s="508"/>
      <c r="E163" s="501" t="s">
        <v>340</v>
      </c>
      <c r="F163" s="58">
        <f>F164+F166+F173+F181+F179+F177</f>
        <v>4159</v>
      </c>
      <c r="G163" s="58">
        <f>G164+G166+G173+G181+G179+G177</f>
        <v>3892</v>
      </c>
      <c r="H163" s="70">
        <f>H164+H166+H173+H177+H181+H184+H179</f>
        <v>9666</v>
      </c>
      <c r="I163" s="70">
        <f>I164+I166+I173+I177+I179+I181+I184</f>
        <v>11167</v>
      </c>
      <c r="J163" s="18">
        <f>J164+J166+J173+J177+J179+J181+J184</f>
        <v>3859</v>
      </c>
      <c r="K163" s="69">
        <f>K164+K166+K173+K177+K179+K181+K184</f>
        <v>4766</v>
      </c>
      <c r="L163" s="70">
        <f>L164+L166+L173+L177+L179+L181+L184</f>
        <v>7766</v>
      </c>
      <c r="M163" s="1008">
        <f>M164+M166+M173+M177+M179+M181+M184</f>
        <v>3695.26</v>
      </c>
      <c r="N163" s="995">
        <f aca="true" t="shared" si="21" ref="N163:N168">(100/L163)*M163</f>
        <v>47.582539273757405</v>
      </c>
    </row>
    <row r="164" spans="1:14" ht="15">
      <c r="A164" s="256">
        <v>632</v>
      </c>
      <c r="B164" s="95"/>
      <c r="C164" s="140"/>
      <c r="D164" s="538"/>
      <c r="E164" s="563" t="s">
        <v>85</v>
      </c>
      <c r="F164" s="222">
        <v>140</v>
      </c>
      <c r="G164" s="222">
        <v>14</v>
      </c>
      <c r="H164" s="132">
        <v>1000</v>
      </c>
      <c r="I164" s="109"/>
      <c r="J164" s="222"/>
      <c r="K164" s="1044">
        <f>K165</f>
        <v>1000</v>
      </c>
      <c r="L164" s="132">
        <f>L165</f>
        <v>1000</v>
      </c>
      <c r="M164" s="1014">
        <f>M165</f>
        <v>0</v>
      </c>
      <c r="N164" s="996">
        <f t="shared" si="21"/>
        <v>0</v>
      </c>
    </row>
    <row r="165" spans="1:14" ht="15">
      <c r="A165" s="173">
        <v>632001</v>
      </c>
      <c r="B165" s="49">
        <v>3</v>
      </c>
      <c r="C165" s="114">
        <v>41</v>
      </c>
      <c r="D165" s="509" t="s">
        <v>187</v>
      </c>
      <c r="E165" s="506" t="s">
        <v>188</v>
      </c>
      <c r="F165" s="216">
        <v>140</v>
      </c>
      <c r="G165" s="216">
        <v>140</v>
      </c>
      <c r="H165" s="110">
        <v>1000</v>
      </c>
      <c r="I165" s="90">
        <v>1000</v>
      </c>
      <c r="J165" s="216">
        <v>100</v>
      </c>
      <c r="K165" s="202">
        <v>1000</v>
      </c>
      <c r="L165" s="77">
        <v>1000</v>
      </c>
      <c r="M165" s="1005">
        <v>0</v>
      </c>
      <c r="N165" s="998">
        <f t="shared" si="21"/>
        <v>0</v>
      </c>
    </row>
    <row r="166" spans="1:14" ht="15">
      <c r="A166" s="193">
        <v>633</v>
      </c>
      <c r="B166" s="102"/>
      <c r="C166" s="640"/>
      <c r="D166" s="514"/>
      <c r="E166" s="503" t="s">
        <v>162</v>
      </c>
      <c r="F166" s="168">
        <v>3304</v>
      </c>
      <c r="G166" s="168">
        <v>3165</v>
      </c>
      <c r="H166" s="5">
        <v>1500</v>
      </c>
      <c r="I166" s="4">
        <v>4151</v>
      </c>
      <c r="J166" s="165">
        <f>SUM(J167:J172)</f>
        <v>3173</v>
      </c>
      <c r="K166" s="164">
        <f>SUM(K167:K172)</f>
        <v>1500</v>
      </c>
      <c r="L166" s="5">
        <f>SUM(L167:L172)</f>
        <v>4553</v>
      </c>
      <c r="M166" s="984">
        <f>SUM(M167:M172)</f>
        <v>3187.8100000000004</v>
      </c>
      <c r="N166" s="997">
        <f t="shared" si="21"/>
        <v>70.01559411377114</v>
      </c>
    </row>
    <row r="167" spans="1:14" ht="15">
      <c r="A167" s="180">
        <v>633006</v>
      </c>
      <c r="B167" s="22"/>
      <c r="C167" s="631">
        <v>41</v>
      </c>
      <c r="D167" s="521" t="s">
        <v>187</v>
      </c>
      <c r="E167" s="517" t="s">
        <v>92</v>
      </c>
      <c r="F167" s="560">
        <v>2485</v>
      </c>
      <c r="G167" s="729"/>
      <c r="H167" s="180">
        <v>1000</v>
      </c>
      <c r="I167" s="21">
        <v>1178</v>
      </c>
      <c r="J167" s="181">
        <v>200</v>
      </c>
      <c r="K167" s="180">
        <v>1000</v>
      </c>
      <c r="L167" s="52">
        <v>1000</v>
      </c>
      <c r="M167" s="970">
        <v>135.43</v>
      </c>
      <c r="N167" s="971">
        <f t="shared" si="21"/>
        <v>13.543000000000001</v>
      </c>
    </row>
    <row r="168" spans="1:14" ht="15">
      <c r="A168" s="182">
        <v>633006</v>
      </c>
      <c r="B168" s="7">
        <v>19</v>
      </c>
      <c r="C168" s="641">
        <v>111</v>
      </c>
      <c r="D168" s="522" t="s">
        <v>591</v>
      </c>
      <c r="E168" s="504" t="s">
        <v>592</v>
      </c>
      <c r="F168" s="228"/>
      <c r="G168" s="228"/>
      <c r="H168" s="89"/>
      <c r="I168" s="6"/>
      <c r="J168" s="170"/>
      <c r="K168" s="169"/>
      <c r="L168" s="89">
        <v>552</v>
      </c>
      <c r="M168" s="988">
        <v>552</v>
      </c>
      <c r="N168" s="964">
        <f t="shared" si="21"/>
        <v>100</v>
      </c>
    </row>
    <row r="169" spans="1:14" ht="15">
      <c r="A169" s="182">
        <v>633004</v>
      </c>
      <c r="B169" s="7"/>
      <c r="C169" s="206">
        <v>41</v>
      </c>
      <c r="D169" s="510" t="s">
        <v>187</v>
      </c>
      <c r="E169" s="41" t="s">
        <v>478</v>
      </c>
      <c r="F169" s="822">
        <v>710</v>
      </c>
      <c r="G169" s="822"/>
      <c r="H169" s="89"/>
      <c r="I169" s="6"/>
      <c r="J169" s="183"/>
      <c r="K169" s="169"/>
      <c r="L169" s="89"/>
      <c r="M169" s="985"/>
      <c r="N169" s="824"/>
    </row>
    <row r="170" spans="1:14" ht="15">
      <c r="A170" s="171">
        <v>633016</v>
      </c>
      <c r="B170" s="9"/>
      <c r="C170" s="13">
        <v>41</v>
      </c>
      <c r="D170" s="512" t="s">
        <v>187</v>
      </c>
      <c r="E170" s="470" t="s">
        <v>189</v>
      </c>
      <c r="F170" s="172">
        <v>108</v>
      </c>
      <c r="G170" s="172">
        <v>180</v>
      </c>
      <c r="H170" s="48">
        <v>500</v>
      </c>
      <c r="I170" s="8">
        <v>20</v>
      </c>
      <c r="J170" s="172">
        <v>20</v>
      </c>
      <c r="K170" s="171">
        <v>500</v>
      </c>
      <c r="L170" s="8">
        <v>500</v>
      </c>
      <c r="M170" s="985">
        <v>0</v>
      </c>
      <c r="N170" s="967">
        <f>(100/L170)*M170</f>
        <v>0</v>
      </c>
    </row>
    <row r="171" spans="1:14" ht="15">
      <c r="A171" s="169">
        <v>633010</v>
      </c>
      <c r="B171" s="51"/>
      <c r="C171" s="84">
        <v>111</v>
      </c>
      <c r="D171" s="522" t="s">
        <v>187</v>
      </c>
      <c r="E171" s="470" t="s">
        <v>561</v>
      </c>
      <c r="F171" s="172"/>
      <c r="G171" s="172"/>
      <c r="H171" s="48"/>
      <c r="I171" s="89">
        <v>2823</v>
      </c>
      <c r="J171" s="170">
        <v>2823</v>
      </c>
      <c r="K171" s="169"/>
      <c r="L171" s="6">
        <v>2448</v>
      </c>
      <c r="M171" s="988">
        <v>2447.88</v>
      </c>
      <c r="N171" s="967">
        <f>(100/L171)*M171</f>
        <v>99.99509803921569</v>
      </c>
    </row>
    <row r="172" spans="1:14" ht="15">
      <c r="A172" s="173">
        <v>633010</v>
      </c>
      <c r="B172" s="49"/>
      <c r="C172" s="114">
        <v>41</v>
      </c>
      <c r="D172" s="509" t="s">
        <v>187</v>
      </c>
      <c r="E172" s="505" t="s">
        <v>396</v>
      </c>
      <c r="F172" s="174"/>
      <c r="G172" s="174">
        <v>2985</v>
      </c>
      <c r="H172" s="80"/>
      <c r="I172" s="10">
        <v>130</v>
      </c>
      <c r="J172" s="174">
        <v>130</v>
      </c>
      <c r="K172" s="173"/>
      <c r="L172" s="10">
        <v>53</v>
      </c>
      <c r="M172" s="986">
        <v>52.5</v>
      </c>
      <c r="N172" s="967">
        <f>(100/L172)*M172</f>
        <v>99.05660377358491</v>
      </c>
    </row>
    <row r="173" spans="1:14" ht="15" customHeight="1" hidden="1">
      <c r="A173" s="194">
        <v>634</v>
      </c>
      <c r="B173" s="102"/>
      <c r="C173" s="640"/>
      <c r="D173" s="509"/>
      <c r="E173" s="532" t="s">
        <v>113</v>
      </c>
      <c r="F173" s="165">
        <f>F174+F175+F176</f>
        <v>505</v>
      </c>
      <c r="G173" s="165">
        <f aca="true" t="shared" si="22" ref="G173:M173">G174+G175+G176</f>
        <v>620</v>
      </c>
      <c r="H173" s="5">
        <f t="shared" si="22"/>
        <v>966</v>
      </c>
      <c r="I173" s="5">
        <f t="shared" si="22"/>
        <v>966</v>
      </c>
      <c r="J173" s="165">
        <f t="shared" si="22"/>
        <v>516</v>
      </c>
      <c r="K173" s="164">
        <f t="shared" si="22"/>
        <v>966</v>
      </c>
      <c r="L173" s="4">
        <f t="shared" si="22"/>
        <v>966</v>
      </c>
      <c r="M173" s="984">
        <f t="shared" si="22"/>
        <v>507.45</v>
      </c>
      <c r="N173" s="997">
        <f aca="true" t="shared" si="23" ref="N173:N178">(100/L173)*M173</f>
        <v>52.53105590062112</v>
      </c>
    </row>
    <row r="174" spans="1:14" ht="15.75" customHeight="1">
      <c r="A174" s="180">
        <v>634001</v>
      </c>
      <c r="B174" s="22">
        <v>1</v>
      </c>
      <c r="C174" s="631">
        <v>41</v>
      </c>
      <c r="D174" s="521" t="s">
        <v>187</v>
      </c>
      <c r="E174" s="517" t="s">
        <v>191</v>
      </c>
      <c r="F174" s="729">
        <v>291</v>
      </c>
      <c r="G174" s="729">
        <v>397</v>
      </c>
      <c r="H174" s="52">
        <v>350</v>
      </c>
      <c r="I174" s="21">
        <v>350</v>
      </c>
      <c r="J174" s="181">
        <v>200</v>
      </c>
      <c r="K174" s="180">
        <v>350</v>
      </c>
      <c r="L174" s="21">
        <v>350</v>
      </c>
      <c r="M174" s="970">
        <v>71.71</v>
      </c>
      <c r="N174" s="998">
        <f t="shared" si="23"/>
        <v>20.488571428571426</v>
      </c>
    </row>
    <row r="175" spans="1:14" ht="15">
      <c r="A175" s="171">
        <v>634002</v>
      </c>
      <c r="B175" s="9"/>
      <c r="C175" s="13">
        <v>41</v>
      </c>
      <c r="D175" s="512" t="s">
        <v>187</v>
      </c>
      <c r="E175" s="470" t="s">
        <v>192</v>
      </c>
      <c r="F175" s="211">
        <v>91</v>
      </c>
      <c r="G175" s="211">
        <v>100</v>
      </c>
      <c r="H175" s="530">
        <v>500</v>
      </c>
      <c r="I175" s="25">
        <v>500</v>
      </c>
      <c r="J175" s="212">
        <v>200</v>
      </c>
      <c r="K175" s="713">
        <v>500</v>
      </c>
      <c r="L175" s="279">
        <v>500</v>
      </c>
      <c r="M175" s="994">
        <v>435.74</v>
      </c>
      <c r="N175" s="965">
        <f t="shared" si="23"/>
        <v>87.14800000000001</v>
      </c>
    </row>
    <row r="176" spans="1:14" ht="15">
      <c r="A176" s="173">
        <v>634003</v>
      </c>
      <c r="B176" s="11">
        <v>1</v>
      </c>
      <c r="C176" s="204">
        <v>41</v>
      </c>
      <c r="D176" s="509" t="s">
        <v>187</v>
      </c>
      <c r="E176" s="505" t="s">
        <v>120</v>
      </c>
      <c r="F176" s="210">
        <v>123</v>
      </c>
      <c r="G176" s="210">
        <v>123</v>
      </c>
      <c r="H176" s="80">
        <v>116</v>
      </c>
      <c r="I176" s="10">
        <v>116</v>
      </c>
      <c r="J176" s="174">
        <v>116</v>
      </c>
      <c r="K176" s="173">
        <v>116</v>
      </c>
      <c r="L176" s="279">
        <v>116</v>
      </c>
      <c r="M176" s="990">
        <v>0</v>
      </c>
      <c r="N176" s="964">
        <f t="shared" si="23"/>
        <v>0</v>
      </c>
    </row>
    <row r="177" spans="1:14" ht="15" customHeight="1" hidden="1">
      <c r="A177" s="193">
        <v>635</v>
      </c>
      <c r="B177" s="3"/>
      <c r="C177" s="135"/>
      <c r="D177" s="514"/>
      <c r="E177" s="503" t="s">
        <v>124</v>
      </c>
      <c r="F177" s="218"/>
      <c r="G177" s="218"/>
      <c r="H177" s="5">
        <v>5900</v>
      </c>
      <c r="I177" s="4">
        <v>5900</v>
      </c>
      <c r="J177" s="165">
        <v>20</v>
      </c>
      <c r="K177" s="164">
        <f>K178</f>
        <v>1000</v>
      </c>
      <c r="L177" s="4">
        <f>L178</f>
        <v>947</v>
      </c>
      <c r="M177" s="984">
        <f>M178</f>
        <v>0</v>
      </c>
      <c r="N177" s="997">
        <f t="shared" si="23"/>
        <v>0</v>
      </c>
    </row>
    <row r="178" spans="1:14" ht="15">
      <c r="A178" s="166">
        <v>635006</v>
      </c>
      <c r="B178" s="75">
        <v>1</v>
      </c>
      <c r="C178" s="112">
        <v>41</v>
      </c>
      <c r="D178" s="514" t="s">
        <v>187</v>
      </c>
      <c r="E178" s="506" t="s">
        <v>193</v>
      </c>
      <c r="F178" s="167"/>
      <c r="G178" s="167"/>
      <c r="H178" s="568">
        <v>5900</v>
      </c>
      <c r="I178" s="113">
        <v>5900</v>
      </c>
      <c r="J178" s="167">
        <v>20</v>
      </c>
      <c r="K178" s="166">
        <v>1000</v>
      </c>
      <c r="L178" s="78">
        <v>947</v>
      </c>
      <c r="M178" s="987">
        <v>0</v>
      </c>
      <c r="N178" s="998">
        <f t="shared" si="23"/>
        <v>0</v>
      </c>
    </row>
    <row r="179" spans="1:14" ht="15" hidden="1">
      <c r="A179" s="193">
        <v>636</v>
      </c>
      <c r="B179" s="3"/>
      <c r="C179" s="135"/>
      <c r="D179" s="514"/>
      <c r="E179" s="503" t="s">
        <v>194</v>
      </c>
      <c r="F179" s="165"/>
      <c r="G179" s="165"/>
      <c r="H179" s="163"/>
      <c r="I179" s="87"/>
      <c r="J179" s="165"/>
      <c r="K179" s="164"/>
      <c r="L179" s="4"/>
      <c r="M179" s="984"/>
      <c r="N179" s="845"/>
    </row>
    <row r="180" spans="1:14" ht="15" hidden="1">
      <c r="A180" s="173">
        <v>636001</v>
      </c>
      <c r="B180" s="49"/>
      <c r="C180" s="114"/>
      <c r="D180" s="509" t="s">
        <v>86</v>
      </c>
      <c r="E180" s="505" t="s">
        <v>195</v>
      </c>
      <c r="F180" s="167"/>
      <c r="G180" s="167"/>
      <c r="H180" s="50"/>
      <c r="I180" s="78"/>
      <c r="J180" s="174"/>
      <c r="K180" s="166"/>
      <c r="L180" s="78"/>
      <c r="M180" s="987"/>
      <c r="N180" s="846"/>
    </row>
    <row r="181" spans="1:14" ht="15">
      <c r="A181" s="194">
        <v>637</v>
      </c>
      <c r="B181" s="102"/>
      <c r="C181" s="640"/>
      <c r="D181" s="509"/>
      <c r="E181" s="502" t="s">
        <v>134</v>
      </c>
      <c r="F181" s="218">
        <f>F182+F183</f>
        <v>210</v>
      </c>
      <c r="G181" s="218">
        <f>G182+G183</f>
        <v>93</v>
      </c>
      <c r="H181" s="73">
        <f>H182+H183</f>
        <v>150</v>
      </c>
      <c r="I181" s="73"/>
      <c r="J181" s="218"/>
      <c r="K181" s="200">
        <f>K182+K183</f>
        <v>150</v>
      </c>
      <c r="L181" s="71">
        <f>L182+L183</f>
        <v>150</v>
      </c>
      <c r="M181" s="983">
        <f>M182+M183</f>
        <v>0</v>
      </c>
      <c r="N181" s="997">
        <f>(100/L181)*M181</f>
        <v>0</v>
      </c>
    </row>
    <row r="182" spans="1:14" ht="15">
      <c r="A182" s="180">
        <v>637002</v>
      </c>
      <c r="B182" s="22"/>
      <c r="C182" s="631">
        <v>41</v>
      </c>
      <c r="D182" s="521" t="s">
        <v>187</v>
      </c>
      <c r="E182" s="517" t="s">
        <v>196</v>
      </c>
      <c r="F182" s="181">
        <v>210</v>
      </c>
      <c r="G182" s="181">
        <v>93</v>
      </c>
      <c r="H182" s="52">
        <v>150</v>
      </c>
      <c r="I182" s="52"/>
      <c r="J182" s="181"/>
      <c r="K182" s="180">
        <v>150</v>
      </c>
      <c r="L182" s="21">
        <v>150</v>
      </c>
      <c r="M182" s="970">
        <v>0</v>
      </c>
      <c r="N182" s="998">
        <f>(100/L182)*M182</f>
        <v>0</v>
      </c>
    </row>
    <row r="183" spans="1:14" ht="0.75" customHeight="1">
      <c r="A183" s="197">
        <v>637004</v>
      </c>
      <c r="B183" s="116">
        <v>4</v>
      </c>
      <c r="C183" s="651">
        <v>41</v>
      </c>
      <c r="D183" s="565" t="s">
        <v>187</v>
      </c>
      <c r="E183" s="567" t="s">
        <v>196</v>
      </c>
      <c r="F183" s="221"/>
      <c r="G183" s="221"/>
      <c r="H183" s="531"/>
      <c r="I183" s="86"/>
      <c r="J183" s="221"/>
      <c r="K183" s="197"/>
      <c r="L183" s="86"/>
      <c r="M183" s="1013">
        <v>0</v>
      </c>
      <c r="N183" s="964" t="e">
        <f>(100/L183)*M183</f>
        <v>#DIV/0!</v>
      </c>
    </row>
    <row r="184" spans="1:14" ht="15">
      <c r="A184" s="164">
        <v>642</v>
      </c>
      <c r="B184" s="3"/>
      <c r="C184" s="135"/>
      <c r="D184" s="514" t="s">
        <v>187</v>
      </c>
      <c r="E184" s="503" t="s">
        <v>171</v>
      </c>
      <c r="F184" s="165">
        <v>3</v>
      </c>
      <c r="G184" s="165"/>
      <c r="H184" s="5">
        <v>150</v>
      </c>
      <c r="I184" s="4">
        <v>150</v>
      </c>
      <c r="J184" s="165">
        <v>150</v>
      </c>
      <c r="K184" s="164">
        <v>150</v>
      </c>
      <c r="L184" s="4">
        <v>150</v>
      </c>
      <c r="M184" s="984">
        <v>0</v>
      </c>
      <c r="N184" s="997">
        <f>(100/L184)*M184</f>
        <v>0</v>
      </c>
    </row>
    <row r="185" spans="1:14" ht="15">
      <c r="A185" s="182">
        <v>642006</v>
      </c>
      <c r="B185" s="75"/>
      <c r="C185" s="112">
        <v>41</v>
      </c>
      <c r="D185" s="514" t="s">
        <v>187</v>
      </c>
      <c r="E185" s="506" t="s">
        <v>355</v>
      </c>
      <c r="F185" s="216">
        <v>3.3</v>
      </c>
      <c r="G185" s="216"/>
      <c r="H185" s="110">
        <v>150</v>
      </c>
      <c r="I185" s="36">
        <v>150</v>
      </c>
      <c r="J185" s="167">
        <v>150</v>
      </c>
      <c r="K185" s="182">
        <v>150</v>
      </c>
      <c r="L185" s="78">
        <v>150</v>
      </c>
      <c r="M185" s="987">
        <v>0</v>
      </c>
      <c r="N185" s="972">
        <f>(100/L185)*M185</f>
        <v>0</v>
      </c>
    </row>
    <row r="186" spans="1:14" ht="15.75" thickBot="1">
      <c r="A186" s="198"/>
      <c r="B186" s="27"/>
      <c r="C186" s="643"/>
      <c r="D186" s="537"/>
      <c r="E186" s="562"/>
      <c r="F186" s="320"/>
      <c r="G186" s="320"/>
      <c r="H186" s="101"/>
      <c r="I186" s="93"/>
      <c r="J186" s="226"/>
      <c r="K186" s="198"/>
      <c r="L186" s="26"/>
      <c r="M186" s="1016"/>
      <c r="N186" s="836"/>
    </row>
    <row r="187" spans="1:14" ht="15.75" thickBot="1">
      <c r="A187" s="186" t="s">
        <v>341</v>
      </c>
      <c r="B187" s="94"/>
      <c r="C187" s="55"/>
      <c r="D187" s="508"/>
      <c r="E187" s="501" t="s">
        <v>197</v>
      </c>
      <c r="F187" s="18"/>
      <c r="G187" s="18"/>
      <c r="H187" s="70">
        <f aca="true" t="shared" si="24" ref="H187:L188">H188</f>
        <v>1000</v>
      </c>
      <c r="I187" s="70">
        <f t="shared" si="24"/>
        <v>1000</v>
      </c>
      <c r="J187" s="58">
        <f t="shared" si="24"/>
        <v>1000</v>
      </c>
      <c r="K187" s="69">
        <f t="shared" si="24"/>
        <v>1000</v>
      </c>
      <c r="L187" s="68">
        <f t="shared" si="24"/>
        <v>1000</v>
      </c>
      <c r="M187" s="1008">
        <v>0</v>
      </c>
      <c r="N187" s="995">
        <f>(100/L187)*M187</f>
        <v>0</v>
      </c>
    </row>
    <row r="188" spans="1:14" ht="15">
      <c r="A188" s="194">
        <v>63</v>
      </c>
      <c r="B188" s="72"/>
      <c r="C188" s="639"/>
      <c r="D188" s="509"/>
      <c r="E188" s="502" t="s">
        <v>162</v>
      </c>
      <c r="F188" s="218"/>
      <c r="G188" s="218"/>
      <c r="H188" s="73">
        <f t="shared" si="24"/>
        <v>1000</v>
      </c>
      <c r="I188" s="73">
        <f t="shared" si="24"/>
        <v>1000</v>
      </c>
      <c r="J188" s="208">
        <f t="shared" si="24"/>
        <v>1000</v>
      </c>
      <c r="K188" s="200">
        <f t="shared" si="24"/>
        <v>1000</v>
      </c>
      <c r="L188" s="71">
        <f t="shared" si="24"/>
        <v>1000</v>
      </c>
      <c r="M188" s="983">
        <v>0</v>
      </c>
      <c r="N188" s="996">
        <f>(100/L188)*M188</f>
        <v>0</v>
      </c>
    </row>
    <row r="189" spans="1:14" ht="15">
      <c r="A189" s="166">
        <v>637004</v>
      </c>
      <c r="B189" s="75">
        <v>4</v>
      </c>
      <c r="C189" s="112">
        <v>41</v>
      </c>
      <c r="D189" s="514" t="s">
        <v>198</v>
      </c>
      <c r="E189" s="506" t="s">
        <v>199</v>
      </c>
      <c r="F189" s="174"/>
      <c r="G189" s="174"/>
      <c r="H189" s="77">
        <v>1000</v>
      </c>
      <c r="I189" s="77">
        <v>1000</v>
      </c>
      <c r="J189" s="225">
        <v>1000</v>
      </c>
      <c r="K189" s="166">
        <v>1000</v>
      </c>
      <c r="L189" s="78">
        <v>1000</v>
      </c>
      <c r="M189" s="987">
        <v>0</v>
      </c>
      <c r="N189" s="998">
        <f>(100/L189)*M189</f>
        <v>0</v>
      </c>
    </row>
    <row r="190" spans="1:14" ht="15.75" thickBot="1">
      <c r="A190" s="199"/>
      <c r="B190" s="27"/>
      <c r="C190" s="643"/>
      <c r="D190" s="537"/>
      <c r="E190" s="562"/>
      <c r="F190" s="320"/>
      <c r="G190" s="320"/>
      <c r="H190" s="101"/>
      <c r="I190" s="28"/>
      <c r="J190" s="224"/>
      <c r="K190" s="198"/>
      <c r="L190" s="93"/>
      <c r="M190" s="224"/>
      <c r="N190" s="836"/>
    </row>
    <row r="191" spans="1:14" ht="15.75" thickBot="1">
      <c r="A191" s="69" t="s">
        <v>200</v>
      </c>
      <c r="B191" s="17"/>
      <c r="C191" s="638"/>
      <c r="D191" s="508"/>
      <c r="E191" s="501" t="s">
        <v>201</v>
      </c>
      <c r="F191" s="18">
        <f>F192+F196</f>
        <v>98592</v>
      </c>
      <c r="G191" s="18">
        <f>G192+G196</f>
        <v>19741</v>
      </c>
      <c r="H191" s="725">
        <v>108310</v>
      </c>
      <c r="I191" s="726">
        <v>50914</v>
      </c>
      <c r="J191" s="18">
        <f>J192+J196</f>
        <v>3200</v>
      </c>
      <c r="K191" s="69">
        <f>K192+K196</f>
        <v>122443</v>
      </c>
      <c r="L191" s="68">
        <f>L192+L196</f>
        <v>107068</v>
      </c>
      <c r="M191" s="1008">
        <f>M192+M196</f>
        <v>19371.54</v>
      </c>
      <c r="N191" s="995">
        <f aca="true" t="shared" si="25" ref="N191:N198">(100/L191)*M191</f>
        <v>18.09274479769866</v>
      </c>
    </row>
    <row r="192" spans="1:14" ht="15">
      <c r="A192" s="193">
        <v>633</v>
      </c>
      <c r="B192" s="95"/>
      <c r="C192" s="639"/>
      <c r="D192" s="514"/>
      <c r="E192" s="503" t="s">
        <v>162</v>
      </c>
      <c r="F192" s="165">
        <f>SUM(F194:F195)</f>
        <v>98336</v>
      </c>
      <c r="G192" s="165">
        <f>SUM(G194:G195)</f>
        <v>18202</v>
      </c>
      <c r="H192" s="261">
        <v>49654</v>
      </c>
      <c r="I192" s="98">
        <v>28873</v>
      </c>
      <c r="J192" s="215">
        <f>J194+J195</f>
        <v>1200</v>
      </c>
      <c r="K192" s="261">
        <f>K194+K195</f>
        <v>8300</v>
      </c>
      <c r="L192" s="98">
        <f>L193+L195+L194</f>
        <v>8800</v>
      </c>
      <c r="M192" s="1009">
        <f>M194+M195+M193</f>
        <v>5293.47</v>
      </c>
      <c r="N192" s="996">
        <f t="shared" si="25"/>
        <v>60.153068181818185</v>
      </c>
    </row>
    <row r="193" spans="1:14" ht="15">
      <c r="A193" s="180">
        <v>633006</v>
      </c>
      <c r="B193" s="7">
        <v>6</v>
      </c>
      <c r="C193" s="641">
        <v>41</v>
      </c>
      <c r="D193" s="521" t="s">
        <v>141</v>
      </c>
      <c r="E193" s="517" t="s">
        <v>609</v>
      </c>
      <c r="F193" s="181"/>
      <c r="G193" s="181"/>
      <c r="H193" s="89"/>
      <c r="I193" s="6"/>
      <c r="J193" s="170"/>
      <c r="K193" s="169"/>
      <c r="L193" s="6">
        <v>3100</v>
      </c>
      <c r="M193" s="988">
        <v>3098.55</v>
      </c>
      <c r="N193" s="971">
        <f t="shared" si="25"/>
        <v>99.95322580645161</v>
      </c>
    </row>
    <row r="194" spans="1:24" ht="15">
      <c r="A194" s="169">
        <v>633006</v>
      </c>
      <c r="B194" s="7">
        <v>7</v>
      </c>
      <c r="C194" s="641">
        <v>41</v>
      </c>
      <c r="D194" s="522" t="s">
        <v>141</v>
      </c>
      <c r="E194" s="504" t="s">
        <v>202</v>
      </c>
      <c r="F194" s="170">
        <v>98336</v>
      </c>
      <c r="G194" s="170">
        <v>18202</v>
      </c>
      <c r="H194" s="89">
        <v>49454</v>
      </c>
      <c r="I194" s="12">
        <v>27873</v>
      </c>
      <c r="J194" s="170">
        <v>200</v>
      </c>
      <c r="K194" s="182">
        <v>6800</v>
      </c>
      <c r="L194" s="12">
        <v>3700</v>
      </c>
      <c r="M194" s="989">
        <v>201.72</v>
      </c>
      <c r="N194" s="964">
        <f t="shared" si="25"/>
        <v>5.451891891891893</v>
      </c>
      <c r="X194" s="1147"/>
    </row>
    <row r="195" spans="1:14" ht="15">
      <c r="A195" s="169">
        <v>633006</v>
      </c>
      <c r="B195" s="7">
        <v>8</v>
      </c>
      <c r="C195" s="641">
        <v>41</v>
      </c>
      <c r="D195" s="522" t="s">
        <v>141</v>
      </c>
      <c r="E195" s="504" t="s">
        <v>203</v>
      </c>
      <c r="F195" s="170"/>
      <c r="G195" s="170"/>
      <c r="H195" s="48">
        <v>200</v>
      </c>
      <c r="I195" s="8">
        <v>1000</v>
      </c>
      <c r="J195" s="172">
        <v>1000</v>
      </c>
      <c r="K195" s="171">
        <v>1500</v>
      </c>
      <c r="L195" s="8">
        <v>2000</v>
      </c>
      <c r="M195" s="985">
        <v>1993.2</v>
      </c>
      <c r="N195" s="966">
        <f t="shared" si="25"/>
        <v>99.66000000000001</v>
      </c>
    </row>
    <row r="196" spans="1:25" ht="15">
      <c r="A196" s="193">
        <v>635</v>
      </c>
      <c r="B196" s="74"/>
      <c r="C196" s="83"/>
      <c r="D196" s="514"/>
      <c r="E196" s="503" t="s">
        <v>124</v>
      </c>
      <c r="F196" s="165">
        <v>256</v>
      </c>
      <c r="G196" s="165">
        <v>1539</v>
      </c>
      <c r="H196" s="5">
        <v>58110</v>
      </c>
      <c r="I196" s="4">
        <v>22014</v>
      </c>
      <c r="J196" s="165">
        <v>2000</v>
      </c>
      <c r="K196" s="164">
        <f>K197+K199+K198</f>
        <v>114143</v>
      </c>
      <c r="L196" s="4">
        <f>L197+L199+L198</f>
        <v>98268</v>
      </c>
      <c r="M196" s="984">
        <f>M197+M199+M198</f>
        <v>14078.07</v>
      </c>
      <c r="N196" s="997">
        <f t="shared" si="25"/>
        <v>14.32619978019294</v>
      </c>
      <c r="Y196" s="319"/>
    </row>
    <row r="197" spans="1:14" ht="15">
      <c r="A197" s="180">
        <v>635006</v>
      </c>
      <c r="B197" s="47">
        <v>7</v>
      </c>
      <c r="C197" s="649">
        <v>41</v>
      </c>
      <c r="D197" s="521" t="s">
        <v>141</v>
      </c>
      <c r="E197" s="517" t="s">
        <v>470</v>
      </c>
      <c r="F197" s="181">
        <v>255</v>
      </c>
      <c r="G197" s="181">
        <v>1539</v>
      </c>
      <c r="H197" s="52">
        <v>50110</v>
      </c>
      <c r="I197" s="21">
        <v>22041</v>
      </c>
      <c r="J197" s="181">
        <v>2000</v>
      </c>
      <c r="K197" s="180">
        <v>109143</v>
      </c>
      <c r="L197" s="21">
        <v>93268</v>
      </c>
      <c r="M197" s="970">
        <v>14078.07</v>
      </c>
      <c r="N197" s="998">
        <f t="shared" si="25"/>
        <v>15.094212377235493</v>
      </c>
    </row>
    <row r="198" spans="1:14" ht="13.5" customHeight="1">
      <c r="A198" s="182">
        <v>635006</v>
      </c>
      <c r="B198" s="35">
        <v>8</v>
      </c>
      <c r="C198" s="39">
        <v>41</v>
      </c>
      <c r="D198" s="510" t="s">
        <v>141</v>
      </c>
      <c r="E198" s="504" t="s">
        <v>473</v>
      </c>
      <c r="F198" s="183"/>
      <c r="G198" s="183"/>
      <c r="H198" s="89">
        <v>8000</v>
      </c>
      <c r="I198" s="12"/>
      <c r="J198" s="183"/>
      <c r="K198" s="169">
        <v>5000</v>
      </c>
      <c r="L198" s="6">
        <v>5000</v>
      </c>
      <c r="M198" s="988">
        <v>0</v>
      </c>
      <c r="N198" s="967">
        <f t="shared" si="25"/>
        <v>0</v>
      </c>
    </row>
    <row r="199" spans="1:14" ht="15" hidden="1">
      <c r="A199" s="171">
        <v>635006</v>
      </c>
      <c r="B199" s="9">
        <v>1</v>
      </c>
      <c r="C199" s="13">
        <v>41</v>
      </c>
      <c r="D199" s="512" t="s">
        <v>141</v>
      </c>
      <c r="E199" s="504" t="s">
        <v>362</v>
      </c>
      <c r="F199" s="172"/>
      <c r="G199" s="172"/>
      <c r="H199" s="89"/>
      <c r="I199" s="8"/>
      <c r="J199" s="172"/>
      <c r="K199" s="169"/>
      <c r="L199" s="6"/>
      <c r="M199" s="228"/>
      <c r="N199" s="823"/>
    </row>
    <row r="200" spans="1:14" ht="15.75" thickBot="1">
      <c r="A200" s="198"/>
      <c r="B200" s="92"/>
      <c r="C200" s="119"/>
      <c r="D200" s="542"/>
      <c r="E200" s="536"/>
      <c r="F200" s="320"/>
      <c r="G200" s="320"/>
      <c r="H200" s="101"/>
      <c r="I200" s="93"/>
      <c r="J200" s="226"/>
      <c r="K200" s="198"/>
      <c r="L200" s="93"/>
      <c r="M200" s="548"/>
      <c r="N200" s="836"/>
    </row>
    <row r="201" spans="1:14" ht="15.75" thickBot="1">
      <c r="A201" s="312" t="s">
        <v>204</v>
      </c>
      <c r="B201" s="675"/>
      <c r="C201" s="674"/>
      <c r="D201" s="508"/>
      <c r="E201" s="569" t="s">
        <v>205</v>
      </c>
      <c r="F201" s="18">
        <f>SUM(F202+F204+F214+F217)</f>
        <v>67353</v>
      </c>
      <c r="G201" s="18">
        <f>SUM(G202+G204+G214+G217)</f>
        <v>179227</v>
      </c>
      <c r="H201" s="313">
        <f>H204+H214+H217+H202</f>
        <v>80000</v>
      </c>
      <c r="I201" s="139">
        <f>SUM(I202+I204+I214+I217)</f>
        <v>80000</v>
      </c>
      <c r="J201" s="18">
        <f>J202+J204+J214+J217</f>
        <v>77360</v>
      </c>
      <c r="K201" s="1049">
        <f>K202+K204+K214+K217</f>
        <v>84300</v>
      </c>
      <c r="L201" s="68">
        <f>L202+L204+L214+L217</f>
        <v>84300</v>
      </c>
      <c r="M201" s="982">
        <f>M202+M204+M214+M217</f>
        <v>51003.81</v>
      </c>
      <c r="N201" s="995">
        <f>(100/L201)*M201</f>
        <v>60.50274021352313</v>
      </c>
    </row>
    <row r="202" spans="1:14" ht="15">
      <c r="A202" s="194">
        <v>632</v>
      </c>
      <c r="B202" s="116"/>
      <c r="C202" s="651"/>
      <c r="D202" s="570"/>
      <c r="E202" s="563" t="s">
        <v>85</v>
      </c>
      <c r="F202" s="572">
        <v>437</v>
      </c>
      <c r="G202" s="572">
        <v>404</v>
      </c>
      <c r="H202" s="571">
        <v>500</v>
      </c>
      <c r="I202" s="207">
        <v>500</v>
      </c>
      <c r="J202" s="573">
        <v>410</v>
      </c>
      <c r="K202" s="1050">
        <f>K203</f>
        <v>500</v>
      </c>
      <c r="L202" s="1051">
        <f>L203</f>
        <v>500</v>
      </c>
      <c r="M202" s="1018">
        <v>0</v>
      </c>
      <c r="N202" s="1001">
        <f>(100/L202)*M202</f>
        <v>0</v>
      </c>
    </row>
    <row r="203" spans="1:14" ht="15">
      <c r="A203" s="173">
        <v>632001</v>
      </c>
      <c r="B203" s="117">
        <v>1</v>
      </c>
      <c r="C203" s="652">
        <v>41</v>
      </c>
      <c r="D203" s="565" t="s">
        <v>206</v>
      </c>
      <c r="E203" s="505" t="s">
        <v>87</v>
      </c>
      <c r="F203" s="221">
        <v>437</v>
      </c>
      <c r="G203" s="221">
        <v>404</v>
      </c>
      <c r="H203" s="531">
        <v>500</v>
      </c>
      <c r="I203" s="90">
        <v>500</v>
      </c>
      <c r="J203" s="174">
        <v>410</v>
      </c>
      <c r="K203" s="197">
        <v>500</v>
      </c>
      <c r="L203" s="78">
        <v>500</v>
      </c>
      <c r="M203" s="986">
        <v>0</v>
      </c>
      <c r="N203" s="998">
        <f>(100/L203)*M203</f>
        <v>0</v>
      </c>
    </row>
    <row r="204" spans="1:14" ht="15">
      <c r="A204" s="194">
        <v>633</v>
      </c>
      <c r="B204" s="102"/>
      <c r="C204" s="640"/>
      <c r="D204" s="509"/>
      <c r="E204" s="502" t="s">
        <v>92</v>
      </c>
      <c r="F204" s="218">
        <f>SUM(F206:F213)</f>
        <v>6041</v>
      </c>
      <c r="G204" s="218">
        <f>SUM(G206:G213)</f>
        <v>112677</v>
      </c>
      <c r="H204" s="73">
        <v>9000</v>
      </c>
      <c r="I204" s="4">
        <v>9670</v>
      </c>
      <c r="J204" s="218">
        <v>9120</v>
      </c>
      <c r="K204" s="200">
        <f>SUM(K206:K213)</f>
        <v>13300</v>
      </c>
      <c r="L204" s="71">
        <f>SUM(L205:L213)</f>
        <v>12500</v>
      </c>
      <c r="M204" s="983">
        <f>M208+M210+M211+M213+M205</f>
        <v>3431.61</v>
      </c>
      <c r="N204" s="997">
        <f>(100/L204)*M204</f>
        <v>27.45288</v>
      </c>
    </row>
    <row r="205" spans="1:14" ht="15">
      <c r="A205" s="180">
        <v>633004</v>
      </c>
      <c r="B205" s="47"/>
      <c r="C205" s="649">
        <v>41</v>
      </c>
      <c r="D205" s="521" t="s">
        <v>206</v>
      </c>
      <c r="E205" s="517" t="s">
        <v>500</v>
      </c>
      <c r="F205" s="223"/>
      <c r="G205" s="223"/>
      <c r="H205" s="52"/>
      <c r="I205" s="52">
        <v>120</v>
      </c>
      <c r="J205" s="181">
        <v>120</v>
      </c>
      <c r="K205" s="180"/>
      <c r="L205" s="21"/>
      <c r="M205" s="970"/>
      <c r="N205" s="971"/>
    </row>
    <row r="206" spans="1:14" ht="15">
      <c r="A206" s="169">
        <v>633004</v>
      </c>
      <c r="B206" s="51">
        <v>2</v>
      </c>
      <c r="C206" s="84">
        <v>41</v>
      </c>
      <c r="D206" s="522" t="s">
        <v>206</v>
      </c>
      <c r="E206" s="504" t="s">
        <v>437</v>
      </c>
      <c r="F206" s="822">
        <v>18</v>
      </c>
      <c r="G206" s="822">
        <v>5385</v>
      </c>
      <c r="H206" s="89"/>
      <c r="I206" s="89"/>
      <c r="J206" s="170"/>
      <c r="K206" s="169"/>
      <c r="L206" s="6"/>
      <c r="M206" s="988"/>
      <c r="N206" s="811"/>
    </row>
    <row r="207" spans="1:14" ht="15">
      <c r="A207" s="730">
        <v>633004</v>
      </c>
      <c r="B207" s="33">
        <v>2</v>
      </c>
      <c r="C207" s="85">
        <v>111</v>
      </c>
      <c r="D207" s="512" t="s">
        <v>206</v>
      </c>
      <c r="E207" s="470" t="s">
        <v>438</v>
      </c>
      <c r="F207" s="731">
        <v>1776</v>
      </c>
      <c r="G207" s="731">
        <v>102315</v>
      </c>
      <c r="H207" s="89"/>
      <c r="I207" s="89"/>
      <c r="J207" s="170"/>
      <c r="K207" s="169"/>
      <c r="L207" s="6"/>
      <c r="M207" s="988"/>
      <c r="N207" s="824"/>
    </row>
    <row r="208" spans="1:14" ht="15">
      <c r="A208" s="169">
        <v>633004</v>
      </c>
      <c r="B208" s="51">
        <v>3</v>
      </c>
      <c r="C208" s="84">
        <v>41</v>
      </c>
      <c r="D208" s="522" t="s">
        <v>206</v>
      </c>
      <c r="E208" s="504" t="s">
        <v>207</v>
      </c>
      <c r="F208" s="170">
        <v>613</v>
      </c>
      <c r="G208" s="170">
        <v>1440</v>
      </c>
      <c r="H208" s="89">
        <v>1000</v>
      </c>
      <c r="I208" s="89">
        <v>1450</v>
      </c>
      <c r="J208" s="170">
        <v>1400</v>
      </c>
      <c r="K208" s="169">
        <v>800</v>
      </c>
      <c r="L208" s="6">
        <v>800</v>
      </c>
      <c r="M208" s="988">
        <v>676.8</v>
      </c>
      <c r="N208" s="967">
        <f aca="true" t="shared" si="26" ref="N208:N215">(100/L208)*M208</f>
        <v>84.6</v>
      </c>
    </row>
    <row r="209" spans="1:14" ht="15">
      <c r="A209" s="169">
        <v>633004</v>
      </c>
      <c r="B209" s="51">
        <v>4</v>
      </c>
      <c r="C209" s="84">
        <v>41</v>
      </c>
      <c r="D209" s="522" t="s">
        <v>206</v>
      </c>
      <c r="E209" s="504" t="s">
        <v>356</v>
      </c>
      <c r="F209" s="170"/>
      <c r="G209" s="170"/>
      <c r="H209" s="89">
        <v>500</v>
      </c>
      <c r="I209" s="89">
        <v>500</v>
      </c>
      <c r="J209" s="170">
        <v>500</v>
      </c>
      <c r="K209" s="169"/>
      <c r="L209" s="6"/>
      <c r="M209" s="988"/>
      <c r="N209" s="965"/>
    </row>
    <row r="210" spans="1:14" ht="15">
      <c r="A210" s="169">
        <v>633006</v>
      </c>
      <c r="B210" s="51">
        <v>7</v>
      </c>
      <c r="C210" s="84">
        <v>41</v>
      </c>
      <c r="D210" s="512" t="s">
        <v>206</v>
      </c>
      <c r="E210" s="504" t="s">
        <v>469</v>
      </c>
      <c r="F210" s="209"/>
      <c r="G210" s="209">
        <v>1299</v>
      </c>
      <c r="H210" s="89">
        <v>5000</v>
      </c>
      <c r="I210" s="89">
        <v>5100</v>
      </c>
      <c r="J210" s="172">
        <v>5100</v>
      </c>
      <c r="K210" s="169">
        <v>5000</v>
      </c>
      <c r="L210" s="6">
        <v>4200</v>
      </c>
      <c r="M210" s="988">
        <v>625.89</v>
      </c>
      <c r="N210" s="964">
        <f t="shared" si="26"/>
        <v>14.902142857142856</v>
      </c>
    </row>
    <row r="211" spans="1:14" ht="15">
      <c r="A211" s="171">
        <v>633004</v>
      </c>
      <c r="B211" s="33">
        <v>5</v>
      </c>
      <c r="C211" s="85">
        <v>41</v>
      </c>
      <c r="D211" s="512" t="s">
        <v>206</v>
      </c>
      <c r="E211" s="470" t="s">
        <v>209</v>
      </c>
      <c r="F211" s="228">
        <v>943</v>
      </c>
      <c r="G211" s="228">
        <v>408</v>
      </c>
      <c r="H211" s="89">
        <v>500</v>
      </c>
      <c r="I211" s="89">
        <v>500</v>
      </c>
      <c r="J211" s="170">
        <v>500</v>
      </c>
      <c r="K211" s="169">
        <v>500</v>
      </c>
      <c r="L211" s="6">
        <v>500</v>
      </c>
      <c r="M211" s="988">
        <v>406.01</v>
      </c>
      <c r="N211" s="965">
        <f t="shared" si="26"/>
        <v>81.202</v>
      </c>
    </row>
    <row r="212" spans="1:14" ht="15">
      <c r="A212" s="182">
        <v>633006</v>
      </c>
      <c r="B212" s="33">
        <v>10</v>
      </c>
      <c r="C212" s="85">
        <v>41</v>
      </c>
      <c r="D212" s="512" t="s">
        <v>206</v>
      </c>
      <c r="E212" s="470" t="s">
        <v>474</v>
      </c>
      <c r="F212" s="228">
        <v>843</v>
      </c>
      <c r="G212" s="228">
        <v>276</v>
      </c>
      <c r="H212" s="89"/>
      <c r="I212" s="8"/>
      <c r="J212" s="172"/>
      <c r="K212" s="169">
        <v>5000</v>
      </c>
      <c r="L212" s="8">
        <v>5000</v>
      </c>
      <c r="M212" s="985">
        <v>0</v>
      </c>
      <c r="N212" s="824">
        <f t="shared" si="26"/>
        <v>0</v>
      </c>
    </row>
    <row r="213" spans="1:14" ht="14.25" customHeight="1">
      <c r="A213" s="179">
        <v>633015</v>
      </c>
      <c r="B213" s="49"/>
      <c r="C213" s="114">
        <v>41</v>
      </c>
      <c r="D213" s="509" t="s">
        <v>130</v>
      </c>
      <c r="E213" s="505" t="s">
        <v>210</v>
      </c>
      <c r="F213" s="228">
        <v>1848</v>
      </c>
      <c r="G213" s="228">
        <v>1554</v>
      </c>
      <c r="H213" s="36">
        <v>2000</v>
      </c>
      <c r="I213" s="23">
        <v>2000</v>
      </c>
      <c r="J213" s="210">
        <v>1500</v>
      </c>
      <c r="K213" s="182">
        <v>2000</v>
      </c>
      <c r="L213" s="23">
        <v>2000</v>
      </c>
      <c r="M213" s="990">
        <v>1722.91</v>
      </c>
      <c r="N213" s="966">
        <f t="shared" si="26"/>
        <v>86.14550000000001</v>
      </c>
    </row>
    <row r="214" spans="1:14" ht="15" customHeight="1">
      <c r="A214" s="193">
        <v>635</v>
      </c>
      <c r="B214" s="74"/>
      <c r="C214" s="83"/>
      <c r="D214" s="514"/>
      <c r="E214" s="503" t="s">
        <v>124</v>
      </c>
      <c r="F214" s="165">
        <f>SUM(F215:F216)</f>
        <v>170</v>
      </c>
      <c r="G214" s="165">
        <f>SUM(G215:G216)</f>
        <v>2820</v>
      </c>
      <c r="H214" s="5">
        <f aca="true" t="shared" si="27" ref="H214:M214">H215+H216</f>
        <v>2500</v>
      </c>
      <c r="I214" s="4">
        <f t="shared" si="27"/>
        <v>2500</v>
      </c>
      <c r="J214" s="165">
        <f t="shared" si="27"/>
        <v>500</v>
      </c>
      <c r="K214" s="164">
        <f t="shared" si="27"/>
        <v>2500</v>
      </c>
      <c r="L214" s="4">
        <f t="shared" si="27"/>
        <v>3300</v>
      </c>
      <c r="M214" s="984">
        <f t="shared" si="27"/>
        <v>3280.37</v>
      </c>
      <c r="N214" s="997">
        <f t="shared" si="26"/>
        <v>99.40515151515152</v>
      </c>
    </row>
    <row r="215" spans="1:14" ht="14.25" customHeight="1">
      <c r="A215" s="171">
        <v>635006</v>
      </c>
      <c r="B215" s="9">
        <v>6</v>
      </c>
      <c r="C215" s="13">
        <v>41</v>
      </c>
      <c r="D215" s="512" t="s">
        <v>130</v>
      </c>
      <c r="E215" s="470" t="s">
        <v>211</v>
      </c>
      <c r="F215" s="209">
        <v>170</v>
      </c>
      <c r="G215" s="209">
        <v>2820</v>
      </c>
      <c r="H215" s="48">
        <v>2500</v>
      </c>
      <c r="I215" s="48">
        <v>2500</v>
      </c>
      <c r="J215" s="172">
        <v>500</v>
      </c>
      <c r="K215" s="171">
        <v>2500</v>
      </c>
      <c r="L215" s="8">
        <v>3300</v>
      </c>
      <c r="M215" s="985">
        <v>3280.37</v>
      </c>
      <c r="N215" s="972">
        <f t="shared" si="26"/>
        <v>99.40515151515152</v>
      </c>
    </row>
    <row r="216" spans="1:14" ht="15" hidden="1">
      <c r="A216" s="173">
        <v>635006</v>
      </c>
      <c r="B216" s="11">
        <v>10</v>
      </c>
      <c r="C216" s="204"/>
      <c r="D216" s="509" t="s">
        <v>130</v>
      </c>
      <c r="E216" s="505" t="s">
        <v>212</v>
      </c>
      <c r="F216" s="209"/>
      <c r="G216" s="209"/>
      <c r="H216" s="48"/>
      <c r="I216" s="48"/>
      <c r="J216" s="172"/>
      <c r="K216" s="171"/>
      <c r="L216" s="8"/>
      <c r="M216" s="985"/>
      <c r="N216" s="820"/>
    </row>
    <row r="217" spans="1:14" ht="17.25" customHeight="1">
      <c r="A217" s="164">
        <v>637</v>
      </c>
      <c r="B217" s="3"/>
      <c r="C217" s="135"/>
      <c r="D217" s="514"/>
      <c r="E217" s="503" t="s">
        <v>134</v>
      </c>
      <c r="F217" s="165">
        <f>SUM(F218:F218)</f>
        <v>60705</v>
      </c>
      <c r="G217" s="165">
        <f>SUM(G218:G218)</f>
        <v>63326</v>
      </c>
      <c r="H217" s="5">
        <f>H218</f>
        <v>68000</v>
      </c>
      <c r="I217" s="4">
        <f>I218</f>
        <v>67330</v>
      </c>
      <c r="J217" s="165">
        <f>J218</f>
        <v>67330</v>
      </c>
      <c r="K217" s="164">
        <v>68000</v>
      </c>
      <c r="L217" s="4">
        <v>68000</v>
      </c>
      <c r="M217" s="984">
        <f>M218</f>
        <v>44291.83</v>
      </c>
      <c r="N217" s="996">
        <f>(100/L217)*M217</f>
        <v>65.13504411764706</v>
      </c>
    </row>
    <row r="218" spans="1:14" ht="16.5" customHeight="1">
      <c r="A218" s="169">
        <v>637004</v>
      </c>
      <c r="B218" s="7">
        <v>1</v>
      </c>
      <c r="C218" s="641">
        <v>41</v>
      </c>
      <c r="D218" s="522" t="s">
        <v>206</v>
      </c>
      <c r="E218" s="504" t="s">
        <v>213</v>
      </c>
      <c r="F218" s="167">
        <v>60705</v>
      </c>
      <c r="G218" s="167">
        <v>63326</v>
      </c>
      <c r="H218" s="89">
        <v>68000</v>
      </c>
      <c r="I218" s="89">
        <v>67330</v>
      </c>
      <c r="J218" s="170">
        <v>67330</v>
      </c>
      <c r="K218" s="169">
        <v>68000</v>
      </c>
      <c r="L218" s="78">
        <v>68000</v>
      </c>
      <c r="M218" s="988">
        <v>44291.83</v>
      </c>
      <c r="N218" s="972">
        <f>(100/L218)*M218</f>
        <v>65.13504411764706</v>
      </c>
    </row>
    <row r="219" spans="1:14" ht="18" customHeight="1" thickBot="1">
      <c r="A219" s="198"/>
      <c r="B219" s="92"/>
      <c r="C219" s="646"/>
      <c r="D219" s="542"/>
      <c r="E219" s="536"/>
      <c r="F219" s="318"/>
      <c r="G219" s="318"/>
      <c r="H219" s="101"/>
      <c r="I219" s="93"/>
      <c r="J219" s="226"/>
      <c r="K219" s="198"/>
      <c r="L219" s="26"/>
      <c r="M219" s="548"/>
      <c r="N219" s="811"/>
    </row>
    <row r="220" spans="1:14" ht="18" customHeight="1" thickBot="1">
      <c r="A220" s="69" t="s">
        <v>214</v>
      </c>
      <c r="B220" s="17"/>
      <c r="C220" s="638"/>
      <c r="D220" s="508"/>
      <c r="E220" s="501" t="s">
        <v>215</v>
      </c>
      <c r="F220" s="18">
        <f>SUM(F221+F224+F227+F222)</f>
        <v>458</v>
      </c>
      <c r="G220" s="18">
        <f>SUM(G221+G224+G227+G222)</f>
        <v>4555</v>
      </c>
      <c r="H220" s="70">
        <f>H221+H222+H227</f>
        <v>4150</v>
      </c>
      <c r="I220" s="68">
        <f>I222+I227</f>
        <v>4150</v>
      </c>
      <c r="J220" s="18">
        <f>J221+J224+J227+J222</f>
        <v>2200</v>
      </c>
      <c r="K220" s="69">
        <f>K221+K224+K227+K222</f>
        <v>4500</v>
      </c>
      <c r="L220" s="68">
        <f>L221+L224+L227+L222</f>
        <v>4500</v>
      </c>
      <c r="M220" s="1008">
        <f>M221+M224+M227+M222</f>
        <v>354.82</v>
      </c>
      <c r="N220" s="995">
        <f>(100/L220)*M220</f>
        <v>7.884888888888889</v>
      </c>
    </row>
    <row r="221" spans="1:14" ht="15" hidden="1">
      <c r="A221" s="194">
        <v>62</v>
      </c>
      <c r="B221" s="72"/>
      <c r="C221" s="653"/>
      <c r="D221" s="574"/>
      <c r="E221" s="502" t="s">
        <v>75</v>
      </c>
      <c r="F221" s="218"/>
      <c r="G221" s="218"/>
      <c r="H221" s="73"/>
      <c r="I221" s="71"/>
      <c r="J221" s="218"/>
      <c r="K221" s="200"/>
      <c r="L221" s="71"/>
      <c r="M221" s="983"/>
      <c r="N221" s="981"/>
    </row>
    <row r="222" spans="1:14" ht="15">
      <c r="A222" s="194">
        <v>633</v>
      </c>
      <c r="B222" s="3"/>
      <c r="C222" s="135"/>
      <c r="D222" s="514"/>
      <c r="E222" s="554" t="s">
        <v>92</v>
      </c>
      <c r="F222" s="165"/>
      <c r="G222" s="165">
        <v>2580</v>
      </c>
      <c r="H222" s="5">
        <v>3000</v>
      </c>
      <c r="I222" s="4">
        <v>2000</v>
      </c>
      <c r="J222" s="165">
        <v>50</v>
      </c>
      <c r="K222" s="164">
        <v>3000</v>
      </c>
      <c r="L222" s="4">
        <f>L223</f>
        <v>3000</v>
      </c>
      <c r="M222" s="984">
        <v>0</v>
      </c>
      <c r="N222" s="997">
        <f>(100/L222)*M222</f>
        <v>0</v>
      </c>
    </row>
    <row r="223" spans="1:14" ht="15">
      <c r="A223" s="166">
        <v>633006</v>
      </c>
      <c r="B223" s="75">
        <v>7</v>
      </c>
      <c r="C223" s="112">
        <v>41</v>
      </c>
      <c r="D223" s="514" t="s">
        <v>198</v>
      </c>
      <c r="E223" s="529" t="s">
        <v>468</v>
      </c>
      <c r="F223" s="167"/>
      <c r="G223" s="167">
        <v>2580</v>
      </c>
      <c r="H223" s="77">
        <v>3000</v>
      </c>
      <c r="I223" s="78">
        <v>2000</v>
      </c>
      <c r="J223" s="174">
        <v>50</v>
      </c>
      <c r="K223" s="166">
        <v>3000</v>
      </c>
      <c r="L223" s="78">
        <v>3000</v>
      </c>
      <c r="M223" s="986">
        <v>0</v>
      </c>
      <c r="N223" s="972">
        <f>(100/L223)*M223</f>
        <v>0</v>
      </c>
    </row>
    <row r="224" spans="1:14" ht="15.75" hidden="1" thickBot="1">
      <c r="A224" s="193">
        <v>635</v>
      </c>
      <c r="B224" s="3"/>
      <c r="C224" s="141"/>
      <c r="D224" s="540"/>
      <c r="E224" s="532" t="s">
        <v>124</v>
      </c>
      <c r="F224" s="165">
        <f>F225+F226</f>
        <v>0</v>
      </c>
      <c r="G224" s="165">
        <f aca="true" t="shared" si="28" ref="G224:M224">G225+G226</f>
        <v>0</v>
      </c>
      <c r="H224" s="5">
        <f t="shared" si="28"/>
        <v>0</v>
      </c>
      <c r="I224" s="4">
        <f t="shared" si="28"/>
        <v>0</v>
      </c>
      <c r="J224" s="165">
        <f t="shared" si="28"/>
        <v>0</v>
      </c>
      <c r="K224" s="164">
        <f t="shared" si="28"/>
        <v>0</v>
      </c>
      <c r="L224" s="4">
        <f t="shared" si="28"/>
        <v>0</v>
      </c>
      <c r="M224" s="984">
        <f t="shared" si="28"/>
        <v>0</v>
      </c>
      <c r="N224" s="857"/>
    </row>
    <row r="225" spans="1:14" ht="15" hidden="1">
      <c r="A225" s="173">
        <v>635004</v>
      </c>
      <c r="B225" s="11"/>
      <c r="C225" s="204"/>
      <c r="D225" s="514" t="s">
        <v>198</v>
      </c>
      <c r="E225" s="533" t="s">
        <v>216</v>
      </c>
      <c r="F225" s="183">
        <v>0</v>
      </c>
      <c r="G225" s="183">
        <v>0</v>
      </c>
      <c r="H225" s="52">
        <v>0</v>
      </c>
      <c r="I225" s="21">
        <v>0</v>
      </c>
      <c r="J225" s="181">
        <v>0</v>
      </c>
      <c r="K225" s="180">
        <v>0</v>
      </c>
      <c r="L225" s="21">
        <v>0</v>
      </c>
      <c r="M225" s="970">
        <v>0</v>
      </c>
      <c r="N225" s="980"/>
    </row>
    <row r="226" spans="1:14" ht="12" customHeight="1" hidden="1">
      <c r="A226" s="173">
        <v>635006</v>
      </c>
      <c r="B226" s="11">
        <v>1</v>
      </c>
      <c r="C226" s="204"/>
      <c r="D226" s="509" t="s">
        <v>198</v>
      </c>
      <c r="E226" s="529" t="s">
        <v>129</v>
      </c>
      <c r="F226" s="210">
        <v>0</v>
      </c>
      <c r="G226" s="210">
        <v>0</v>
      </c>
      <c r="H226" s="80">
        <v>0</v>
      </c>
      <c r="I226" s="10">
        <v>0</v>
      </c>
      <c r="J226" s="174">
        <v>0</v>
      </c>
      <c r="K226" s="173">
        <v>0</v>
      </c>
      <c r="L226" s="10">
        <v>0</v>
      </c>
      <c r="M226" s="986">
        <v>0</v>
      </c>
      <c r="N226" s="811"/>
    </row>
    <row r="227" spans="1:14" ht="15">
      <c r="A227" s="164">
        <v>637</v>
      </c>
      <c r="B227" s="3"/>
      <c r="C227" s="135"/>
      <c r="D227" s="514"/>
      <c r="E227" s="532" t="s">
        <v>134</v>
      </c>
      <c r="F227" s="165">
        <f>SUM(F228:F230)</f>
        <v>458</v>
      </c>
      <c r="G227" s="165">
        <f>SUM(G228:G230)</f>
        <v>1975</v>
      </c>
      <c r="H227" s="5">
        <f aca="true" t="shared" si="29" ref="H227:M227">H228+H229+H230</f>
        <v>1150</v>
      </c>
      <c r="I227" s="4">
        <f t="shared" si="29"/>
        <v>2150</v>
      </c>
      <c r="J227" s="165">
        <f t="shared" si="29"/>
        <v>2150</v>
      </c>
      <c r="K227" s="164">
        <f t="shared" si="29"/>
        <v>1500</v>
      </c>
      <c r="L227" s="4">
        <f t="shared" si="29"/>
        <v>1500</v>
      </c>
      <c r="M227" s="984">
        <f t="shared" si="29"/>
        <v>354.82</v>
      </c>
      <c r="N227" s="997">
        <f>(100/L227)*M227</f>
        <v>23.654666666666667</v>
      </c>
    </row>
    <row r="228" spans="1:14" ht="15">
      <c r="A228" s="169">
        <v>637004</v>
      </c>
      <c r="B228" s="7">
        <v>3</v>
      </c>
      <c r="C228" s="641">
        <v>41</v>
      </c>
      <c r="D228" s="522" t="s">
        <v>198</v>
      </c>
      <c r="E228" s="534" t="s">
        <v>217</v>
      </c>
      <c r="F228" s="170">
        <v>353</v>
      </c>
      <c r="G228" s="170">
        <v>1841</v>
      </c>
      <c r="H228" s="89">
        <v>1000</v>
      </c>
      <c r="I228" s="6">
        <v>2000</v>
      </c>
      <c r="J228" s="170">
        <v>2000</v>
      </c>
      <c r="K228" s="169">
        <v>1500</v>
      </c>
      <c r="L228" s="6">
        <v>1500</v>
      </c>
      <c r="M228" s="988">
        <v>354.82</v>
      </c>
      <c r="N228" s="998">
        <f>(100/L228)*M228</f>
        <v>23.654666666666667</v>
      </c>
    </row>
    <row r="229" spans="1:14" ht="15">
      <c r="A229" s="171">
        <v>637004</v>
      </c>
      <c r="B229" s="9">
        <v>9</v>
      </c>
      <c r="C229" s="13">
        <v>41</v>
      </c>
      <c r="D229" s="512" t="s">
        <v>198</v>
      </c>
      <c r="E229" s="328" t="s">
        <v>218</v>
      </c>
      <c r="F229" s="172">
        <v>105</v>
      </c>
      <c r="G229" s="172">
        <v>134</v>
      </c>
      <c r="H229" s="48">
        <v>150</v>
      </c>
      <c r="I229" s="8">
        <v>150</v>
      </c>
      <c r="J229" s="172">
        <v>150</v>
      </c>
      <c r="K229" s="171"/>
      <c r="L229" s="8"/>
      <c r="M229" s="985"/>
      <c r="N229" s="967"/>
    </row>
    <row r="230" spans="1:14" ht="0.75" customHeight="1">
      <c r="A230" s="173">
        <v>637027</v>
      </c>
      <c r="B230" s="49"/>
      <c r="C230" s="114">
        <v>41</v>
      </c>
      <c r="D230" s="509" t="s">
        <v>198</v>
      </c>
      <c r="E230" s="529" t="s">
        <v>156</v>
      </c>
      <c r="F230" s="174"/>
      <c r="G230" s="174"/>
      <c r="H230" s="80"/>
      <c r="I230" s="10"/>
      <c r="J230" s="174"/>
      <c r="K230" s="173"/>
      <c r="L230" s="23"/>
      <c r="M230" s="986"/>
      <c r="N230" s="823"/>
    </row>
    <row r="231" spans="1:14" ht="15.75" thickBot="1">
      <c r="A231" s="199"/>
      <c r="B231" s="34"/>
      <c r="C231" s="128"/>
      <c r="D231" s="537"/>
      <c r="E231" s="575"/>
      <c r="F231" s="320"/>
      <c r="G231" s="320"/>
      <c r="H231" s="36"/>
      <c r="I231" s="12"/>
      <c r="J231" s="183"/>
      <c r="K231" s="182"/>
      <c r="L231" s="12"/>
      <c r="M231" s="989"/>
      <c r="N231" s="836"/>
    </row>
    <row r="232" spans="1:14" ht="15.75" thickBot="1">
      <c r="A232" s="16" t="s">
        <v>220</v>
      </c>
      <c r="B232" s="94"/>
      <c r="C232" s="55"/>
      <c r="D232" s="508"/>
      <c r="E232" s="57" t="s">
        <v>221</v>
      </c>
      <c r="F232" s="18">
        <f>SUM(F233+F234+F237)</f>
        <v>4368</v>
      </c>
      <c r="G232" s="18">
        <f>SUM(G233+G234+G237)</f>
        <v>5059</v>
      </c>
      <c r="H232" s="70">
        <f aca="true" t="shared" si="30" ref="H232:M232">H233+H234+H237</f>
        <v>5900</v>
      </c>
      <c r="I232" s="68">
        <f t="shared" si="30"/>
        <v>7460</v>
      </c>
      <c r="J232" s="18">
        <f t="shared" si="30"/>
        <v>8700</v>
      </c>
      <c r="K232" s="69">
        <f t="shared" si="30"/>
        <v>4700</v>
      </c>
      <c r="L232" s="68">
        <f t="shared" si="30"/>
        <v>4700</v>
      </c>
      <c r="M232" s="1008">
        <f t="shared" si="30"/>
        <v>2257.57</v>
      </c>
      <c r="N232" s="995">
        <f>(100/L232)*M232</f>
        <v>48.03340425531915</v>
      </c>
    </row>
    <row r="233" spans="1:14" ht="0.75" customHeight="1">
      <c r="A233" s="256">
        <v>62</v>
      </c>
      <c r="B233" s="96"/>
      <c r="C233" s="96"/>
      <c r="D233" s="97" t="s">
        <v>198</v>
      </c>
      <c r="E233" s="561" t="s">
        <v>75</v>
      </c>
      <c r="F233" s="98">
        <v>0</v>
      </c>
      <c r="G233" s="98">
        <v>0</v>
      </c>
      <c r="H233" s="98">
        <v>0</v>
      </c>
      <c r="I233" s="98">
        <v>0</v>
      </c>
      <c r="J233" s="215">
        <v>0</v>
      </c>
      <c r="K233" s="261">
        <v>0</v>
      </c>
      <c r="L233" s="98">
        <v>0</v>
      </c>
      <c r="M233" s="1009">
        <v>0</v>
      </c>
      <c r="N233" s="146"/>
    </row>
    <row r="234" spans="1:14" ht="13.5" customHeight="1">
      <c r="A234" s="194">
        <v>632</v>
      </c>
      <c r="B234" s="102"/>
      <c r="C234" s="640"/>
      <c r="D234" s="514"/>
      <c r="E234" s="502" t="s">
        <v>85</v>
      </c>
      <c r="F234" s="165">
        <f>SUM(F235:F236)</f>
        <v>4368</v>
      </c>
      <c r="G234" s="165">
        <f>SUM(G235:G236)</f>
        <v>5059</v>
      </c>
      <c r="H234" s="73">
        <v>5900</v>
      </c>
      <c r="I234" s="71">
        <v>4660</v>
      </c>
      <c r="J234" s="218">
        <v>5900</v>
      </c>
      <c r="K234" s="164">
        <f>SUM(K235:K236)</f>
        <v>4700</v>
      </c>
      <c r="L234" s="71">
        <f>L235+L236</f>
        <v>4700</v>
      </c>
      <c r="M234" s="983">
        <f>M235+M236</f>
        <v>2257.57</v>
      </c>
      <c r="N234" s="996">
        <f>(100/L234)*M234</f>
        <v>48.03340425531915</v>
      </c>
    </row>
    <row r="235" spans="1:14" ht="13.5" customHeight="1">
      <c r="A235" s="180">
        <v>632001</v>
      </c>
      <c r="B235" s="47">
        <v>1</v>
      </c>
      <c r="C235" s="649">
        <v>41</v>
      </c>
      <c r="D235" s="521" t="s">
        <v>198</v>
      </c>
      <c r="E235" s="517" t="s">
        <v>87</v>
      </c>
      <c r="F235" s="216">
        <v>413</v>
      </c>
      <c r="G235" s="216">
        <v>1086</v>
      </c>
      <c r="H235" s="110">
        <v>1000</v>
      </c>
      <c r="I235" s="90">
        <v>1160</v>
      </c>
      <c r="J235" s="216">
        <v>1160</v>
      </c>
      <c r="K235" s="202">
        <v>1200</v>
      </c>
      <c r="L235" s="90">
        <v>1200</v>
      </c>
      <c r="M235" s="1005">
        <v>0</v>
      </c>
      <c r="N235" s="971">
        <f>(100/L235)*M235</f>
        <v>0</v>
      </c>
    </row>
    <row r="236" spans="1:14" ht="15" customHeight="1">
      <c r="A236" s="179">
        <v>632002</v>
      </c>
      <c r="B236" s="79"/>
      <c r="C236" s="655">
        <v>41</v>
      </c>
      <c r="D236" s="513" t="s">
        <v>198</v>
      </c>
      <c r="E236" s="515" t="s">
        <v>29</v>
      </c>
      <c r="F236" s="210">
        <v>3955</v>
      </c>
      <c r="G236" s="210">
        <v>3973</v>
      </c>
      <c r="H236" s="516">
        <v>3500</v>
      </c>
      <c r="I236" s="23">
        <v>3500</v>
      </c>
      <c r="J236" s="210">
        <v>3500</v>
      </c>
      <c r="K236" s="179">
        <v>3500</v>
      </c>
      <c r="L236" s="23">
        <v>3500</v>
      </c>
      <c r="M236" s="990">
        <v>2257.57</v>
      </c>
      <c r="N236" s="966">
        <f>(100/L236)*M236</f>
        <v>64.50200000000001</v>
      </c>
    </row>
    <row r="237" spans="1:14" ht="15" customHeight="1">
      <c r="A237" s="193">
        <v>635</v>
      </c>
      <c r="B237" s="74"/>
      <c r="C237" s="83"/>
      <c r="D237" s="514"/>
      <c r="E237" s="503" t="s">
        <v>124</v>
      </c>
      <c r="F237" s="218"/>
      <c r="G237" s="218"/>
      <c r="H237" s="73"/>
      <c r="I237" s="71">
        <v>2800</v>
      </c>
      <c r="J237" s="178">
        <v>2800</v>
      </c>
      <c r="K237" s="164"/>
      <c r="L237" s="71"/>
      <c r="M237" s="983"/>
      <c r="N237" s="997"/>
    </row>
    <row r="238" spans="1:21" ht="15">
      <c r="A238" s="202">
        <v>635002</v>
      </c>
      <c r="B238" s="1021"/>
      <c r="C238" s="1022">
        <v>41</v>
      </c>
      <c r="D238" s="540" t="s">
        <v>198</v>
      </c>
      <c r="E238" s="1003" t="s">
        <v>501</v>
      </c>
      <c r="F238" s="183"/>
      <c r="G238" s="183"/>
      <c r="H238" s="36"/>
      <c r="I238" s="1023">
        <v>2800</v>
      </c>
      <c r="J238" s="167">
        <v>2800</v>
      </c>
      <c r="K238" s="182"/>
      <c r="L238" s="12"/>
      <c r="M238" s="989"/>
      <c r="N238" s="972"/>
      <c r="U238" s="979"/>
    </row>
    <row r="239" spans="1:14" ht="15.75" thickBot="1">
      <c r="A239" s="198"/>
      <c r="B239" s="92"/>
      <c r="C239" s="646"/>
      <c r="D239" s="542"/>
      <c r="E239" s="545"/>
      <c r="F239" s="320"/>
      <c r="G239" s="320"/>
      <c r="H239" s="101"/>
      <c r="I239" s="727"/>
      <c r="J239" s="226"/>
      <c r="K239" s="198"/>
      <c r="L239" s="93"/>
      <c r="M239" s="548"/>
      <c r="N239" s="836"/>
    </row>
    <row r="240" spans="1:14" ht="15.75" thickBot="1">
      <c r="A240" s="69" t="s">
        <v>222</v>
      </c>
      <c r="B240" s="17"/>
      <c r="C240" s="638"/>
      <c r="D240" s="508"/>
      <c r="E240" s="57" t="s">
        <v>223</v>
      </c>
      <c r="F240" s="18">
        <f>SUM(F241+F249+F251+F255+F253)</f>
        <v>20833</v>
      </c>
      <c r="G240" s="18">
        <f>SUM(G241+G249+G251+G255+G253)</f>
        <v>127150</v>
      </c>
      <c r="H240" s="70">
        <f aca="true" t="shared" si="31" ref="H240:M240">H241+H249+H251+H253+H255</f>
        <v>141695</v>
      </c>
      <c r="I240" s="68">
        <f t="shared" si="31"/>
        <v>101695</v>
      </c>
      <c r="J240" s="18">
        <f t="shared" si="31"/>
        <v>77164</v>
      </c>
      <c r="K240" s="69">
        <f t="shared" si="31"/>
        <v>31695</v>
      </c>
      <c r="L240" s="68">
        <f t="shared" si="31"/>
        <v>31695</v>
      </c>
      <c r="M240" s="1008">
        <f t="shared" si="31"/>
        <v>21654.410000000003</v>
      </c>
      <c r="N240" s="995">
        <f>(100/L240)*M240</f>
        <v>68.32121785770627</v>
      </c>
    </row>
    <row r="241" spans="1:14" ht="15">
      <c r="A241" s="261">
        <v>62</v>
      </c>
      <c r="B241" s="95"/>
      <c r="C241" s="140"/>
      <c r="D241" s="538"/>
      <c r="E241" s="539" t="s">
        <v>75</v>
      </c>
      <c r="F241" s="215">
        <v>329</v>
      </c>
      <c r="G241" s="215">
        <v>38</v>
      </c>
      <c r="H241" s="106">
        <v>14</v>
      </c>
      <c r="I241" s="106">
        <f>SUM(I242:I248)</f>
        <v>14</v>
      </c>
      <c r="J241" s="215">
        <f>SUM(J242:J248)</f>
        <v>14</v>
      </c>
      <c r="K241" s="261">
        <f>SUM(K242:K248)</f>
        <v>14</v>
      </c>
      <c r="L241" s="98">
        <f>SUM(L242:L248)</f>
        <v>114</v>
      </c>
      <c r="M241" s="1009">
        <f>SUM(M242:M248)</f>
        <v>108.52</v>
      </c>
      <c r="N241" s="1001">
        <f>(100/L241)*M241</f>
        <v>95.19298245614034</v>
      </c>
    </row>
    <row r="242" spans="1:14" ht="15">
      <c r="A242" s="171">
        <v>623000</v>
      </c>
      <c r="B242" s="9"/>
      <c r="C242" s="13">
        <v>41</v>
      </c>
      <c r="D242" s="512" t="s">
        <v>224</v>
      </c>
      <c r="E242" s="328" t="s">
        <v>77</v>
      </c>
      <c r="F242" s="172"/>
      <c r="G242" s="172"/>
      <c r="H242" s="48"/>
      <c r="I242" s="8"/>
      <c r="J242" s="172"/>
      <c r="K242" s="171"/>
      <c r="L242" s="8">
        <v>30</v>
      </c>
      <c r="M242" s="985">
        <v>30</v>
      </c>
      <c r="N242" s="965">
        <f>(100/L242)*M242</f>
        <v>100</v>
      </c>
    </row>
    <row r="243" spans="1:14" ht="15">
      <c r="A243" s="171">
        <v>625002</v>
      </c>
      <c r="B243" s="9"/>
      <c r="C243" s="13">
        <v>41</v>
      </c>
      <c r="D243" s="512" t="s">
        <v>224</v>
      </c>
      <c r="E243" s="328" t="s">
        <v>79</v>
      </c>
      <c r="F243" s="172">
        <v>235</v>
      </c>
      <c r="G243" s="172">
        <v>20</v>
      </c>
      <c r="H243" s="48"/>
      <c r="I243" s="8"/>
      <c r="J243" s="172"/>
      <c r="K243" s="171"/>
      <c r="L243" s="8">
        <v>45</v>
      </c>
      <c r="M243" s="985">
        <v>42</v>
      </c>
      <c r="N243" s="965">
        <f>(100/L243)*M243</f>
        <v>93.33333333333334</v>
      </c>
    </row>
    <row r="244" spans="1:14" ht="0.75" customHeight="1">
      <c r="A244" s="171">
        <v>625001</v>
      </c>
      <c r="B244" s="9"/>
      <c r="C244" s="13"/>
      <c r="D244" s="512" t="s">
        <v>224</v>
      </c>
      <c r="E244" s="328" t="s">
        <v>78</v>
      </c>
      <c r="F244" s="172"/>
      <c r="G244" s="172"/>
      <c r="H244" s="48"/>
      <c r="I244" s="8"/>
      <c r="J244" s="172"/>
      <c r="K244" s="171"/>
      <c r="L244" s="8"/>
      <c r="M244" s="985"/>
      <c r="N244" s="811"/>
    </row>
    <row r="245" spans="1:14" ht="15" hidden="1">
      <c r="A245" s="171">
        <v>625002</v>
      </c>
      <c r="B245" s="9"/>
      <c r="C245" s="13">
        <v>41</v>
      </c>
      <c r="D245" s="512" t="s">
        <v>224</v>
      </c>
      <c r="E245" s="328" t="s">
        <v>79</v>
      </c>
      <c r="F245" s="172"/>
      <c r="G245" s="731"/>
      <c r="H245" s="48"/>
      <c r="I245" s="8"/>
      <c r="J245" s="172"/>
      <c r="K245" s="171"/>
      <c r="L245" s="8"/>
      <c r="M245" s="985"/>
      <c r="N245" s="965"/>
    </row>
    <row r="246" spans="1:14" ht="15">
      <c r="A246" s="169">
        <v>625003</v>
      </c>
      <c r="B246" s="7"/>
      <c r="C246" s="641">
        <v>41</v>
      </c>
      <c r="D246" s="512" t="s">
        <v>224</v>
      </c>
      <c r="E246" s="504" t="s">
        <v>80</v>
      </c>
      <c r="F246" s="172">
        <v>14</v>
      </c>
      <c r="G246" s="172">
        <v>12</v>
      </c>
      <c r="H246" s="48">
        <v>14</v>
      </c>
      <c r="I246" s="8">
        <v>14</v>
      </c>
      <c r="J246" s="172">
        <v>14</v>
      </c>
      <c r="K246" s="171">
        <v>14</v>
      </c>
      <c r="L246" s="8">
        <v>14</v>
      </c>
      <c r="M246" s="985">
        <v>13.28</v>
      </c>
      <c r="N246" s="965">
        <f>(100/L246)*M246</f>
        <v>94.85714285714286</v>
      </c>
    </row>
    <row r="247" spans="1:14" ht="15">
      <c r="A247" s="182">
        <v>625004</v>
      </c>
      <c r="B247" s="15"/>
      <c r="C247" s="206">
        <v>41</v>
      </c>
      <c r="D247" s="511" t="s">
        <v>224</v>
      </c>
      <c r="E247" s="328" t="s">
        <v>81</v>
      </c>
      <c r="F247" s="211"/>
      <c r="G247" s="211"/>
      <c r="H247" s="53"/>
      <c r="I247" s="24"/>
      <c r="J247" s="211"/>
      <c r="K247" s="201"/>
      <c r="L247" s="24">
        <v>10</v>
      </c>
      <c r="M247" s="993">
        <v>9</v>
      </c>
      <c r="N247" s="965">
        <f>(100/L247)*M247</f>
        <v>90</v>
      </c>
    </row>
    <row r="248" spans="1:14" ht="15">
      <c r="A248" s="201">
        <v>625007</v>
      </c>
      <c r="B248" s="91"/>
      <c r="C248" s="322">
        <v>41</v>
      </c>
      <c r="D248" s="511" t="s">
        <v>224</v>
      </c>
      <c r="E248" s="471" t="s">
        <v>83</v>
      </c>
      <c r="F248" s="211">
        <v>79</v>
      </c>
      <c r="G248" s="211">
        <v>6</v>
      </c>
      <c r="H248" s="53"/>
      <c r="I248" s="24"/>
      <c r="J248" s="211"/>
      <c r="K248" s="201"/>
      <c r="L248" s="24">
        <v>15</v>
      </c>
      <c r="M248" s="993">
        <v>14.24</v>
      </c>
      <c r="N248" s="965">
        <f>(100/L248)*M248</f>
        <v>94.93333333333334</v>
      </c>
    </row>
    <row r="249" spans="1:14" ht="15">
      <c r="A249" s="164">
        <v>632</v>
      </c>
      <c r="B249" s="3"/>
      <c r="C249" s="135"/>
      <c r="D249" s="514"/>
      <c r="E249" s="503" t="s">
        <v>225</v>
      </c>
      <c r="F249" s="165">
        <v>18292</v>
      </c>
      <c r="G249" s="165">
        <v>19106</v>
      </c>
      <c r="H249" s="5">
        <v>20000</v>
      </c>
      <c r="I249" s="5">
        <v>20000</v>
      </c>
      <c r="J249" s="165">
        <v>20000</v>
      </c>
      <c r="K249" s="164">
        <f>K250</f>
        <v>20000</v>
      </c>
      <c r="L249" s="4">
        <f>L250</f>
        <v>20000</v>
      </c>
      <c r="M249" s="984">
        <f>M250</f>
        <v>15484.18</v>
      </c>
      <c r="N249" s="999">
        <f aca="true" t="shared" si="32" ref="N249:N256">(100/L249)*M249</f>
        <v>77.4209</v>
      </c>
    </row>
    <row r="250" spans="1:14" ht="15">
      <c r="A250" s="173">
        <v>632001</v>
      </c>
      <c r="B250" s="11">
        <v>1</v>
      </c>
      <c r="C250" s="204">
        <v>41</v>
      </c>
      <c r="D250" s="509" t="s">
        <v>224</v>
      </c>
      <c r="E250" s="505" t="s">
        <v>87</v>
      </c>
      <c r="F250" s="174">
        <v>18292</v>
      </c>
      <c r="G250" s="174">
        <v>19106</v>
      </c>
      <c r="H250" s="80">
        <v>20000</v>
      </c>
      <c r="I250" s="80">
        <v>20000</v>
      </c>
      <c r="J250" s="174">
        <v>20000</v>
      </c>
      <c r="K250" s="173">
        <v>20000</v>
      </c>
      <c r="L250" s="10">
        <v>20000</v>
      </c>
      <c r="M250" s="986">
        <v>15484.18</v>
      </c>
      <c r="N250" s="972">
        <f t="shared" si="32"/>
        <v>77.4209</v>
      </c>
    </row>
    <row r="251" spans="1:14" ht="15.75" customHeight="1">
      <c r="A251" s="200">
        <v>633</v>
      </c>
      <c r="B251" s="72"/>
      <c r="C251" s="639"/>
      <c r="D251" s="509"/>
      <c r="E251" s="502" t="s">
        <v>92</v>
      </c>
      <c r="F251" s="218">
        <v>520</v>
      </c>
      <c r="G251" s="218">
        <v>50951</v>
      </c>
      <c r="H251" s="73">
        <v>20000</v>
      </c>
      <c r="I251" s="73">
        <v>20000</v>
      </c>
      <c r="J251" s="218">
        <v>1500</v>
      </c>
      <c r="K251" s="200">
        <f>K252</f>
        <v>5000</v>
      </c>
      <c r="L251" s="4">
        <f>L252</f>
        <v>5000</v>
      </c>
      <c r="M251" s="983">
        <f>M252</f>
        <v>305.11</v>
      </c>
      <c r="N251" s="996">
        <f t="shared" si="32"/>
        <v>6.102200000000001</v>
      </c>
    </row>
    <row r="252" spans="1:14" ht="15.75" customHeight="1">
      <c r="A252" s="173">
        <v>633006</v>
      </c>
      <c r="B252" s="11">
        <v>7</v>
      </c>
      <c r="C252" s="204">
        <v>41</v>
      </c>
      <c r="D252" s="509" t="s">
        <v>224</v>
      </c>
      <c r="E252" s="505" t="s">
        <v>472</v>
      </c>
      <c r="F252" s="174">
        <v>520</v>
      </c>
      <c r="G252" s="174">
        <v>50951</v>
      </c>
      <c r="H252" s="80">
        <v>20000</v>
      </c>
      <c r="I252" s="80">
        <v>20000</v>
      </c>
      <c r="J252" s="174">
        <v>1500</v>
      </c>
      <c r="K252" s="1052">
        <v>5000</v>
      </c>
      <c r="L252" s="1053">
        <v>5000</v>
      </c>
      <c r="M252" s="1024">
        <v>305.11</v>
      </c>
      <c r="N252" s="972">
        <f t="shared" si="32"/>
        <v>6.102200000000001</v>
      </c>
    </row>
    <row r="253" spans="1:14" ht="15.75" customHeight="1">
      <c r="A253" s="193">
        <v>635</v>
      </c>
      <c r="B253" s="3"/>
      <c r="C253" s="135"/>
      <c r="D253" s="514"/>
      <c r="E253" s="503" t="s">
        <v>124</v>
      </c>
      <c r="F253" s="165"/>
      <c r="G253" s="165">
        <v>55375</v>
      </c>
      <c r="H253" s="73">
        <v>100000</v>
      </c>
      <c r="I253" s="73">
        <v>60000</v>
      </c>
      <c r="J253" s="218">
        <v>54000</v>
      </c>
      <c r="K253" s="164">
        <f>K254</f>
        <v>5000</v>
      </c>
      <c r="L253" s="71">
        <f>L254</f>
        <v>4900</v>
      </c>
      <c r="M253" s="983">
        <f>M254</f>
        <v>4196.6</v>
      </c>
      <c r="N253" s="996">
        <f t="shared" si="32"/>
        <v>85.64489795918368</v>
      </c>
    </row>
    <row r="254" spans="1:14" ht="15" customHeight="1">
      <c r="A254" s="173">
        <v>635006</v>
      </c>
      <c r="B254" s="11"/>
      <c r="C254" s="204">
        <v>41</v>
      </c>
      <c r="D254" s="509" t="s">
        <v>224</v>
      </c>
      <c r="E254" s="505" t="s">
        <v>471</v>
      </c>
      <c r="F254" s="174"/>
      <c r="G254" s="174">
        <v>55375</v>
      </c>
      <c r="H254" s="80">
        <v>100000</v>
      </c>
      <c r="I254" s="80">
        <v>60000</v>
      </c>
      <c r="J254" s="174">
        <v>54000</v>
      </c>
      <c r="K254" s="173">
        <v>5000</v>
      </c>
      <c r="L254" s="10">
        <v>4900</v>
      </c>
      <c r="M254" s="986">
        <v>4196.6</v>
      </c>
      <c r="N254" s="972">
        <f t="shared" si="32"/>
        <v>85.64489795918368</v>
      </c>
    </row>
    <row r="255" spans="1:14" ht="15">
      <c r="A255" s="194">
        <v>637</v>
      </c>
      <c r="B255" s="72"/>
      <c r="C255" s="639"/>
      <c r="D255" s="509"/>
      <c r="E255" s="502" t="s">
        <v>134</v>
      </c>
      <c r="F255" s="218">
        <v>1692</v>
      </c>
      <c r="G255" s="218">
        <v>1680</v>
      </c>
      <c r="H255" s="73">
        <f aca="true" t="shared" si="33" ref="H255:M255">H256</f>
        <v>1681</v>
      </c>
      <c r="I255" s="71">
        <f t="shared" si="33"/>
        <v>1681</v>
      </c>
      <c r="J255" s="218">
        <f t="shared" si="33"/>
        <v>1650</v>
      </c>
      <c r="K255" s="200">
        <f t="shared" si="33"/>
        <v>1681</v>
      </c>
      <c r="L255" s="71">
        <f t="shared" si="33"/>
        <v>1681</v>
      </c>
      <c r="M255" s="984">
        <f t="shared" si="33"/>
        <v>1560</v>
      </c>
      <c r="N255" s="996">
        <f t="shared" si="32"/>
        <v>92.80190362879239</v>
      </c>
    </row>
    <row r="256" spans="1:14" ht="15">
      <c r="A256" s="173">
        <v>637027</v>
      </c>
      <c r="B256" s="11"/>
      <c r="C256" s="204">
        <v>41</v>
      </c>
      <c r="D256" s="509" t="s">
        <v>224</v>
      </c>
      <c r="E256" s="505" t="s">
        <v>156</v>
      </c>
      <c r="F256" s="174">
        <v>1692</v>
      </c>
      <c r="G256" s="174">
        <v>1680</v>
      </c>
      <c r="H256" s="80">
        <v>1681</v>
      </c>
      <c r="I256" s="80">
        <v>1681</v>
      </c>
      <c r="J256" s="174">
        <v>1650</v>
      </c>
      <c r="K256" s="173">
        <v>1681</v>
      </c>
      <c r="L256" s="10">
        <v>1681</v>
      </c>
      <c r="M256" s="986">
        <v>1560</v>
      </c>
      <c r="N256" s="972">
        <f t="shared" si="32"/>
        <v>92.80190362879239</v>
      </c>
    </row>
    <row r="257" spans="1:19" ht="15.75" thickBot="1">
      <c r="A257" s="258"/>
      <c r="B257" s="104"/>
      <c r="C257" s="647"/>
      <c r="D257" s="542"/>
      <c r="E257" s="579"/>
      <c r="F257" s="320"/>
      <c r="G257" s="320"/>
      <c r="H257" s="473"/>
      <c r="I257" s="121"/>
      <c r="J257" s="178"/>
      <c r="K257" s="177"/>
      <c r="L257" s="133"/>
      <c r="M257" s="229"/>
      <c r="N257" s="844"/>
      <c r="S257" s="190"/>
    </row>
    <row r="258" spans="1:14" ht="15.75" thickBot="1">
      <c r="A258" s="69" t="s">
        <v>226</v>
      </c>
      <c r="B258" s="94"/>
      <c r="C258" s="55"/>
      <c r="D258" s="508"/>
      <c r="E258" s="501" t="s">
        <v>227</v>
      </c>
      <c r="F258" s="18">
        <f>F267+F271+F276+F279+F259</f>
        <v>16212</v>
      </c>
      <c r="G258" s="18">
        <f>G267+G271+G276+G279+G259</f>
        <v>15962</v>
      </c>
      <c r="H258" s="70">
        <f aca="true" t="shared" si="34" ref="H258:M258">H259+H267+H271+H276+H279</f>
        <v>22315</v>
      </c>
      <c r="I258" s="70">
        <f t="shared" si="34"/>
        <v>22315</v>
      </c>
      <c r="J258" s="18">
        <f t="shared" si="34"/>
        <v>18005</v>
      </c>
      <c r="K258" s="69">
        <f t="shared" si="34"/>
        <v>22595</v>
      </c>
      <c r="L258" s="68">
        <f t="shared" si="34"/>
        <v>22595</v>
      </c>
      <c r="M258" s="1008">
        <f t="shared" si="34"/>
        <v>12419.829999999998</v>
      </c>
      <c r="N258" s="995">
        <f>(100/L258)*M258</f>
        <v>54.967160876300056</v>
      </c>
    </row>
    <row r="259" spans="1:14" ht="15">
      <c r="A259" s="918">
        <v>62</v>
      </c>
      <c r="B259" s="919"/>
      <c r="C259" s="656"/>
      <c r="D259" s="578"/>
      <c r="E259" s="563" t="s">
        <v>75</v>
      </c>
      <c r="F259" s="215">
        <f>SUM(F260:F266)</f>
        <v>400</v>
      </c>
      <c r="G259" s="215">
        <f aca="true" t="shared" si="35" ref="G259:M259">SUM(G260:G266)</f>
        <v>19</v>
      </c>
      <c r="H259" s="122">
        <f t="shared" si="35"/>
        <v>15</v>
      </c>
      <c r="I259" s="122">
        <f t="shared" si="35"/>
        <v>15</v>
      </c>
      <c r="J259" s="580">
        <f t="shared" si="35"/>
        <v>15</v>
      </c>
      <c r="K259" s="1054">
        <f t="shared" si="35"/>
        <v>15</v>
      </c>
      <c r="L259" s="1056">
        <f t="shared" si="35"/>
        <v>15</v>
      </c>
      <c r="M259" s="1025">
        <f t="shared" si="35"/>
        <v>6.48</v>
      </c>
      <c r="N259" s="1001">
        <f>(100/L259)*M259</f>
        <v>43.2</v>
      </c>
    </row>
    <row r="260" spans="1:14" ht="15">
      <c r="A260" s="169">
        <v>621000</v>
      </c>
      <c r="B260" s="7"/>
      <c r="C260" s="641">
        <v>41</v>
      </c>
      <c r="D260" s="522" t="s">
        <v>228</v>
      </c>
      <c r="E260" s="504" t="s">
        <v>76</v>
      </c>
      <c r="F260" s="170">
        <v>63</v>
      </c>
      <c r="G260" s="170"/>
      <c r="H260" s="52"/>
      <c r="I260" s="21"/>
      <c r="J260" s="181"/>
      <c r="K260" s="180"/>
      <c r="L260" s="21"/>
      <c r="M260" s="970"/>
      <c r="N260" s="729"/>
    </row>
    <row r="261" spans="1:14" ht="15">
      <c r="A261" s="171">
        <v>625001</v>
      </c>
      <c r="B261" s="9"/>
      <c r="C261" s="641">
        <v>41</v>
      </c>
      <c r="D261" s="522" t="s">
        <v>228</v>
      </c>
      <c r="E261" s="470" t="s">
        <v>78</v>
      </c>
      <c r="F261" s="172">
        <v>9</v>
      </c>
      <c r="G261" s="172"/>
      <c r="H261" s="48"/>
      <c r="I261" s="8"/>
      <c r="J261" s="172"/>
      <c r="K261" s="171"/>
      <c r="L261" s="8"/>
      <c r="M261" s="985"/>
      <c r="N261" s="811"/>
    </row>
    <row r="262" spans="1:14" ht="15">
      <c r="A262" s="171">
        <v>625002</v>
      </c>
      <c r="B262" s="9"/>
      <c r="C262" s="641">
        <v>41</v>
      </c>
      <c r="D262" s="522" t="s">
        <v>228</v>
      </c>
      <c r="E262" s="470" t="s">
        <v>79</v>
      </c>
      <c r="F262" s="172">
        <v>214</v>
      </c>
      <c r="G262" s="172">
        <v>7</v>
      </c>
      <c r="H262" s="48"/>
      <c r="I262" s="8"/>
      <c r="J262" s="172"/>
      <c r="K262" s="171"/>
      <c r="L262" s="8"/>
      <c r="M262" s="985"/>
      <c r="N262" s="824"/>
    </row>
    <row r="263" spans="1:14" ht="15">
      <c r="A263" s="169">
        <v>625003</v>
      </c>
      <c r="B263" s="51"/>
      <c r="C263" s="84">
        <v>41</v>
      </c>
      <c r="D263" s="522" t="s">
        <v>228</v>
      </c>
      <c r="E263" s="504" t="s">
        <v>80</v>
      </c>
      <c r="F263" s="170">
        <v>17</v>
      </c>
      <c r="G263" s="170">
        <v>12</v>
      </c>
      <c r="H263" s="48">
        <v>15</v>
      </c>
      <c r="I263" s="8">
        <v>15</v>
      </c>
      <c r="J263" s="172">
        <v>15</v>
      </c>
      <c r="K263" s="171">
        <v>15</v>
      </c>
      <c r="L263" s="8">
        <v>15</v>
      </c>
      <c r="M263" s="985">
        <v>6.48</v>
      </c>
      <c r="N263" s="967">
        <f>(100/L263)*M263</f>
        <v>43.2</v>
      </c>
    </row>
    <row r="264" spans="1:14" ht="15">
      <c r="A264" s="171">
        <v>625004</v>
      </c>
      <c r="B264" s="33"/>
      <c r="C264" s="84">
        <v>41</v>
      </c>
      <c r="D264" s="522" t="s">
        <v>228</v>
      </c>
      <c r="E264" s="470" t="s">
        <v>81</v>
      </c>
      <c r="F264" s="172">
        <v>19</v>
      </c>
      <c r="G264" s="172"/>
      <c r="H264" s="48"/>
      <c r="I264" s="8"/>
      <c r="J264" s="172"/>
      <c r="K264" s="171"/>
      <c r="L264" s="8"/>
      <c r="M264" s="985"/>
      <c r="N264" s="731"/>
    </row>
    <row r="265" spans="1:14" ht="15">
      <c r="A265" s="182">
        <v>625005</v>
      </c>
      <c r="B265" s="35"/>
      <c r="C265" s="39">
        <v>41</v>
      </c>
      <c r="D265" s="522" t="s">
        <v>228</v>
      </c>
      <c r="E265" s="41" t="s">
        <v>82</v>
      </c>
      <c r="F265" s="183">
        <v>7</v>
      </c>
      <c r="G265" s="183"/>
      <c r="H265" s="48"/>
      <c r="I265" s="8"/>
      <c r="J265" s="172"/>
      <c r="K265" s="171"/>
      <c r="L265" s="8"/>
      <c r="M265" s="985"/>
      <c r="N265" s="811"/>
    </row>
    <row r="266" spans="1:14" ht="15">
      <c r="A266" s="201">
        <v>625007</v>
      </c>
      <c r="B266" s="81"/>
      <c r="C266" s="657">
        <v>41</v>
      </c>
      <c r="D266" s="513" t="s">
        <v>228</v>
      </c>
      <c r="E266" s="515" t="s">
        <v>83</v>
      </c>
      <c r="F266" s="210">
        <v>71</v>
      </c>
      <c r="G266" s="210"/>
      <c r="H266" s="48"/>
      <c r="I266" s="8"/>
      <c r="J266" s="210"/>
      <c r="K266" s="171"/>
      <c r="L266" s="8"/>
      <c r="M266" s="985"/>
      <c r="N266" s="823"/>
    </row>
    <row r="267" spans="1:14" ht="15">
      <c r="A267" s="164">
        <v>632</v>
      </c>
      <c r="B267" s="3"/>
      <c r="C267" s="135"/>
      <c r="D267" s="514"/>
      <c r="E267" s="532" t="s">
        <v>225</v>
      </c>
      <c r="F267" s="165">
        <f>SUM(F268:F270)</f>
        <v>7274</v>
      </c>
      <c r="G267" s="165">
        <f>SUM(G268:G270)</f>
        <v>6228</v>
      </c>
      <c r="H267" s="5">
        <f aca="true" t="shared" si="36" ref="H267:M267">H268+H269+H270</f>
        <v>7850</v>
      </c>
      <c r="I267" s="4">
        <f t="shared" si="36"/>
        <v>7370</v>
      </c>
      <c r="J267" s="165">
        <f t="shared" si="36"/>
        <v>7370</v>
      </c>
      <c r="K267" s="164">
        <f t="shared" si="36"/>
        <v>7850</v>
      </c>
      <c r="L267" s="4">
        <f t="shared" si="36"/>
        <v>7850</v>
      </c>
      <c r="M267" s="984">
        <f t="shared" si="36"/>
        <v>5381.84</v>
      </c>
      <c r="N267" s="999">
        <f>(100/L267)*M267</f>
        <v>68.55847133757962</v>
      </c>
    </row>
    <row r="268" spans="1:14" ht="15">
      <c r="A268" s="180">
        <v>632001</v>
      </c>
      <c r="B268" s="22">
        <v>1</v>
      </c>
      <c r="C268" s="641">
        <v>41</v>
      </c>
      <c r="D268" s="522" t="s">
        <v>228</v>
      </c>
      <c r="E268" s="533" t="s">
        <v>229</v>
      </c>
      <c r="F268" s="183">
        <v>715</v>
      </c>
      <c r="G268" s="183">
        <v>656</v>
      </c>
      <c r="H268" s="52">
        <v>850</v>
      </c>
      <c r="I268" s="21">
        <v>850</v>
      </c>
      <c r="J268" s="181">
        <v>850</v>
      </c>
      <c r="K268" s="180">
        <v>850</v>
      </c>
      <c r="L268" s="21">
        <v>850</v>
      </c>
      <c r="M268" s="970">
        <v>480.48</v>
      </c>
      <c r="N268" s="971">
        <f>(100/L268)*M268</f>
        <v>56.527058823529416</v>
      </c>
    </row>
    <row r="269" spans="1:14" ht="15">
      <c r="A269" s="169">
        <v>632001</v>
      </c>
      <c r="B269" s="7">
        <v>2</v>
      </c>
      <c r="C269" s="641">
        <v>41</v>
      </c>
      <c r="D269" s="522" t="s">
        <v>228</v>
      </c>
      <c r="E269" s="557" t="s">
        <v>230</v>
      </c>
      <c r="F269" s="172">
        <v>4491</v>
      </c>
      <c r="G269" s="172">
        <v>3178</v>
      </c>
      <c r="H269" s="53">
        <v>5000</v>
      </c>
      <c r="I269" s="24">
        <v>4520</v>
      </c>
      <c r="J269" s="211">
        <v>4520</v>
      </c>
      <c r="K269" s="201">
        <v>5000</v>
      </c>
      <c r="L269" s="24">
        <v>5000</v>
      </c>
      <c r="M269" s="993">
        <v>3202.3</v>
      </c>
      <c r="N269" s="964">
        <f>(100/L269)*M269</f>
        <v>64.046</v>
      </c>
    </row>
    <row r="270" spans="1:14" ht="15">
      <c r="A270" s="182">
        <v>632002</v>
      </c>
      <c r="B270" s="35"/>
      <c r="C270" s="39">
        <v>41</v>
      </c>
      <c r="D270" s="522" t="s">
        <v>228</v>
      </c>
      <c r="E270" s="544" t="s">
        <v>29</v>
      </c>
      <c r="F270" s="211">
        <v>2068</v>
      </c>
      <c r="G270" s="211">
        <v>2394</v>
      </c>
      <c r="H270" s="516">
        <v>2000</v>
      </c>
      <c r="I270" s="23">
        <v>2000</v>
      </c>
      <c r="J270" s="210">
        <v>2000</v>
      </c>
      <c r="K270" s="179">
        <v>2000</v>
      </c>
      <c r="L270" s="23">
        <v>2000</v>
      </c>
      <c r="M270" s="990">
        <v>1699.06</v>
      </c>
      <c r="N270" s="966">
        <f>(100/L270)*M270</f>
        <v>84.953</v>
      </c>
    </row>
    <row r="271" spans="1:14" ht="15">
      <c r="A271" s="193">
        <v>633</v>
      </c>
      <c r="B271" s="75"/>
      <c r="C271" s="112"/>
      <c r="D271" s="514"/>
      <c r="E271" s="532" t="s">
        <v>92</v>
      </c>
      <c r="F271" s="165">
        <f>SUM(F272:F275)</f>
        <v>16</v>
      </c>
      <c r="G271" s="165">
        <f>SUM(G272:G275)</f>
        <v>406</v>
      </c>
      <c r="H271" s="583">
        <v>500</v>
      </c>
      <c r="I271" s="123">
        <v>500</v>
      </c>
      <c r="J271" s="231">
        <v>250</v>
      </c>
      <c r="K271" s="1055">
        <f>K272+K275+K273+K274</f>
        <v>500</v>
      </c>
      <c r="L271" s="123">
        <v>500</v>
      </c>
      <c r="M271" s="1026">
        <f>M272+M275+M273+M274</f>
        <v>3.99</v>
      </c>
      <c r="N271" s="999">
        <f>(100/L271)*M271</f>
        <v>0.798</v>
      </c>
    </row>
    <row r="272" spans="1:14" ht="15">
      <c r="A272" s="180">
        <v>633004</v>
      </c>
      <c r="B272" s="22">
        <v>2</v>
      </c>
      <c r="C272" s="641">
        <v>41</v>
      </c>
      <c r="D272" s="522" t="s">
        <v>228</v>
      </c>
      <c r="E272" s="533" t="s">
        <v>562</v>
      </c>
      <c r="F272" s="181"/>
      <c r="G272" s="181"/>
      <c r="H272" s="52"/>
      <c r="I272" s="21">
        <v>250</v>
      </c>
      <c r="J272" s="181">
        <v>250</v>
      </c>
      <c r="K272" s="180"/>
      <c r="L272" s="21"/>
      <c r="M272" s="970"/>
      <c r="N272" s="729"/>
    </row>
    <row r="273" spans="1:14" ht="0.75" customHeight="1">
      <c r="A273" s="713">
        <v>633006</v>
      </c>
      <c r="B273" s="714"/>
      <c r="C273" s="714">
        <v>41</v>
      </c>
      <c r="D273" s="581" t="s">
        <v>228</v>
      </c>
      <c r="E273" s="715" t="s">
        <v>445</v>
      </c>
      <c r="F273" s="271"/>
      <c r="G273" s="271"/>
      <c r="H273" s="713"/>
      <c r="I273" s="279"/>
      <c r="J273" s="584"/>
      <c r="K273" s="733"/>
      <c r="L273" s="276"/>
      <c r="M273" s="1012"/>
      <c r="N273" s="853"/>
    </row>
    <row r="274" spans="1:14" ht="15">
      <c r="A274" s="269">
        <v>633004</v>
      </c>
      <c r="B274" s="270"/>
      <c r="C274" s="658">
        <v>41</v>
      </c>
      <c r="D274" s="581" t="s">
        <v>228</v>
      </c>
      <c r="E274" s="582" t="s">
        <v>378</v>
      </c>
      <c r="F274" s="716"/>
      <c r="G274" s="716">
        <v>217</v>
      </c>
      <c r="H274" s="717"/>
      <c r="I274" s="279"/>
      <c r="J274" s="584"/>
      <c r="K274" s="713"/>
      <c r="L274" s="279"/>
      <c r="M274" s="1027"/>
      <c r="N274" s="856"/>
    </row>
    <row r="275" spans="1:14" ht="15">
      <c r="A275" s="179">
        <v>633006</v>
      </c>
      <c r="B275" s="11">
        <v>7</v>
      </c>
      <c r="C275" s="206">
        <v>41</v>
      </c>
      <c r="D275" s="522" t="s">
        <v>228</v>
      </c>
      <c r="E275" s="529" t="s">
        <v>92</v>
      </c>
      <c r="F275" s="210">
        <v>16</v>
      </c>
      <c r="G275" s="210">
        <v>189</v>
      </c>
      <c r="H275" s="713">
        <v>500</v>
      </c>
      <c r="I275" s="279">
        <v>250</v>
      </c>
      <c r="J275" s="210"/>
      <c r="K275" s="179">
        <v>500</v>
      </c>
      <c r="L275" s="23">
        <v>500</v>
      </c>
      <c r="M275" s="990">
        <v>3.99</v>
      </c>
      <c r="N275" s="966">
        <f>(100/L275)*M275</f>
        <v>0.798</v>
      </c>
    </row>
    <row r="276" spans="1:14" ht="15">
      <c r="A276" s="164">
        <v>635</v>
      </c>
      <c r="B276" s="75"/>
      <c r="C276" s="112"/>
      <c r="D276" s="514"/>
      <c r="E276" s="532" t="s">
        <v>231</v>
      </c>
      <c r="F276" s="218">
        <f>SUM(F277:F277)</f>
        <v>88</v>
      </c>
      <c r="G276" s="218">
        <f>SUM(G277:G277)</f>
        <v>481</v>
      </c>
      <c r="H276" s="5">
        <f>H277</f>
        <v>5000</v>
      </c>
      <c r="I276" s="4">
        <f>I277</f>
        <v>5000</v>
      </c>
      <c r="J276" s="165">
        <f>J277</f>
        <v>700</v>
      </c>
      <c r="K276" s="164">
        <f>K277</f>
        <v>5000</v>
      </c>
      <c r="L276" s="4">
        <v>4500</v>
      </c>
      <c r="M276" s="984">
        <v>170.69</v>
      </c>
      <c r="N276" s="996">
        <f>(100/L276)*M276</f>
        <v>3.793111111111111</v>
      </c>
    </row>
    <row r="277" spans="1:14" ht="15">
      <c r="A277" s="263">
        <v>635006</v>
      </c>
      <c r="B277" s="22">
        <v>1</v>
      </c>
      <c r="C277" s="631">
        <v>41</v>
      </c>
      <c r="D277" s="521" t="s">
        <v>228</v>
      </c>
      <c r="E277" s="533" t="s">
        <v>232</v>
      </c>
      <c r="F277" s="181">
        <v>88</v>
      </c>
      <c r="G277" s="181">
        <v>481</v>
      </c>
      <c r="H277" s="52">
        <v>5000</v>
      </c>
      <c r="I277" s="21">
        <v>5000</v>
      </c>
      <c r="J277" s="181">
        <v>700</v>
      </c>
      <c r="K277" s="180">
        <v>5000</v>
      </c>
      <c r="L277" s="21">
        <v>4325</v>
      </c>
      <c r="M277" s="970">
        <v>0</v>
      </c>
      <c r="N277" s="971">
        <f>(100/L277)*M277</f>
        <v>0</v>
      </c>
    </row>
    <row r="278" spans="1:14" ht="15">
      <c r="A278" s="269">
        <v>635004</v>
      </c>
      <c r="B278" s="15">
        <v>4</v>
      </c>
      <c r="C278" s="206">
        <v>46</v>
      </c>
      <c r="D278" s="510" t="s">
        <v>228</v>
      </c>
      <c r="E278" s="41"/>
      <c r="F278" s="183"/>
      <c r="G278" s="183"/>
      <c r="H278" s="36"/>
      <c r="I278" s="12"/>
      <c r="J278" s="183"/>
      <c r="K278" s="182"/>
      <c r="L278" s="12">
        <v>175</v>
      </c>
      <c r="M278" s="989">
        <v>170.69</v>
      </c>
      <c r="N278" s="971">
        <f>(100/L278)*M278</f>
        <v>97.53714285714285</v>
      </c>
    </row>
    <row r="279" spans="1:14" ht="15">
      <c r="A279" s="164">
        <v>637</v>
      </c>
      <c r="B279" s="3"/>
      <c r="C279" s="135"/>
      <c r="D279" s="514"/>
      <c r="E279" s="503" t="s">
        <v>134</v>
      </c>
      <c r="F279" s="165">
        <f>SUM(F280:F285)</f>
        <v>8434</v>
      </c>
      <c r="G279" s="165">
        <f>SUM(G280:G285)</f>
        <v>8828</v>
      </c>
      <c r="H279" s="5">
        <f>H281+H283+H285+H282+H280+H284</f>
        <v>8950</v>
      </c>
      <c r="I279" s="4">
        <f>I280+I283+I285+I282+I281+I284</f>
        <v>9430</v>
      </c>
      <c r="J279" s="165">
        <f>SUM(J280:J285)</f>
        <v>9670</v>
      </c>
      <c r="K279" s="164">
        <f>SUM(K280:K285)</f>
        <v>9230</v>
      </c>
      <c r="L279" s="4">
        <f>SUM(L280:L285)</f>
        <v>9730</v>
      </c>
      <c r="M279" s="984">
        <f>SUM(M280:M285)</f>
        <v>6856.83</v>
      </c>
      <c r="N279" s="999">
        <f>(100/L279)*M279</f>
        <v>70.4710174717369</v>
      </c>
    </row>
    <row r="280" spans="1:14" ht="15">
      <c r="A280" s="180">
        <v>637004</v>
      </c>
      <c r="B280" s="22"/>
      <c r="C280" s="641">
        <v>41</v>
      </c>
      <c r="D280" s="522" t="s">
        <v>228</v>
      </c>
      <c r="E280" s="517" t="s">
        <v>233</v>
      </c>
      <c r="F280" s="170">
        <v>460</v>
      </c>
      <c r="G280" s="170">
        <v>1014</v>
      </c>
      <c r="H280" s="52">
        <v>1200</v>
      </c>
      <c r="I280" s="21">
        <v>1200</v>
      </c>
      <c r="J280" s="216">
        <v>1440</v>
      </c>
      <c r="K280" s="180">
        <v>1200</v>
      </c>
      <c r="L280" s="21">
        <v>1700</v>
      </c>
      <c r="M280" s="1005">
        <v>656.23</v>
      </c>
      <c r="N280" s="998">
        <f aca="true" t="shared" si="37" ref="N280:N285">(100/L280)*M280</f>
        <v>38.60176470588235</v>
      </c>
    </row>
    <row r="281" spans="1:14" ht="15">
      <c r="A281" s="169">
        <v>637004</v>
      </c>
      <c r="B281" s="15">
        <v>5</v>
      </c>
      <c r="C281" s="206">
        <v>41</v>
      </c>
      <c r="D281" s="510" t="s">
        <v>228</v>
      </c>
      <c r="E281" s="471" t="s">
        <v>190</v>
      </c>
      <c r="F281" s="183">
        <v>484</v>
      </c>
      <c r="G281" s="183">
        <v>125</v>
      </c>
      <c r="H281" s="48">
        <v>350</v>
      </c>
      <c r="I281" s="8">
        <v>830</v>
      </c>
      <c r="J281" s="172">
        <v>830</v>
      </c>
      <c r="K281" s="171">
        <v>630</v>
      </c>
      <c r="L281" s="8">
        <v>630</v>
      </c>
      <c r="M281" s="985">
        <v>434.72</v>
      </c>
      <c r="N281" s="967">
        <f t="shared" si="37"/>
        <v>69.0031746031746</v>
      </c>
    </row>
    <row r="282" spans="1:14" ht="14.25" customHeight="1">
      <c r="A282" s="169">
        <v>637015</v>
      </c>
      <c r="B282" s="9"/>
      <c r="C282" s="13">
        <v>41</v>
      </c>
      <c r="D282" s="512" t="s">
        <v>228</v>
      </c>
      <c r="E282" s="470" t="s">
        <v>234</v>
      </c>
      <c r="F282" s="172"/>
      <c r="G282" s="172">
        <v>163</v>
      </c>
      <c r="H282" s="36">
        <v>200</v>
      </c>
      <c r="I282" s="36">
        <v>200</v>
      </c>
      <c r="J282" s="172">
        <v>200</v>
      </c>
      <c r="K282" s="182">
        <v>200</v>
      </c>
      <c r="L282" s="12">
        <v>200</v>
      </c>
      <c r="M282" s="985">
        <v>162.52</v>
      </c>
      <c r="N282" s="967">
        <f t="shared" si="37"/>
        <v>81.26</v>
      </c>
    </row>
    <row r="283" spans="1:14" ht="13.5" customHeight="1">
      <c r="A283" s="171">
        <v>637012</v>
      </c>
      <c r="B283" s="9">
        <v>50</v>
      </c>
      <c r="C283" s="641">
        <v>41</v>
      </c>
      <c r="D283" s="522" t="s">
        <v>228</v>
      </c>
      <c r="E283" s="471" t="s">
        <v>235</v>
      </c>
      <c r="F283" s="172">
        <v>5292</v>
      </c>
      <c r="G283" s="172">
        <v>5559</v>
      </c>
      <c r="H283" s="48">
        <v>6000</v>
      </c>
      <c r="I283" s="8">
        <v>6000</v>
      </c>
      <c r="J283" s="172">
        <v>6000</v>
      </c>
      <c r="K283" s="171">
        <v>6000</v>
      </c>
      <c r="L283" s="8">
        <v>6000</v>
      </c>
      <c r="M283" s="985">
        <v>4773.36</v>
      </c>
      <c r="N283" s="967">
        <f t="shared" si="37"/>
        <v>79.556</v>
      </c>
    </row>
    <row r="284" spans="1:14" ht="15">
      <c r="A284" s="169">
        <v>637012</v>
      </c>
      <c r="B284" s="7">
        <v>1</v>
      </c>
      <c r="C284" s="641">
        <v>46</v>
      </c>
      <c r="D284" s="522" t="s">
        <v>228</v>
      </c>
      <c r="E284" s="471" t="s">
        <v>236</v>
      </c>
      <c r="F284" s="172">
        <v>38</v>
      </c>
      <c r="G284" s="172">
        <v>335</v>
      </c>
      <c r="H284" s="89">
        <v>100</v>
      </c>
      <c r="I284" s="89">
        <v>100</v>
      </c>
      <c r="J284" s="228">
        <v>100</v>
      </c>
      <c r="K284" s="169">
        <v>100</v>
      </c>
      <c r="L284" s="6">
        <v>100</v>
      </c>
      <c r="M284" s="988">
        <v>20</v>
      </c>
      <c r="N284" s="967">
        <f t="shared" si="37"/>
        <v>20</v>
      </c>
    </row>
    <row r="285" spans="1:14" ht="15">
      <c r="A285" s="179">
        <v>637027</v>
      </c>
      <c r="B285" s="32"/>
      <c r="C285" s="130">
        <v>41</v>
      </c>
      <c r="D285" s="513" t="s">
        <v>228</v>
      </c>
      <c r="E285" s="515" t="s">
        <v>156</v>
      </c>
      <c r="F285" s="210">
        <v>2160</v>
      </c>
      <c r="G285" s="210">
        <v>1632</v>
      </c>
      <c r="H285" s="516">
        <v>1100</v>
      </c>
      <c r="I285" s="516">
        <v>1100</v>
      </c>
      <c r="J285" s="634">
        <v>1100</v>
      </c>
      <c r="K285" s="179">
        <v>1100</v>
      </c>
      <c r="L285" s="23">
        <v>1100</v>
      </c>
      <c r="M285" s="990">
        <v>810</v>
      </c>
      <c r="N285" s="966">
        <f t="shared" si="37"/>
        <v>73.63636363636364</v>
      </c>
    </row>
    <row r="286" spans="1:14" ht="15.75" thickBot="1">
      <c r="A286" s="262"/>
      <c r="B286" s="15"/>
      <c r="C286" s="15"/>
      <c r="D286" s="667"/>
      <c r="E286" s="41"/>
      <c r="F286" s="321"/>
      <c r="G286" s="321"/>
      <c r="H286" s="28"/>
      <c r="I286" s="36"/>
      <c r="J286" s="185"/>
      <c r="K286" s="182"/>
      <c r="L286" s="12"/>
      <c r="M286" s="989"/>
      <c r="N286" s="811"/>
    </row>
    <row r="287" spans="1:14" ht="15.75" thickBot="1">
      <c r="A287" s="16" t="s">
        <v>237</v>
      </c>
      <c r="B287" s="94"/>
      <c r="C287" s="17"/>
      <c r="D287" s="315"/>
      <c r="E287" s="501" t="s">
        <v>238</v>
      </c>
      <c r="F287" s="18">
        <f>F288+F290+F292</f>
        <v>10000</v>
      </c>
      <c r="G287" s="18">
        <f>G288+G290+G292</f>
        <v>65358</v>
      </c>
      <c r="H287" s="725">
        <f>H288+H292</f>
        <v>60000</v>
      </c>
      <c r="I287" s="726">
        <f>I288+I292+I290</f>
        <v>60000</v>
      </c>
      <c r="J287" s="18">
        <f>J288+J292+J290</f>
        <v>50515</v>
      </c>
      <c r="K287" s="69">
        <f>K288+K292+K290+K295</f>
        <v>40100</v>
      </c>
      <c r="L287" s="68">
        <f>L288+L292+L290+L295</f>
        <v>99300</v>
      </c>
      <c r="M287" s="1008">
        <f>M288+M292+M294+M290</f>
        <v>95210.39</v>
      </c>
      <c r="N287" s="995">
        <f>(100/L287)*M287</f>
        <v>95.88156092648539</v>
      </c>
    </row>
    <row r="288" spans="1:14" ht="15">
      <c r="A288" s="194">
        <v>642</v>
      </c>
      <c r="B288" s="102"/>
      <c r="C288" s="72"/>
      <c r="D288" s="585"/>
      <c r="E288" s="539" t="s">
        <v>171</v>
      </c>
      <c r="F288" s="218">
        <f>F289</f>
        <v>10000</v>
      </c>
      <c r="G288" s="218">
        <f>G289</f>
        <v>10000</v>
      </c>
      <c r="H288" s="73">
        <f aca="true" t="shared" si="38" ref="H288:M288">SUM(H289:H289)</f>
        <v>10000</v>
      </c>
      <c r="I288" s="98">
        <f t="shared" si="38"/>
        <v>10000</v>
      </c>
      <c r="J288" s="208">
        <f t="shared" si="38"/>
        <v>10000</v>
      </c>
      <c r="K288" s="261">
        <f t="shared" si="38"/>
        <v>10000</v>
      </c>
      <c r="L288" s="71">
        <f t="shared" si="38"/>
        <v>10000</v>
      </c>
      <c r="M288" s="983">
        <f t="shared" si="38"/>
        <v>10000</v>
      </c>
      <c r="N288" s="996">
        <f>(100/L288)*M288</f>
        <v>100</v>
      </c>
    </row>
    <row r="289" spans="1:14" ht="15">
      <c r="A289" s="166">
        <v>642002</v>
      </c>
      <c r="B289" s="76">
        <v>1</v>
      </c>
      <c r="C289" s="75">
        <v>41</v>
      </c>
      <c r="D289" s="588" t="s">
        <v>239</v>
      </c>
      <c r="E289" s="541" t="s">
        <v>240</v>
      </c>
      <c r="F289" s="167">
        <v>10000</v>
      </c>
      <c r="G289" s="167">
        <v>10000</v>
      </c>
      <c r="H289" s="77">
        <v>10000</v>
      </c>
      <c r="I289" s="78">
        <v>10000</v>
      </c>
      <c r="J289" s="225">
        <v>10000</v>
      </c>
      <c r="K289" s="166">
        <v>10000</v>
      </c>
      <c r="L289" s="78">
        <v>10000</v>
      </c>
      <c r="M289" s="987">
        <v>10000</v>
      </c>
      <c r="N289" s="972">
        <f>(100/L289)*M289</f>
        <v>100</v>
      </c>
    </row>
    <row r="290" spans="1:14" ht="15">
      <c r="A290" s="200">
        <v>633</v>
      </c>
      <c r="B290" s="72"/>
      <c r="C290" s="102"/>
      <c r="D290" s="585"/>
      <c r="E290" s="554" t="s">
        <v>92</v>
      </c>
      <c r="F290" s="218"/>
      <c r="G290" s="218">
        <v>5579</v>
      </c>
      <c r="H290" s="73"/>
      <c r="I290" s="71">
        <v>1000</v>
      </c>
      <c r="J290" s="218">
        <v>515</v>
      </c>
      <c r="K290" s="200">
        <v>5000</v>
      </c>
      <c r="L290" s="71">
        <v>4100</v>
      </c>
      <c r="M290" s="983">
        <v>27.49</v>
      </c>
      <c r="N290" s="972">
        <f>(100/L290)*M290</f>
        <v>0.6704878048780488</v>
      </c>
    </row>
    <row r="291" spans="1:14" ht="15">
      <c r="A291" s="274">
        <v>633006</v>
      </c>
      <c r="B291" s="330"/>
      <c r="C291" s="330"/>
      <c r="D291" s="587" t="s">
        <v>241</v>
      </c>
      <c r="E291" s="592" t="s">
        <v>408</v>
      </c>
      <c r="F291" s="273">
        <v>301</v>
      </c>
      <c r="G291" s="273">
        <v>5579</v>
      </c>
      <c r="H291" s="590">
        <v>2000</v>
      </c>
      <c r="I291" s="275">
        <v>1000</v>
      </c>
      <c r="J291" s="594">
        <v>515</v>
      </c>
      <c r="K291" s="1057">
        <v>500</v>
      </c>
      <c r="L291" s="1222"/>
      <c r="M291" s="1028">
        <v>27.49</v>
      </c>
      <c r="N291" s="1061"/>
    </row>
    <row r="292" spans="1:14" ht="15">
      <c r="A292" s="200">
        <v>635</v>
      </c>
      <c r="B292" s="102"/>
      <c r="C292" s="102"/>
      <c r="D292" s="585"/>
      <c r="E292" s="554" t="s">
        <v>242</v>
      </c>
      <c r="F292" s="218"/>
      <c r="G292" s="218">
        <v>49779</v>
      </c>
      <c r="H292" s="73">
        <f aca="true" t="shared" si="39" ref="H292:M292">H293</f>
        <v>50000</v>
      </c>
      <c r="I292" s="71">
        <f t="shared" si="39"/>
        <v>49000</v>
      </c>
      <c r="J292" s="218">
        <f t="shared" si="39"/>
        <v>40000</v>
      </c>
      <c r="K292" s="200">
        <f t="shared" si="39"/>
        <v>25000</v>
      </c>
      <c r="L292" s="71">
        <f t="shared" si="39"/>
        <v>84200</v>
      </c>
      <c r="M292" s="983">
        <f t="shared" si="39"/>
        <v>84186.9</v>
      </c>
      <c r="N292" s="997">
        <f>(100/L292)*M292</f>
        <v>99.98444180522566</v>
      </c>
    </row>
    <row r="293" spans="1:14" ht="15">
      <c r="A293" s="166">
        <v>635006</v>
      </c>
      <c r="B293" s="76">
        <v>1</v>
      </c>
      <c r="C293" s="76">
        <v>41</v>
      </c>
      <c r="D293" s="588" t="s">
        <v>241</v>
      </c>
      <c r="E293" s="541" t="s">
        <v>475</v>
      </c>
      <c r="F293" s="167"/>
      <c r="G293" s="167">
        <v>49779</v>
      </c>
      <c r="H293" s="77">
        <v>50000</v>
      </c>
      <c r="I293" s="78">
        <v>49000</v>
      </c>
      <c r="J293" s="167">
        <v>40000</v>
      </c>
      <c r="K293" s="166">
        <v>25000</v>
      </c>
      <c r="L293" s="78">
        <v>84200</v>
      </c>
      <c r="M293" s="987">
        <v>84186.9</v>
      </c>
      <c r="N293" s="972">
        <f>(100/L293)*M293</f>
        <v>99.98444180522566</v>
      </c>
    </row>
    <row r="294" spans="1:14" ht="15">
      <c r="A294" s="164">
        <v>637</v>
      </c>
      <c r="B294" s="3"/>
      <c r="C294" s="135"/>
      <c r="D294" s="514"/>
      <c r="E294" s="503" t="s">
        <v>134</v>
      </c>
      <c r="F294" s="165"/>
      <c r="G294" s="165"/>
      <c r="H294" s="5"/>
      <c r="I294" s="4"/>
      <c r="J294" s="165"/>
      <c r="K294" s="164">
        <v>100</v>
      </c>
      <c r="L294" s="4">
        <v>1000</v>
      </c>
      <c r="M294" s="984">
        <v>996</v>
      </c>
      <c r="N294" s="996">
        <f>(100/L294)*M294</f>
        <v>99.60000000000001</v>
      </c>
    </row>
    <row r="295" spans="1:14" ht="15">
      <c r="A295" s="202">
        <v>637004</v>
      </c>
      <c r="B295" s="1021">
        <v>5</v>
      </c>
      <c r="C295" s="1021">
        <v>41</v>
      </c>
      <c r="D295" s="1186" t="s">
        <v>239</v>
      </c>
      <c r="E295" s="543" t="s">
        <v>190</v>
      </c>
      <c r="F295" s="216"/>
      <c r="G295" s="216"/>
      <c r="H295" s="110"/>
      <c r="I295" s="90"/>
      <c r="J295" s="216"/>
      <c r="K295" s="202">
        <v>100</v>
      </c>
      <c r="L295" s="90">
        <v>1000</v>
      </c>
      <c r="M295" s="1005">
        <v>996</v>
      </c>
      <c r="N295" s="972">
        <f>(100/L295)*M295</f>
        <v>99.60000000000001</v>
      </c>
    </row>
    <row r="296" spans="1:14" ht="15.75" thickBot="1">
      <c r="A296" s="258"/>
      <c r="B296" s="104"/>
      <c r="C296" s="104"/>
      <c r="D296" s="589"/>
      <c r="E296" s="555"/>
      <c r="F296" s="320"/>
      <c r="G296" s="320"/>
      <c r="H296" s="473"/>
      <c r="I296" s="133"/>
      <c r="J296" s="233"/>
      <c r="K296" s="265"/>
      <c r="L296" s="133"/>
      <c r="M296" s="1029"/>
      <c r="N296" s="857"/>
    </row>
    <row r="297" spans="1:14" ht="15.75" thickBot="1">
      <c r="A297" s="69" t="s">
        <v>243</v>
      </c>
      <c r="B297" s="94"/>
      <c r="C297" s="94"/>
      <c r="D297" s="315"/>
      <c r="E297" s="57" t="s">
        <v>244</v>
      </c>
      <c r="F297" s="18">
        <f>SUM(F298+F307+F311+F319+F321)</f>
        <v>69293</v>
      </c>
      <c r="G297" s="18">
        <f>SUM(G298+G307+G311+G319+G321)</f>
        <v>46473</v>
      </c>
      <c r="H297" s="70">
        <f>H298+H307+H311+H319+H321</f>
        <v>65631</v>
      </c>
      <c r="I297" s="68">
        <f>I298+I307+I311+I319+I321</f>
        <v>66131</v>
      </c>
      <c r="J297" s="18">
        <f>L298+L307+L311+L319+L321</f>
        <v>67631</v>
      </c>
      <c r="K297" s="69">
        <f>K298+K307+K311+K319+K321</f>
        <v>65331</v>
      </c>
      <c r="L297" s="68">
        <f>L298+L307+L311+L319+L321</f>
        <v>67631</v>
      </c>
      <c r="M297" s="1008">
        <f>M298+M307+M311+M319+M321</f>
        <v>33485.65</v>
      </c>
      <c r="N297" s="995">
        <f>(100/L297)*M297</f>
        <v>49.51227987165649</v>
      </c>
    </row>
    <row r="298" spans="1:14" ht="15">
      <c r="A298" s="193">
        <v>62</v>
      </c>
      <c r="B298" s="3"/>
      <c r="C298" s="639"/>
      <c r="D298" s="509"/>
      <c r="E298" s="554" t="s">
        <v>75</v>
      </c>
      <c r="F298" s="241">
        <f>SUM(F299:F306)</f>
        <v>1937</v>
      </c>
      <c r="G298" s="241">
        <f aca="true" t="shared" si="40" ref="G298:M298">SUM(G299:G306)</f>
        <v>825</v>
      </c>
      <c r="H298" s="596">
        <f t="shared" si="40"/>
        <v>1281</v>
      </c>
      <c r="I298" s="126">
        <f t="shared" si="40"/>
        <v>1281</v>
      </c>
      <c r="J298" s="235">
        <f t="shared" si="40"/>
        <v>1281</v>
      </c>
      <c r="K298" s="1058">
        <f t="shared" si="40"/>
        <v>1281</v>
      </c>
      <c r="L298" s="1060">
        <f t="shared" si="40"/>
        <v>1611</v>
      </c>
      <c r="M298" s="1030">
        <f t="shared" si="40"/>
        <v>1376.3799999999997</v>
      </c>
      <c r="N298" s="996">
        <f>(100/L298)*M298</f>
        <v>85.43637492240842</v>
      </c>
    </row>
    <row r="299" spans="1:14" ht="15">
      <c r="A299" s="169">
        <v>621000</v>
      </c>
      <c r="B299" s="7"/>
      <c r="C299" s="22">
        <v>41</v>
      </c>
      <c r="D299" s="586" t="s">
        <v>245</v>
      </c>
      <c r="E299" s="534" t="s">
        <v>246</v>
      </c>
      <c r="F299" s="220">
        <v>312</v>
      </c>
      <c r="G299" s="220"/>
      <c r="H299" s="180"/>
      <c r="I299" s="21"/>
      <c r="J299" s="181"/>
      <c r="K299" s="180"/>
      <c r="L299" s="21"/>
      <c r="M299" s="970"/>
      <c r="N299" s="729"/>
    </row>
    <row r="300" spans="1:14" ht="15">
      <c r="A300" s="169">
        <v>623000</v>
      </c>
      <c r="B300" s="7"/>
      <c r="C300" s="7">
        <v>41</v>
      </c>
      <c r="D300" s="156" t="s">
        <v>245</v>
      </c>
      <c r="E300" s="534" t="s">
        <v>77</v>
      </c>
      <c r="F300" s="474">
        <v>278</v>
      </c>
      <c r="G300" s="474">
        <v>251</v>
      </c>
      <c r="H300" s="36">
        <v>360</v>
      </c>
      <c r="I300" s="12">
        <v>360</v>
      </c>
      <c r="J300" s="183">
        <v>360</v>
      </c>
      <c r="K300" s="182">
        <v>360</v>
      </c>
      <c r="L300" s="12">
        <v>410</v>
      </c>
      <c r="M300" s="989">
        <v>387.79</v>
      </c>
      <c r="N300" s="967">
        <f aca="true" t="shared" si="41" ref="N300:N306">(100/L300)*M300</f>
        <v>94.5829268292683</v>
      </c>
    </row>
    <row r="301" spans="1:14" ht="15">
      <c r="A301" s="171">
        <v>625001</v>
      </c>
      <c r="B301" s="9"/>
      <c r="C301" s="322">
        <v>41</v>
      </c>
      <c r="D301" s="511" t="s">
        <v>245</v>
      </c>
      <c r="E301" s="328" t="s">
        <v>78</v>
      </c>
      <c r="F301" s="176">
        <v>6</v>
      </c>
      <c r="G301" s="176">
        <v>23</v>
      </c>
      <c r="H301" s="53">
        <v>51</v>
      </c>
      <c r="I301" s="24">
        <v>51</v>
      </c>
      <c r="J301" s="211">
        <v>51</v>
      </c>
      <c r="K301" s="201">
        <v>51</v>
      </c>
      <c r="L301" s="24">
        <v>51</v>
      </c>
      <c r="M301" s="993">
        <v>27.09</v>
      </c>
      <c r="N301" s="967">
        <f t="shared" si="41"/>
        <v>53.11764705882353</v>
      </c>
    </row>
    <row r="302" spans="1:14" ht="15">
      <c r="A302" s="171">
        <v>625002</v>
      </c>
      <c r="B302" s="9"/>
      <c r="C302" s="13">
        <v>41</v>
      </c>
      <c r="D302" s="512" t="s">
        <v>245</v>
      </c>
      <c r="E302" s="328" t="s">
        <v>79</v>
      </c>
      <c r="F302" s="176">
        <v>830</v>
      </c>
      <c r="G302" s="176">
        <v>352</v>
      </c>
      <c r="H302" s="48">
        <v>510</v>
      </c>
      <c r="I302" s="8">
        <v>510</v>
      </c>
      <c r="J302" s="172">
        <v>510</v>
      </c>
      <c r="K302" s="171">
        <v>510</v>
      </c>
      <c r="L302" s="8">
        <v>610</v>
      </c>
      <c r="M302" s="985">
        <v>542.9</v>
      </c>
      <c r="N302" s="967">
        <f t="shared" si="41"/>
        <v>88.99999999999999</v>
      </c>
    </row>
    <row r="303" spans="1:14" ht="15">
      <c r="A303" s="171">
        <v>625003</v>
      </c>
      <c r="B303" s="9"/>
      <c r="C303" s="85">
        <v>41</v>
      </c>
      <c r="D303" s="512" t="s">
        <v>245</v>
      </c>
      <c r="E303" s="328" t="s">
        <v>80</v>
      </c>
      <c r="F303" s="474">
        <v>47</v>
      </c>
      <c r="G303" s="474">
        <v>20</v>
      </c>
      <c r="H303" s="48">
        <v>30</v>
      </c>
      <c r="I303" s="8">
        <v>30</v>
      </c>
      <c r="J303" s="172">
        <v>30</v>
      </c>
      <c r="K303" s="171">
        <v>30</v>
      </c>
      <c r="L303" s="8">
        <v>130</v>
      </c>
      <c r="M303" s="985">
        <v>97.8</v>
      </c>
      <c r="N303" s="967">
        <f t="shared" si="41"/>
        <v>75.23076923076923</v>
      </c>
    </row>
    <row r="304" spans="1:14" ht="15">
      <c r="A304" s="171">
        <v>625004</v>
      </c>
      <c r="B304" s="9"/>
      <c r="C304" s="85">
        <v>41</v>
      </c>
      <c r="D304" s="512" t="s">
        <v>245</v>
      </c>
      <c r="E304" s="328" t="s">
        <v>81</v>
      </c>
      <c r="F304" s="172">
        <v>178</v>
      </c>
      <c r="G304" s="172">
        <v>75</v>
      </c>
      <c r="H304" s="48">
        <v>110</v>
      </c>
      <c r="I304" s="8">
        <v>110</v>
      </c>
      <c r="J304" s="172">
        <v>110</v>
      </c>
      <c r="K304" s="171">
        <v>110</v>
      </c>
      <c r="L304" s="8">
        <v>150</v>
      </c>
      <c r="M304" s="985">
        <v>116.33</v>
      </c>
      <c r="N304" s="965">
        <f t="shared" si="41"/>
        <v>77.55333333333333</v>
      </c>
    </row>
    <row r="305" spans="1:14" ht="15">
      <c r="A305" s="182">
        <v>625005</v>
      </c>
      <c r="B305" s="9"/>
      <c r="C305" s="13">
        <v>41</v>
      </c>
      <c r="D305" s="512" t="s">
        <v>245</v>
      </c>
      <c r="E305" s="557" t="s">
        <v>82</v>
      </c>
      <c r="F305" s="183">
        <v>4</v>
      </c>
      <c r="G305" s="183">
        <v>15</v>
      </c>
      <c r="H305" s="48">
        <v>40</v>
      </c>
      <c r="I305" s="8">
        <v>40</v>
      </c>
      <c r="J305" s="172">
        <v>40</v>
      </c>
      <c r="K305" s="171">
        <v>40</v>
      </c>
      <c r="L305" s="8">
        <v>40</v>
      </c>
      <c r="M305" s="985">
        <v>19.35</v>
      </c>
      <c r="N305" s="964">
        <f t="shared" si="41"/>
        <v>48.375</v>
      </c>
    </row>
    <row r="306" spans="1:14" ht="15">
      <c r="A306" s="179">
        <v>625007</v>
      </c>
      <c r="B306" s="11"/>
      <c r="C306" s="204">
        <v>41</v>
      </c>
      <c r="D306" s="509" t="s">
        <v>245</v>
      </c>
      <c r="E306" s="544" t="s">
        <v>83</v>
      </c>
      <c r="F306" s="559">
        <v>282</v>
      </c>
      <c r="G306" s="559">
        <v>89</v>
      </c>
      <c r="H306" s="36">
        <v>180</v>
      </c>
      <c r="I306" s="12">
        <v>180</v>
      </c>
      <c r="J306" s="183">
        <v>180</v>
      </c>
      <c r="K306" s="182">
        <v>180</v>
      </c>
      <c r="L306" s="12">
        <v>220</v>
      </c>
      <c r="M306" s="989">
        <v>185.12</v>
      </c>
      <c r="N306" s="966">
        <f t="shared" si="41"/>
        <v>84.14545454545454</v>
      </c>
    </row>
    <row r="307" spans="1:14" ht="15">
      <c r="A307" s="193">
        <v>632</v>
      </c>
      <c r="B307" s="3"/>
      <c r="C307" s="135"/>
      <c r="D307" s="514"/>
      <c r="E307" s="532" t="s">
        <v>85</v>
      </c>
      <c r="F307" s="165">
        <f>SUM(F308:F310)</f>
        <v>25363</v>
      </c>
      <c r="G307" s="165">
        <f aca="true" t="shared" si="42" ref="G307:M307">SUM(G308:G310)</f>
        <v>20908</v>
      </c>
      <c r="H307" s="5">
        <f t="shared" si="42"/>
        <v>32000</v>
      </c>
      <c r="I307" s="4">
        <f t="shared" si="42"/>
        <v>31000</v>
      </c>
      <c r="J307" s="165">
        <f t="shared" si="42"/>
        <v>30000</v>
      </c>
      <c r="K307" s="164">
        <f t="shared" si="42"/>
        <v>32000</v>
      </c>
      <c r="L307" s="4">
        <f t="shared" si="42"/>
        <v>32000</v>
      </c>
      <c r="M307" s="984">
        <f t="shared" si="42"/>
        <v>11419.279999999999</v>
      </c>
      <c r="N307" s="996">
        <f aca="true" t="shared" si="43" ref="N307:N315">(100/L307)*M307</f>
        <v>35.685249999999996</v>
      </c>
    </row>
    <row r="308" spans="1:14" ht="15">
      <c r="A308" s="169">
        <v>632001</v>
      </c>
      <c r="B308" s="7">
        <v>1</v>
      </c>
      <c r="C308" s="641">
        <v>41</v>
      </c>
      <c r="D308" s="522" t="s">
        <v>245</v>
      </c>
      <c r="E308" s="534" t="s">
        <v>87</v>
      </c>
      <c r="F308" s="170">
        <v>6732</v>
      </c>
      <c r="G308" s="170">
        <v>8697</v>
      </c>
      <c r="H308" s="89">
        <v>10000</v>
      </c>
      <c r="I308" s="6">
        <v>10000</v>
      </c>
      <c r="J308" s="170">
        <v>10000</v>
      </c>
      <c r="K308" s="180">
        <v>10000</v>
      </c>
      <c r="L308" s="21">
        <v>10000</v>
      </c>
      <c r="M308" s="988">
        <v>6405.94</v>
      </c>
      <c r="N308" s="998">
        <f t="shared" si="43"/>
        <v>64.0594</v>
      </c>
    </row>
    <row r="309" spans="1:14" ht="15">
      <c r="A309" s="171">
        <v>632001</v>
      </c>
      <c r="B309" s="7">
        <v>2</v>
      </c>
      <c r="C309" s="206">
        <v>41</v>
      </c>
      <c r="D309" s="511" t="s">
        <v>245</v>
      </c>
      <c r="E309" s="328" t="s">
        <v>88</v>
      </c>
      <c r="F309" s="170">
        <v>15781</v>
      </c>
      <c r="G309" s="170">
        <v>10964</v>
      </c>
      <c r="H309" s="48">
        <v>20000</v>
      </c>
      <c r="I309" s="8">
        <v>19000</v>
      </c>
      <c r="J309" s="172">
        <v>19000</v>
      </c>
      <c r="K309" s="171">
        <v>20000</v>
      </c>
      <c r="L309" s="8">
        <v>20000</v>
      </c>
      <c r="M309" s="985">
        <v>4843.54</v>
      </c>
      <c r="N309" s="965">
        <f t="shared" si="43"/>
        <v>24.2177</v>
      </c>
    </row>
    <row r="310" spans="1:14" ht="15">
      <c r="A310" s="171">
        <v>632002</v>
      </c>
      <c r="B310" s="9"/>
      <c r="C310" s="13">
        <v>41</v>
      </c>
      <c r="D310" s="512" t="s">
        <v>245</v>
      </c>
      <c r="E310" s="328" t="s">
        <v>29</v>
      </c>
      <c r="F310" s="172">
        <v>2850</v>
      </c>
      <c r="G310" s="172">
        <v>1247</v>
      </c>
      <c r="H310" s="48">
        <v>2000</v>
      </c>
      <c r="I310" s="8">
        <v>2000</v>
      </c>
      <c r="J310" s="172">
        <v>1000</v>
      </c>
      <c r="K310" s="171">
        <v>2000</v>
      </c>
      <c r="L310" s="8">
        <v>2000</v>
      </c>
      <c r="M310" s="985">
        <v>169.8</v>
      </c>
      <c r="N310" s="1000">
        <f t="shared" si="43"/>
        <v>8.49</v>
      </c>
    </row>
    <row r="311" spans="1:14" ht="15">
      <c r="A311" s="193">
        <v>633</v>
      </c>
      <c r="B311" s="3"/>
      <c r="C311" s="135"/>
      <c r="D311" s="514"/>
      <c r="E311" s="532" t="s">
        <v>92</v>
      </c>
      <c r="F311" s="165">
        <f>SUM(F312:F318)</f>
        <v>22975</v>
      </c>
      <c r="G311" s="165">
        <f>SUM(G312:G318)</f>
        <v>13889</v>
      </c>
      <c r="H311" s="5">
        <f>SUM(H313:H318)</f>
        <v>9700</v>
      </c>
      <c r="I311" s="4">
        <f>SUM(I313:I318)</f>
        <v>11490</v>
      </c>
      <c r="J311" s="165">
        <f>SUM(J313:J318)</f>
        <v>8990</v>
      </c>
      <c r="K311" s="164">
        <f>SUM(K313:K318)</f>
        <v>9700</v>
      </c>
      <c r="L311" s="4">
        <f>SUM(L312:L318)</f>
        <v>10400</v>
      </c>
      <c r="M311" s="984">
        <f>SUM(M312:M318)</f>
        <v>3049.66</v>
      </c>
      <c r="N311" s="996">
        <f t="shared" si="43"/>
        <v>29.323653846153846</v>
      </c>
    </row>
    <row r="312" spans="1:14" ht="15">
      <c r="A312" s="180">
        <v>633001</v>
      </c>
      <c r="B312" s="22"/>
      <c r="C312" s="631">
        <v>41</v>
      </c>
      <c r="D312" s="521" t="s">
        <v>245</v>
      </c>
      <c r="E312" s="533" t="s">
        <v>276</v>
      </c>
      <c r="F312" s="181">
        <v>2411</v>
      </c>
      <c r="G312" s="181"/>
      <c r="H312" s="52"/>
      <c r="I312" s="21"/>
      <c r="J312" s="181"/>
      <c r="K312" s="180"/>
      <c r="L312" s="21">
        <v>700</v>
      </c>
      <c r="M312" s="970">
        <v>694</v>
      </c>
      <c r="N312" s="971">
        <f t="shared" si="43"/>
        <v>99.14285714285714</v>
      </c>
    </row>
    <row r="313" spans="1:14" ht="15">
      <c r="A313" s="169">
        <v>633006</v>
      </c>
      <c r="B313" s="7"/>
      <c r="C313" s="641">
        <v>41</v>
      </c>
      <c r="D313" s="522" t="s">
        <v>245</v>
      </c>
      <c r="E313" s="534" t="s">
        <v>208</v>
      </c>
      <c r="F313" s="170">
        <v>11130</v>
      </c>
      <c r="G313" s="170">
        <v>6692</v>
      </c>
      <c r="H313" s="89">
        <v>1500</v>
      </c>
      <c r="I313" s="6">
        <v>3000</v>
      </c>
      <c r="J313" s="170">
        <v>3000</v>
      </c>
      <c r="K313" s="169">
        <v>1500</v>
      </c>
      <c r="L313" s="6">
        <v>1500</v>
      </c>
      <c r="M313" s="988">
        <v>946</v>
      </c>
      <c r="N313" s="967">
        <f t="shared" si="43"/>
        <v>63.06666666666666</v>
      </c>
    </row>
    <row r="314" spans="1:25" ht="15">
      <c r="A314" s="169">
        <v>633006</v>
      </c>
      <c r="B314" s="7">
        <v>3</v>
      </c>
      <c r="C314" s="641">
        <v>41</v>
      </c>
      <c r="D314" s="512" t="s">
        <v>245</v>
      </c>
      <c r="E314" s="470" t="s">
        <v>99</v>
      </c>
      <c r="F314" s="172">
        <v>221</v>
      </c>
      <c r="G314" s="172">
        <v>109</v>
      </c>
      <c r="H314" s="48">
        <v>200</v>
      </c>
      <c r="I314" s="8">
        <v>200</v>
      </c>
      <c r="J314" s="172">
        <v>200</v>
      </c>
      <c r="K314" s="171">
        <v>200</v>
      </c>
      <c r="L314" s="8">
        <v>200</v>
      </c>
      <c r="M314" s="985">
        <v>105.72</v>
      </c>
      <c r="N314" s="964">
        <f t="shared" si="43"/>
        <v>52.86</v>
      </c>
      <c r="Y314" s="1147"/>
    </row>
    <row r="315" spans="1:14" ht="15">
      <c r="A315" s="169">
        <v>633006</v>
      </c>
      <c r="B315" s="7">
        <v>12</v>
      </c>
      <c r="C315" s="206">
        <v>41</v>
      </c>
      <c r="D315" s="510" t="s">
        <v>245</v>
      </c>
      <c r="E315" s="470" t="s">
        <v>247</v>
      </c>
      <c r="F315" s="170">
        <v>2017</v>
      </c>
      <c r="G315" s="170">
        <v>2228</v>
      </c>
      <c r="H315" s="89">
        <v>3000</v>
      </c>
      <c r="I315" s="6">
        <v>3000</v>
      </c>
      <c r="J315" s="170">
        <v>500</v>
      </c>
      <c r="K315" s="169">
        <v>3000</v>
      </c>
      <c r="L315" s="6">
        <v>3000</v>
      </c>
      <c r="M315" s="988">
        <v>0</v>
      </c>
      <c r="N315" s="967">
        <f t="shared" si="43"/>
        <v>0</v>
      </c>
    </row>
    <row r="316" spans="1:14" ht="15">
      <c r="A316" s="182">
        <v>633006</v>
      </c>
      <c r="B316" s="15">
        <v>30</v>
      </c>
      <c r="C316" s="206">
        <v>41</v>
      </c>
      <c r="D316" s="510" t="s">
        <v>245</v>
      </c>
      <c r="E316" s="328" t="s">
        <v>479</v>
      </c>
      <c r="F316" s="172">
        <v>1150</v>
      </c>
      <c r="G316" s="172">
        <v>475</v>
      </c>
      <c r="H316" s="48"/>
      <c r="I316" s="48"/>
      <c r="J316" s="172"/>
      <c r="K316" s="171"/>
      <c r="L316" s="8"/>
      <c r="M316" s="985"/>
      <c r="N316" s="824"/>
    </row>
    <row r="317" spans="1:14" ht="15">
      <c r="A317" s="182">
        <v>633015</v>
      </c>
      <c r="B317" s="15"/>
      <c r="C317" s="206">
        <v>41</v>
      </c>
      <c r="D317" s="510" t="s">
        <v>245</v>
      </c>
      <c r="E317" s="328" t="s">
        <v>387</v>
      </c>
      <c r="F317" s="172"/>
      <c r="G317" s="172"/>
      <c r="H317" s="48"/>
      <c r="I317" s="48">
        <v>290</v>
      </c>
      <c r="J317" s="172">
        <v>290</v>
      </c>
      <c r="K317" s="171"/>
      <c r="L317" s="8"/>
      <c r="M317" s="985"/>
      <c r="N317" s="824"/>
    </row>
    <row r="318" spans="1:14" ht="15">
      <c r="A318" s="179">
        <v>633016</v>
      </c>
      <c r="B318" s="32"/>
      <c r="C318" s="130">
        <v>41</v>
      </c>
      <c r="D318" s="513" t="s">
        <v>248</v>
      </c>
      <c r="E318" s="505" t="s">
        <v>249</v>
      </c>
      <c r="F318" s="174">
        <v>6046</v>
      </c>
      <c r="G318" s="174">
        <v>4385</v>
      </c>
      <c r="H318" s="80">
        <v>5000</v>
      </c>
      <c r="I318" s="80">
        <v>5000</v>
      </c>
      <c r="J318" s="174">
        <v>5000</v>
      </c>
      <c r="K318" s="173">
        <v>5000</v>
      </c>
      <c r="L318" s="10">
        <v>5000</v>
      </c>
      <c r="M318" s="986">
        <v>1303.94</v>
      </c>
      <c r="N318" s="966">
        <f>(100/L318)*M318</f>
        <v>26.0788</v>
      </c>
    </row>
    <row r="319" spans="1:14" ht="15">
      <c r="A319" s="193">
        <v>635</v>
      </c>
      <c r="B319" s="3"/>
      <c r="C319" s="135"/>
      <c r="D319" s="514"/>
      <c r="E319" s="503" t="s">
        <v>124</v>
      </c>
      <c r="F319" s="165">
        <f>SUM(F320:F320)</f>
        <v>1200</v>
      </c>
      <c r="G319" s="165">
        <f>SUM(G320:G320)</f>
        <v>1663</v>
      </c>
      <c r="H319" s="5">
        <f aca="true" t="shared" si="44" ref="H319:M319">H320</f>
        <v>10000</v>
      </c>
      <c r="I319" s="4">
        <f t="shared" si="44"/>
        <v>5710</v>
      </c>
      <c r="J319" s="165">
        <f t="shared" si="44"/>
        <v>500</v>
      </c>
      <c r="K319" s="164">
        <f t="shared" si="44"/>
        <v>10000</v>
      </c>
      <c r="L319" s="4">
        <f t="shared" si="44"/>
        <v>5200</v>
      </c>
      <c r="M319" s="984">
        <f t="shared" si="44"/>
        <v>4529.18</v>
      </c>
      <c r="N319" s="996">
        <f>(100/L319)*M319</f>
        <v>87.09961538461539</v>
      </c>
    </row>
    <row r="320" spans="1:14" ht="15">
      <c r="A320" s="169">
        <v>635006</v>
      </c>
      <c r="B320" s="75">
        <v>1</v>
      </c>
      <c r="C320" s="112">
        <v>41</v>
      </c>
      <c r="D320" s="514" t="s">
        <v>245</v>
      </c>
      <c r="E320" s="506" t="s">
        <v>476</v>
      </c>
      <c r="F320" s="170">
        <v>1200</v>
      </c>
      <c r="G320" s="170">
        <v>1663</v>
      </c>
      <c r="H320" s="89">
        <v>10000</v>
      </c>
      <c r="I320" s="89">
        <v>5710</v>
      </c>
      <c r="J320" s="170">
        <v>500</v>
      </c>
      <c r="K320" s="169">
        <v>10000</v>
      </c>
      <c r="L320" s="6">
        <v>5200</v>
      </c>
      <c r="M320" s="988">
        <v>4529.18</v>
      </c>
      <c r="N320" s="972">
        <f>(100/L320)*M320</f>
        <v>87.09961538461539</v>
      </c>
    </row>
    <row r="321" spans="1:14" ht="15">
      <c r="A321" s="193">
        <v>637</v>
      </c>
      <c r="B321" s="72"/>
      <c r="C321" s="639"/>
      <c r="D321" s="509"/>
      <c r="E321" s="502" t="s">
        <v>134</v>
      </c>
      <c r="F321" s="165">
        <f>SUM(F322:F329)</f>
        <v>17818</v>
      </c>
      <c r="G321" s="165">
        <f>SUM(G322:G329)</f>
        <v>9188</v>
      </c>
      <c r="H321" s="5">
        <f aca="true" t="shared" si="45" ref="H321:M321">SUM(H323:H329)</f>
        <v>12650</v>
      </c>
      <c r="I321" s="4">
        <f t="shared" si="45"/>
        <v>16650</v>
      </c>
      <c r="J321" s="165">
        <f t="shared" si="45"/>
        <v>11050</v>
      </c>
      <c r="K321" s="164">
        <f t="shared" si="45"/>
        <v>12350</v>
      </c>
      <c r="L321" s="4">
        <f t="shared" si="45"/>
        <v>18420</v>
      </c>
      <c r="M321" s="984">
        <f t="shared" si="45"/>
        <v>13111.150000000001</v>
      </c>
      <c r="N321" s="996">
        <f>(100/L321)*M321</f>
        <v>71.17888165038002</v>
      </c>
    </row>
    <row r="322" spans="1:14" ht="15">
      <c r="A322" s="180">
        <v>637005</v>
      </c>
      <c r="B322" s="22">
        <v>30</v>
      </c>
      <c r="C322" s="631">
        <v>41</v>
      </c>
      <c r="D322" s="521" t="s">
        <v>245</v>
      </c>
      <c r="E322" s="517" t="s">
        <v>251</v>
      </c>
      <c r="F322" s="181">
        <v>3817</v>
      </c>
      <c r="G322" s="181"/>
      <c r="H322" s="52"/>
      <c r="I322" s="21"/>
      <c r="J322" s="181"/>
      <c r="K322" s="180"/>
      <c r="L322" s="52"/>
      <c r="M322" s="970"/>
      <c r="N322" s="729"/>
    </row>
    <row r="323" spans="1:14" ht="15">
      <c r="A323" s="169">
        <v>637002</v>
      </c>
      <c r="B323" s="7">
        <v>1</v>
      </c>
      <c r="C323" s="641">
        <v>41</v>
      </c>
      <c r="D323" s="522" t="s">
        <v>245</v>
      </c>
      <c r="E323" s="504" t="s">
        <v>252</v>
      </c>
      <c r="F323" s="170">
        <v>1244</v>
      </c>
      <c r="G323" s="170">
        <v>1000</v>
      </c>
      <c r="H323" s="89">
        <v>1000</v>
      </c>
      <c r="I323" s="6">
        <v>1000</v>
      </c>
      <c r="J323" s="170">
        <v>1000</v>
      </c>
      <c r="K323" s="169">
        <v>1000</v>
      </c>
      <c r="L323" s="8">
        <v>1000</v>
      </c>
      <c r="M323" s="988">
        <v>0</v>
      </c>
      <c r="N323" s="967">
        <f aca="true" t="shared" si="46" ref="N323:N329">(100/L323)*M323</f>
        <v>0</v>
      </c>
    </row>
    <row r="324" spans="1:14" ht="15">
      <c r="A324" s="169">
        <v>637002</v>
      </c>
      <c r="B324" s="7">
        <v>2</v>
      </c>
      <c r="C324" s="641">
        <v>41</v>
      </c>
      <c r="D324" s="522" t="s">
        <v>245</v>
      </c>
      <c r="E324" s="504" t="s">
        <v>398</v>
      </c>
      <c r="F324" s="170">
        <v>5123</v>
      </c>
      <c r="G324" s="170">
        <v>3936</v>
      </c>
      <c r="H324" s="89">
        <v>6000</v>
      </c>
      <c r="I324" s="6">
        <v>6000</v>
      </c>
      <c r="J324" s="170">
        <v>2000</v>
      </c>
      <c r="K324" s="169">
        <v>6000</v>
      </c>
      <c r="L324" s="6">
        <v>2870</v>
      </c>
      <c r="M324" s="988">
        <v>0</v>
      </c>
      <c r="N324" s="967">
        <f t="shared" si="46"/>
        <v>0</v>
      </c>
    </row>
    <row r="325" spans="1:14" ht="15">
      <c r="A325" s="169">
        <v>637004</v>
      </c>
      <c r="B325" s="7"/>
      <c r="C325" s="641">
        <v>41</v>
      </c>
      <c r="D325" s="522" t="s">
        <v>245</v>
      </c>
      <c r="E325" s="504" t="s">
        <v>253</v>
      </c>
      <c r="F325" s="170">
        <v>115</v>
      </c>
      <c r="G325" s="170">
        <v>247</v>
      </c>
      <c r="H325" s="48">
        <v>200</v>
      </c>
      <c r="I325" s="8">
        <v>200</v>
      </c>
      <c r="J325" s="172">
        <v>200</v>
      </c>
      <c r="K325" s="171">
        <v>200</v>
      </c>
      <c r="L325" s="8">
        <v>200</v>
      </c>
      <c r="M325" s="985">
        <v>78.7</v>
      </c>
      <c r="N325" s="967">
        <f t="shared" si="46"/>
        <v>39.35</v>
      </c>
    </row>
    <row r="326" spans="1:14" ht="15">
      <c r="A326" s="171">
        <v>637004</v>
      </c>
      <c r="B326" s="9">
        <v>5</v>
      </c>
      <c r="C326" s="13">
        <v>41</v>
      </c>
      <c r="D326" s="512" t="s">
        <v>245</v>
      </c>
      <c r="E326" s="470" t="s">
        <v>138</v>
      </c>
      <c r="F326" s="170">
        <v>730</v>
      </c>
      <c r="G326" s="170">
        <v>1357</v>
      </c>
      <c r="H326" s="48">
        <v>1000</v>
      </c>
      <c r="I326" s="8">
        <v>4700</v>
      </c>
      <c r="J326" s="172">
        <v>4700</v>
      </c>
      <c r="K326" s="171">
        <v>700</v>
      </c>
      <c r="L326" s="8">
        <v>800</v>
      </c>
      <c r="M326" s="985">
        <v>742.49</v>
      </c>
      <c r="N326" s="967">
        <f t="shared" si="46"/>
        <v>92.81125</v>
      </c>
    </row>
    <row r="327" spans="1:14" ht="15">
      <c r="A327" s="169">
        <v>637013</v>
      </c>
      <c r="B327" s="7"/>
      <c r="C327" s="641">
        <v>41</v>
      </c>
      <c r="D327" s="512" t="s">
        <v>248</v>
      </c>
      <c r="E327" s="470" t="s">
        <v>254</v>
      </c>
      <c r="F327" s="172">
        <v>470</v>
      </c>
      <c r="G327" s="172">
        <v>320</v>
      </c>
      <c r="H327" s="89">
        <v>350</v>
      </c>
      <c r="I327" s="6">
        <v>350</v>
      </c>
      <c r="J327" s="170">
        <v>350</v>
      </c>
      <c r="K327" s="171">
        <v>350</v>
      </c>
      <c r="L327" s="8">
        <v>350</v>
      </c>
      <c r="M327" s="988">
        <v>0</v>
      </c>
      <c r="N327" s="965">
        <f t="shared" si="46"/>
        <v>0</v>
      </c>
    </row>
    <row r="328" spans="1:14" ht="15">
      <c r="A328" s="171">
        <v>637015</v>
      </c>
      <c r="B328" s="9"/>
      <c r="C328" s="13">
        <v>41</v>
      </c>
      <c r="D328" s="512" t="s">
        <v>73</v>
      </c>
      <c r="E328" s="470" t="s">
        <v>151</v>
      </c>
      <c r="F328" s="172">
        <v>212</v>
      </c>
      <c r="G328" s="172">
        <v>286</v>
      </c>
      <c r="H328" s="89">
        <v>500</v>
      </c>
      <c r="I328" s="6">
        <v>800</v>
      </c>
      <c r="J328" s="170">
        <v>800</v>
      </c>
      <c r="K328" s="169">
        <v>500</v>
      </c>
      <c r="L328" s="6">
        <v>1000</v>
      </c>
      <c r="M328" s="988">
        <v>924.26</v>
      </c>
      <c r="N328" s="964">
        <f t="shared" si="46"/>
        <v>92.426</v>
      </c>
    </row>
    <row r="329" spans="1:14" ht="15">
      <c r="A329" s="179">
        <v>637027</v>
      </c>
      <c r="B329" s="32"/>
      <c r="C329" s="130">
        <v>41</v>
      </c>
      <c r="D329" s="513" t="s">
        <v>245</v>
      </c>
      <c r="E329" s="515" t="s">
        <v>156</v>
      </c>
      <c r="F329" s="174">
        <v>6107</v>
      </c>
      <c r="G329" s="174">
        <v>2042</v>
      </c>
      <c r="H329" s="80">
        <v>3600</v>
      </c>
      <c r="I329" s="10">
        <v>3600</v>
      </c>
      <c r="J329" s="174">
        <v>2000</v>
      </c>
      <c r="K329" s="173">
        <v>3600</v>
      </c>
      <c r="L329" s="10">
        <v>12200</v>
      </c>
      <c r="M329" s="986">
        <v>11365.7</v>
      </c>
      <c r="N329" s="966">
        <f t="shared" si="46"/>
        <v>93.16147540983607</v>
      </c>
    </row>
    <row r="330" spans="1:14" ht="15.75" thickBot="1">
      <c r="A330" s="199"/>
      <c r="B330" s="27"/>
      <c r="C330" s="643"/>
      <c r="D330" s="537"/>
      <c r="E330" s="562"/>
      <c r="F330" s="320"/>
      <c r="G330" s="320"/>
      <c r="H330" s="101"/>
      <c r="I330" s="93"/>
      <c r="J330" s="226"/>
      <c r="K330" s="198"/>
      <c r="L330" s="93"/>
      <c r="M330" s="1031"/>
      <c r="N330" s="811"/>
    </row>
    <row r="331" spans="1:14" ht="15.75" thickBot="1">
      <c r="A331" s="186" t="s">
        <v>342</v>
      </c>
      <c r="B331" s="17"/>
      <c r="C331" s="638"/>
      <c r="D331" s="508"/>
      <c r="E331" s="501" t="s">
        <v>255</v>
      </c>
      <c r="F331" s="18">
        <f>SUM(F332+F340+F344)</f>
        <v>1458</v>
      </c>
      <c r="G331" s="18">
        <f>SUM(G332+G340+G344)</f>
        <v>1535</v>
      </c>
      <c r="H331" s="70">
        <f aca="true" t="shared" si="47" ref="H331:M331">H332+H340+H344</f>
        <v>1665</v>
      </c>
      <c r="I331" s="68">
        <f t="shared" si="47"/>
        <v>1685</v>
      </c>
      <c r="J331" s="18">
        <f t="shared" si="47"/>
        <v>1515</v>
      </c>
      <c r="K331" s="69">
        <f t="shared" si="47"/>
        <v>1685</v>
      </c>
      <c r="L331" s="68">
        <f t="shared" si="47"/>
        <v>1685</v>
      </c>
      <c r="M331" s="1008">
        <f t="shared" si="47"/>
        <v>1091.81</v>
      </c>
      <c r="N331" s="995">
        <f>(100/L331)*M331</f>
        <v>64.79584569732937</v>
      </c>
    </row>
    <row r="332" spans="1:14" ht="15">
      <c r="A332" s="164">
        <v>62</v>
      </c>
      <c r="B332" s="3"/>
      <c r="C332" s="141"/>
      <c r="D332" s="540"/>
      <c r="E332" s="532" t="s">
        <v>75</v>
      </c>
      <c r="F332" s="236">
        <f>SUM(F333:F339)</f>
        <v>379</v>
      </c>
      <c r="G332" s="236">
        <f aca="true" t="shared" si="48" ref="G332:M332">SUM(G333:G339)</f>
        <v>379</v>
      </c>
      <c r="H332" s="597">
        <f t="shared" si="48"/>
        <v>395</v>
      </c>
      <c r="I332" s="129">
        <f t="shared" si="48"/>
        <v>395</v>
      </c>
      <c r="J332" s="236">
        <f t="shared" si="48"/>
        <v>395</v>
      </c>
      <c r="K332" s="1064">
        <f t="shared" si="48"/>
        <v>395</v>
      </c>
      <c r="L332" s="129">
        <f t="shared" si="48"/>
        <v>395</v>
      </c>
      <c r="M332" s="1065">
        <f t="shared" si="48"/>
        <v>283.07</v>
      </c>
      <c r="N332" s="996">
        <f>(100/L332)*M332</f>
        <v>71.66329113924051</v>
      </c>
    </row>
    <row r="333" spans="1:14" ht="15">
      <c r="A333" s="180">
        <v>621000</v>
      </c>
      <c r="B333" s="22">
        <v>1</v>
      </c>
      <c r="C333" s="631">
        <v>41</v>
      </c>
      <c r="D333" s="521" t="s">
        <v>245</v>
      </c>
      <c r="E333" s="533" t="s">
        <v>256</v>
      </c>
      <c r="F333" s="220">
        <v>108</v>
      </c>
      <c r="G333" s="220">
        <v>108</v>
      </c>
      <c r="H333" s="552">
        <v>110</v>
      </c>
      <c r="I333" s="107">
        <v>110</v>
      </c>
      <c r="J333" s="220">
        <v>110</v>
      </c>
      <c r="K333" s="552">
        <v>110</v>
      </c>
      <c r="L333" s="107">
        <v>110</v>
      </c>
      <c r="M333" s="1033">
        <v>81.02</v>
      </c>
      <c r="N333" s="998">
        <f aca="true" t="shared" si="49" ref="N333:N345">(100/L333)*M333</f>
        <v>73.65454545454544</v>
      </c>
    </row>
    <row r="334" spans="1:14" ht="15">
      <c r="A334" s="171">
        <v>625001</v>
      </c>
      <c r="B334" s="9">
        <v>1</v>
      </c>
      <c r="C334" s="206">
        <v>41</v>
      </c>
      <c r="D334" s="510" t="s">
        <v>245</v>
      </c>
      <c r="E334" s="599" t="s">
        <v>78</v>
      </c>
      <c r="F334" s="176">
        <v>15</v>
      </c>
      <c r="G334" s="176">
        <v>15</v>
      </c>
      <c r="H334" s="524">
        <v>16</v>
      </c>
      <c r="I334" s="54">
        <v>16</v>
      </c>
      <c r="J334" s="176">
        <v>16</v>
      </c>
      <c r="K334" s="524">
        <v>16</v>
      </c>
      <c r="L334" s="54">
        <v>16</v>
      </c>
      <c r="M334" s="1034">
        <v>11.34</v>
      </c>
      <c r="N334" s="965">
        <f t="shared" si="49"/>
        <v>70.875</v>
      </c>
    </row>
    <row r="335" spans="1:14" ht="15">
      <c r="A335" s="169">
        <v>625002</v>
      </c>
      <c r="B335" s="7">
        <v>1</v>
      </c>
      <c r="C335" s="13">
        <v>41</v>
      </c>
      <c r="D335" s="512" t="s">
        <v>245</v>
      </c>
      <c r="E335" s="328" t="s">
        <v>79</v>
      </c>
      <c r="F335" s="176">
        <v>151</v>
      </c>
      <c r="G335" s="176">
        <v>151</v>
      </c>
      <c r="H335" s="524">
        <v>160</v>
      </c>
      <c r="I335" s="54">
        <v>160</v>
      </c>
      <c r="J335" s="176">
        <v>160</v>
      </c>
      <c r="K335" s="524">
        <v>160</v>
      </c>
      <c r="L335" s="54">
        <v>160</v>
      </c>
      <c r="M335" s="1034">
        <v>113.4</v>
      </c>
      <c r="N335" s="964">
        <f t="shared" si="49"/>
        <v>70.875</v>
      </c>
    </row>
    <row r="336" spans="1:14" ht="15">
      <c r="A336" s="171">
        <v>625003</v>
      </c>
      <c r="B336" s="9">
        <v>1</v>
      </c>
      <c r="C336" s="13">
        <v>41</v>
      </c>
      <c r="D336" s="512" t="s">
        <v>245</v>
      </c>
      <c r="E336" s="328" t="s">
        <v>80</v>
      </c>
      <c r="F336" s="176">
        <v>9</v>
      </c>
      <c r="G336" s="176">
        <v>9</v>
      </c>
      <c r="H336" s="524">
        <v>10</v>
      </c>
      <c r="I336" s="54">
        <v>10</v>
      </c>
      <c r="J336" s="176">
        <v>10</v>
      </c>
      <c r="K336" s="524">
        <v>10</v>
      </c>
      <c r="L336" s="54">
        <v>10</v>
      </c>
      <c r="M336" s="1034">
        <v>6.48</v>
      </c>
      <c r="N336" s="967">
        <f t="shared" si="49"/>
        <v>64.80000000000001</v>
      </c>
    </row>
    <row r="337" spans="1:14" ht="15">
      <c r="A337" s="171">
        <v>625004</v>
      </c>
      <c r="B337" s="33">
        <v>1</v>
      </c>
      <c r="C337" s="85">
        <v>41</v>
      </c>
      <c r="D337" s="512" t="s">
        <v>245</v>
      </c>
      <c r="E337" s="328" t="s">
        <v>81</v>
      </c>
      <c r="F337" s="172">
        <v>33</v>
      </c>
      <c r="G337" s="172">
        <v>33</v>
      </c>
      <c r="H337" s="48">
        <v>35</v>
      </c>
      <c r="I337" s="8">
        <v>35</v>
      </c>
      <c r="J337" s="172">
        <v>35</v>
      </c>
      <c r="K337" s="48">
        <v>35</v>
      </c>
      <c r="L337" s="8">
        <v>35</v>
      </c>
      <c r="M337" s="1035">
        <v>24.3</v>
      </c>
      <c r="N337" s="965">
        <f t="shared" si="49"/>
        <v>69.42857142857143</v>
      </c>
    </row>
    <row r="338" spans="1:14" ht="15">
      <c r="A338" s="171">
        <v>625005</v>
      </c>
      <c r="B338" s="33">
        <v>1</v>
      </c>
      <c r="C338" s="85">
        <v>41</v>
      </c>
      <c r="D338" s="512" t="s">
        <v>245</v>
      </c>
      <c r="E338" s="328" t="s">
        <v>82</v>
      </c>
      <c r="F338" s="172">
        <v>10</v>
      </c>
      <c r="G338" s="172">
        <v>10</v>
      </c>
      <c r="H338" s="48">
        <v>11</v>
      </c>
      <c r="I338" s="8">
        <v>11</v>
      </c>
      <c r="J338" s="172">
        <v>11</v>
      </c>
      <c r="K338" s="48">
        <v>11</v>
      </c>
      <c r="L338" s="8">
        <v>11</v>
      </c>
      <c r="M338" s="1035">
        <v>8.1</v>
      </c>
      <c r="N338" s="964">
        <f t="shared" si="49"/>
        <v>73.63636363636364</v>
      </c>
    </row>
    <row r="339" spans="1:14" ht="15">
      <c r="A339" s="173">
        <v>625007</v>
      </c>
      <c r="B339" s="11">
        <v>1</v>
      </c>
      <c r="C339" s="204">
        <v>41</v>
      </c>
      <c r="D339" s="513" t="s">
        <v>245</v>
      </c>
      <c r="E339" s="529" t="s">
        <v>257</v>
      </c>
      <c r="F339" s="221">
        <v>53</v>
      </c>
      <c r="G339" s="221">
        <v>53</v>
      </c>
      <c r="H339" s="531">
        <v>53</v>
      </c>
      <c r="I339" s="86">
        <v>53</v>
      </c>
      <c r="J339" s="221">
        <v>53</v>
      </c>
      <c r="K339" s="531">
        <v>53</v>
      </c>
      <c r="L339" s="86">
        <v>53</v>
      </c>
      <c r="M339" s="1015">
        <v>38.43</v>
      </c>
      <c r="N339" s="966">
        <f t="shared" si="49"/>
        <v>72.50943396226415</v>
      </c>
    </row>
    <row r="340" spans="1:14" ht="15">
      <c r="A340" s="164">
        <v>633</v>
      </c>
      <c r="B340" s="74"/>
      <c r="C340" s="83"/>
      <c r="D340" s="514"/>
      <c r="E340" s="532" t="s">
        <v>92</v>
      </c>
      <c r="F340" s="165"/>
      <c r="G340" s="165">
        <f>SUM(G341:G343)</f>
        <v>76</v>
      </c>
      <c r="H340" s="5">
        <v>170</v>
      </c>
      <c r="I340" s="4">
        <f>SUM(I341:I343)</f>
        <v>190</v>
      </c>
      <c r="J340" s="165">
        <f>SUM(J341:J343)</f>
        <v>20</v>
      </c>
      <c r="K340" s="5">
        <f>SUM(K341:K343)</f>
        <v>190</v>
      </c>
      <c r="L340" s="4">
        <f>SUM(L341:L343)</f>
        <v>190</v>
      </c>
      <c r="M340" s="1036">
        <f>SUM(M341:M343)</f>
        <v>0</v>
      </c>
      <c r="N340" s="996">
        <f t="shared" si="49"/>
        <v>0</v>
      </c>
    </row>
    <row r="341" spans="1:14" ht="15">
      <c r="A341" s="169">
        <v>633009</v>
      </c>
      <c r="B341" s="51">
        <v>1</v>
      </c>
      <c r="C341" s="84">
        <v>41</v>
      </c>
      <c r="D341" s="522" t="s">
        <v>245</v>
      </c>
      <c r="E341" s="534" t="s">
        <v>167</v>
      </c>
      <c r="F341" s="170"/>
      <c r="G341" s="170"/>
      <c r="H341" s="89">
        <v>150</v>
      </c>
      <c r="I341" s="6">
        <v>150</v>
      </c>
      <c r="J341" s="170"/>
      <c r="K341" s="89">
        <v>150</v>
      </c>
      <c r="L341" s="6">
        <v>150</v>
      </c>
      <c r="M341" s="1037">
        <v>0</v>
      </c>
      <c r="N341" s="998">
        <f t="shared" si="49"/>
        <v>0</v>
      </c>
    </row>
    <row r="342" spans="1:14" ht="15">
      <c r="A342" s="171">
        <v>633006</v>
      </c>
      <c r="B342" s="9">
        <v>1</v>
      </c>
      <c r="C342" s="13"/>
      <c r="D342" s="512" t="s">
        <v>245</v>
      </c>
      <c r="E342" s="328" t="s">
        <v>97</v>
      </c>
      <c r="F342" s="172"/>
      <c r="G342" s="172">
        <v>76</v>
      </c>
      <c r="H342" s="48">
        <v>20</v>
      </c>
      <c r="I342" s="8">
        <v>20</v>
      </c>
      <c r="J342" s="172"/>
      <c r="K342" s="48">
        <v>20</v>
      </c>
      <c r="L342" s="8">
        <v>20</v>
      </c>
      <c r="M342" s="1035">
        <v>0</v>
      </c>
      <c r="N342" s="967">
        <f t="shared" si="49"/>
        <v>0</v>
      </c>
    </row>
    <row r="343" spans="1:14" ht="15">
      <c r="A343" s="179">
        <v>633006</v>
      </c>
      <c r="B343" s="32">
        <v>4</v>
      </c>
      <c r="C343" s="204">
        <v>41</v>
      </c>
      <c r="D343" s="509" t="s">
        <v>245</v>
      </c>
      <c r="E343" s="544" t="s">
        <v>100</v>
      </c>
      <c r="F343" s="210"/>
      <c r="G343" s="210"/>
      <c r="H343" s="516">
        <v>20</v>
      </c>
      <c r="I343" s="23">
        <v>20</v>
      </c>
      <c r="J343" s="210">
        <v>20</v>
      </c>
      <c r="K343" s="516">
        <v>20</v>
      </c>
      <c r="L343" s="23">
        <v>20</v>
      </c>
      <c r="M343" s="1038">
        <v>0</v>
      </c>
      <c r="N343" s="966">
        <f t="shared" si="49"/>
        <v>0</v>
      </c>
    </row>
    <row r="344" spans="1:14" ht="15">
      <c r="A344" s="200">
        <v>637</v>
      </c>
      <c r="B344" s="72"/>
      <c r="C344" s="639"/>
      <c r="D344" s="514"/>
      <c r="E344" s="532" t="s">
        <v>134</v>
      </c>
      <c r="F344" s="165">
        <f>SUM(F345:F345)</f>
        <v>1079</v>
      </c>
      <c r="G344" s="165">
        <f>SUM(G345:G345)</f>
        <v>1080</v>
      </c>
      <c r="H344" s="73">
        <f aca="true" t="shared" si="50" ref="H344:M344">H345</f>
        <v>1100</v>
      </c>
      <c r="I344" s="71">
        <f t="shared" si="50"/>
        <v>1100</v>
      </c>
      <c r="J344" s="165">
        <f t="shared" si="50"/>
        <v>1100</v>
      </c>
      <c r="K344" s="73">
        <f t="shared" si="50"/>
        <v>1100</v>
      </c>
      <c r="L344" s="71">
        <f t="shared" si="50"/>
        <v>1100</v>
      </c>
      <c r="M344" s="1039">
        <f t="shared" si="50"/>
        <v>808.74</v>
      </c>
      <c r="N344" s="996">
        <f t="shared" si="49"/>
        <v>73.52181818181819</v>
      </c>
    </row>
    <row r="345" spans="1:14" ht="15">
      <c r="A345" s="179">
        <v>637027</v>
      </c>
      <c r="B345" s="130">
        <v>1</v>
      </c>
      <c r="C345" s="130">
        <v>41</v>
      </c>
      <c r="D345" s="513" t="s">
        <v>245</v>
      </c>
      <c r="E345" s="544" t="s">
        <v>156</v>
      </c>
      <c r="F345" s="210">
        <v>1079</v>
      </c>
      <c r="G345" s="210">
        <v>1080</v>
      </c>
      <c r="H345" s="516">
        <v>1100</v>
      </c>
      <c r="I345" s="23">
        <v>1100</v>
      </c>
      <c r="J345" s="210">
        <v>1100</v>
      </c>
      <c r="K345" s="516">
        <v>1100</v>
      </c>
      <c r="L345" s="23">
        <v>1100</v>
      </c>
      <c r="M345" s="1038">
        <v>808.74</v>
      </c>
      <c r="N345" s="972">
        <f t="shared" si="49"/>
        <v>73.52181818181819</v>
      </c>
    </row>
    <row r="346" spans="1:14" ht="14.25" customHeight="1" thickBot="1">
      <c r="A346" s="182"/>
      <c r="B346" s="206"/>
      <c r="C346" s="206"/>
      <c r="D346" s="510"/>
      <c r="E346" s="557"/>
      <c r="F346" s="183"/>
      <c r="G346" s="183"/>
      <c r="H346" s="36"/>
      <c r="I346" s="12"/>
      <c r="J346" s="183"/>
      <c r="K346" s="36"/>
      <c r="L346" s="12"/>
      <c r="M346" s="1040"/>
      <c r="N346" s="811"/>
    </row>
    <row r="347" spans="1:14" ht="18" customHeight="1" thickBot="1">
      <c r="A347" s="69" t="s">
        <v>258</v>
      </c>
      <c r="B347" s="17"/>
      <c r="C347" s="638"/>
      <c r="D347" s="508"/>
      <c r="E347" s="57" t="s">
        <v>259</v>
      </c>
      <c r="F347" s="18">
        <f>SUM(F348+F352+F355+F360+F362+F367)</f>
        <v>8855</v>
      </c>
      <c r="G347" s="18">
        <f>SUM(G348+G352+G355+G360+G362+G367)</f>
        <v>6258</v>
      </c>
      <c r="H347" s="70">
        <f aca="true" t="shared" si="51" ref="H347:M347">H348+H352+H355+H360+H362+H367</f>
        <v>11635</v>
      </c>
      <c r="I347" s="68">
        <f t="shared" si="51"/>
        <v>11635</v>
      </c>
      <c r="J347" s="18">
        <f t="shared" si="51"/>
        <v>6370</v>
      </c>
      <c r="K347" s="70">
        <f t="shared" si="51"/>
        <v>27225</v>
      </c>
      <c r="L347" s="68">
        <f t="shared" si="51"/>
        <v>27225</v>
      </c>
      <c r="M347" s="1032">
        <f t="shared" si="51"/>
        <v>3520.5299999999997</v>
      </c>
      <c r="N347" s="995">
        <f>(100/L347)*M347</f>
        <v>12.931239669421487</v>
      </c>
    </row>
    <row r="348" spans="1:14" ht="15">
      <c r="A348" s="261">
        <v>62</v>
      </c>
      <c r="B348" s="95"/>
      <c r="C348" s="140"/>
      <c r="D348" s="538"/>
      <c r="E348" s="539" t="s">
        <v>75</v>
      </c>
      <c r="F348" s="215">
        <f>SUM(F349+F350+F351)</f>
        <v>500</v>
      </c>
      <c r="G348" s="215">
        <f>SUM(G349+G350+G351)</f>
        <v>30</v>
      </c>
      <c r="H348" s="106">
        <f aca="true" t="shared" si="52" ref="H348:M348">SUM(H349:H351)</f>
        <v>20</v>
      </c>
      <c r="I348" s="98">
        <f t="shared" si="52"/>
        <v>20</v>
      </c>
      <c r="J348" s="215">
        <f t="shared" si="52"/>
        <v>20</v>
      </c>
      <c r="K348" s="106">
        <f t="shared" si="52"/>
        <v>20</v>
      </c>
      <c r="L348" s="98">
        <f t="shared" si="52"/>
        <v>20</v>
      </c>
      <c r="M348" s="1041">
        <f t="shared" si="52"/>
        <v>11.44</v>
      </c>
      <c r="N348" s="996">
        <f>(100/L348)*M348</f>
        <v>57.199999999999996</v>
      </c>
    </row>
    <row r="349" spans="1:14" ht="15">
      <c r="A349" s="171">
        <v>625002</v>
      </c>
      <c r="B349" s="9"/>
      <c r="C349" s="9">
        <v>41</v>
      </c>
      <c r="D349" s="510" t="s">
        <v>260</v>
      </c>
      <c r="E349" s="328" t="s">
        <v>79</v>
      </c>
      <c r="F349" s="172">
        <v>357</v>
      </c>
      <c r="G349" s="172">
        <v>10</v>
      </c>
      <c r="H349" s="48"/>
      <c r="I349" s="8"/>
      <c r="J349" s="172"/>
      <c r="K349" s="48"/>
      <c r="L349" s="8"/>
      <c r="M349" s="1035"/>
      <c r="N349" s="729"/>
    </row>
    <row r="350" spans="1:14" ht="15">
      <c r="A350" s="169">
        <v>625003</v>
      </c>
      <c r="B350" s="7"/>
      <c r="C350" s="641">
        <v>41</v>
      </c>
      <c r="D350" s="512" t="s">
        <v>260</v>
      </c>
      <c r="E350" s="534" t="s">
        <v>80</v>
      </c>
      <c r="F350" s="170">
        <v>22</v>
      </c>
      <c r="G350" s="170">
        <v>16</v>
      </c>
      <c r="H350" s="48">
        <v>20</v>
      </c>
      <c r="I350" s="8">
        <v>20</v>
      </c>
      <c r="J350" s="172">
        <v>20</v>
      </c>
      <c r="K350" s="48">
        <v>20</v>
      </c>
      <c r="L350" s="8">
        <v>20</v>
      </c>
      <c r="M350" s="1035">
        <v>11.44</v>
      </c>
      <c r="N350" s="967">
        <f>(100/L350)*M350</f>
        <v>57.199999999999996</v>
      </c>
    </row>
    <row r="351" spans="1:14" ht="15">
      <c r="A351" s="171">
        <v>625007</v>
      </c>
      <c r="B351" s="32"/>
      <c r="C351" s="206">
        <v>41</v>
      </c>
      <c r="D351" s="510" t="s">
        <v>260</v>
      </c>
      <c r="E351" s="328" t="s">
        <v>83</v>
      </c>
      <c r="F351" s="172">
        <v>121</v>
      </c>
      <c r="G351" s="172">
        <v>4</v>
      </c>
      <c r="H351" s="48"/>
      <c r="I351" s="8"/>
      <c r="J351" s="172"/>
      <c r="K351" s="48"/>
      <c r="L351" s="8"/>
      <c r="M351" s="1035"/>
      <c r="N351" s="824"/>
    </row>
    <row r="352" spans="1:14" ht="15">
      <c r="A352" s="164">
        <v>632</v>
      </c>
      <c r="B352" s="3"/>
      <c r="C352" s="135"/>
      <c r="D352" s="514"/>
      <c r="E352" s="532" t="s">
        <v>85</v>
      </c>
      <c r="F352" s="165">
        <f>SUM(F353:F354)</f>
        <v>1440</v>
      </c>
      <c r="G352" s="165">
        <f>SUM(G353:G354)</f>
        <v>1373</v>
      </c>
      <c r="H352" s="5">
        <f aca="true" t="shared" si="53" ref="H352:M352">H353+H354</f>
        <v>1900</v>
      </c>
      <c r="I352" s="4">
        <f t="shared" si="53"/>
        <v>2700</v>
      </c>
      <c r="J352" s="165">
        <f t="shared" si="53"/>
        <v>2200</v>
      </c>
      <c r="K352" s="5">
        <f t="shared" si="53"/>
        <v>3000</v>
      </c>
      <c r="L352" s="4">
        <f t="shared" si="53"/>
        <v>3000</v>
      </c>
      <c r="M352" s="1036">
        <f t="shared" si="53"/>
        <v>684</v>
      </c>
      <c r="N352" s="999">
        <f>(100/L352)*M352</f>
        <v>22.8</v>
      </c>
    </row>
    <row r="353" spans="1:14" ht="15">
      <c r="A353" s="169">
        <v>632001</v>
      </c>
      <c r="B353" s="7">
        <v>1</v>
      </c>
      <c r="C353" s="641">
        <v>41</v>
      </c>
      <c r="D353" s="521" t="s">
        <v>260</v>
      </c>
      <c r="E353" s="533" t="s">
        <v>261</v>
      </c>
      <c r="F353" s="181">
        <v>288</v>
      </c>
      <c r="G353" s="181">
        <v>353</v>
      </c>
      <c r="H353" s="89">
        <v>400</v>
      </c>
      <c r="I353" s="6">
        <v>1200</v>
      </c>
      <c r="J353" s="181">
        <v>1200</v>
      </c>
      <c r="K353" s="89">
        <v>1500</v>
      </c>
      <c r="L353" s="6">
        <v>1500</v>
      </c>
      <c r="M353" s="1037">
        <v>0</v>
      </c>
      <c r="N353" s="971">
        <f>(100/L353)*M353</f>
        <v>0</v>
      </c>
    </row>
    <row r="354" spans="1:14" ht="15">
      <c r="A354" s="173">
        <v>632001</v>
      </c>
      <c r="B354" s="11">
        <v>2</v>
      </c>
      <c r="C354" s="206">
        <v>41</v>
      </c>
      <c r="D354" s="522" t="s">
        <v>260</v>
      </c>
      <c r="E354" s="529" t="s">
        <v>88</v>
      </c>
      <c r="F354" s="170">
        <v>1152</v>
      </c>
      <c r="G354" s="170">
        <v>1020</v>
      </c>
      <c r="H354" s="89">
        <v>1500</v>
      </c>
      <c r="I354" s="6">
        <v>1500</v>
      </c>
      <c r="J354" s="170">
        <v>1000</v>
      </c>
      <c r="K354" s="89">
        <v>1500</v>
      </c>
      <c r="L354" s="6">
        <v>1500</v>
      </c>
      <c r="M354" s="1037">
        <v>684</v>
      </c>
      <c r="N354" s="1000">
        <f>(100/L354)*M354</f>
        <v>45.6</v>
      </c>
    </row>
    <row r="355" spans="1:14" ht="15">
      <c r="A355" s="193">
        <v>633</v>
      </c>
      <c r="B355" s="3"/>
      <c r="C355" s="135"/>
      <c r="D355" s="514"/>
      <c r="E355" s="532" t="s">
        <v>92</v>
      </c>
      <c r="F355" s="165">
        <f>SUM(F356:F359)</f>
        <v>1285</v>
      </c>
      <c r="G355" s="165">
        <f aca="true" t="shared" si="54" ref="G355:M355">SUM(G356:G359)</f>
        <v>186</v>
      </c>
      <c r="H355" s="5">
        <f t="shared" si="54"/>
        <v>5535</v>
      </c>
      <c r="I355" s="5">
        <f t="shared" si="54"/>
        <v>4585</v>
      </c>
      <c r="J355" s="165">
        <f t="shared" si="54"/>
        <v>1090</v>
      </c>
      <c r="K355" s="5">
        <f t="shared" si="54"/>
        <v>20035</v>
      </c>
      <c r="L355" s="5">
        <f t="shared" si="54"/>
        <v>20035</v>
      </c>
      <c r="M355" s="984">
        <f t="shared" si="54"/>
        <v>34.13</v>
      </c>
      <c r="N355" s="999">
        <f>(100/L355)*M355</f>
        <v>0.17035188420264538</v>
      </c>
    </row>
    <row r="356" spans="1:14" ht="14.25" customHeight="1">
      <c r="A356" s="264">
        <v>633003</v>
      </c>
      <c r="B356" s="7">
        <v>12</v>
      </c>
      <c r="C356" s="641">
        <v>41</v>
      </c>
      <c r="D356" s="522" t="s">
        <v>260</v>
      </c>
      <c r="E356" s="599" t="s">
        <v>539</v>
      </c>
      <c r="F356" s="211"/>
      <c r="G356" s="211"/>
      <c r="H356" s="48"/>
      <c r="I356" s="24">
        <v>60</v>
      </c>
      <c r="J356" s="211">
        <v>60</v>
      </c>
      <c r="K356" s="48"/>
      <c r="L356" s="8"/>
      <c r="M356" s="1035"/>
      <c r="N356" s="811"/>
    </row>
    <row r="357" spans="1:14" ht="15" hidden="1">
      <c r="A357" s="264">
        <v>633006</v>
      </c>
      <c r="B357" s="7"/>
      <c r="C357" s="641">
        <v>41</v>
      </c>
      <c r="D357" s="522" t="s">
        <v>260</v>
      </c>
      <c r="E357" s="599" t="s">
        <v>385</v>
      </c>
      <c r="F357" s="211"/>
      <c r="G357" s="211"/>
      <c r="H357" s="283"/>
      <c r="I357" s="323"/>
      <c r="J357" s="211"/>
      <c r="K357" s="283"/>
      <c r="L357" s="88"/>
      <c r="M357" s="1040"/>
      <c r="N357" s="824"/>
    </row>
    <row r="358" spans="1:14" ht="15">
      <c r="A358" s="171">
        <v>633006</v>
      </c>
      <c r="B358" s="9">
        <v>7</v>
      </c>
      <c r="C358" s="641">
        <v>41</v>
      </c>
      <c r="D358" s="522" t="s">
        <v>260</v>
      </c>
      <c r="E358" s="328" t="s">
        <v>450</v>
      </c>
      <c r="F358" s="172">
        <v>1285</v>
      </c>
      <c r="G358" s="172">
        <v>180</v>
      </c>
      <c r="H358" s="598">
        <v>5500</v>
      </c>
      <c r="I358" s="131">
        <v>4490</v>
      </c>
      <c r="J358" s="172">
        <v>1000</v>
      </c>
      <c r="K358" s="598">
        <v>20000</v>
      </c>
      <c r="L358" s="131">
        <v>20000</v>
      </c>
      <c r="M358" s="1035">
        <v>20.3</v>
      </c>
      <c r="N358" s="967">
        <f aca="true" t="shared" si="55" ref="N358:N363">(100/L358)*M358</f>
        <v>0.1015</v>
      </c>
    </row>
    <row r="359" spans="1:14" ht="15">
      <c r="A359" s="169">
        <v>633006</v>
      </c>
      <c r="B359" s="7">
        <v>3</v>
      </c>
      <c r="C359" s="641">
        <v>41</v>
      </c>
      <c r="D359" s="522" t="s">
        <v>260</v>
      </c>
      <c r="E359" s="534" t="s">
        <v>99</v>
      </c>
      <c r="F359" s="170"/>
      <c r="G359" s="170">
        <v>6</v>
      </c>
      <c r="H359" s="89">
        <v>35</v>
      </c>
      <c r="I359" s="6">
        <v>35</v>
      </c>
      <c r="J359" s="170">
        <v>30</v>
      </c>
      <c r="K359" s="89">
        <v>35</v>
      </c>
      <c r="L359" s="6">
        <v>35</v>
      </c>
      <c r="M359" s="1037">
        <v>13.83</v>
      </c>
      <c r="N359" s="966">
        <f t="shared" si="55"/>
        <v>39.51428571428571</v>
      </c>
    </row>
    <row r="360" spans="1:14" ht="15">
      <c r="A360" s="193">
        <v>635</v>
      </c>
      <c r="B360" s="3"/>
      <c r="C360" s="135"/>
      <c r="D360" s="514"/>
      <c r="E360" s="532" t="s">
        <v>262</v>
      </c>
      <c r="F360" s="165">
        <v>300</v>
      </c>
      <c r="G360" s="165">
        <v>50</v>
      </c>
      <c r="H360" s="5">
        <v>200</v>
      </c>
      <c r="I360" s="4">
        <v>300</v>
      </c>
      <c r="J360" s="165">
        <v>50</v>
      </c>
      <c r="K360" s="5">
        <f>K361</f>
        <v>200</v>
      </c>
      <c r="L360" s="4">
        <f>L361</f>
        <v>200</v>
      </c>
      <c r="M360" s="1036">
        <f>M361</f>
        <v>0</v>
      </c>
      <c r="N360" s="996">
        <f t="shared" si="55"/>
        <v>0</v>
      </c>
    </row>
    <row r="361" spans="1:14" ht="15">
      <c r="A361" s="166">
        <v>635006</v>
      </c>
      <c r="B361" s="75">
        <v>4</v>
      </c>
      <c r="C361" s="112">
        <v>41</v>
      </c>
      <c r="D361" s="514" t="s">
        <v>260</v>
      </c>
      <c r="E361" s="541" t="s">
        <v>263</v>
      </c>
      <c r="F361" s="167">
        <v>300</v>
      </c>
      <c r="G361" s="167">
        <v>50</v>
      </c>
      <c r="H361" s="77">
        <v>200</v>
      </c>
      <c r="I361" s="78">
        <v>300</v>
      </c>
      <c r="J361" s="167">
        <v>50</v>
      </c>
      <c r="K361" s="77">
        <v>200</v>
      </c>
      <c r="L361" s="78">
        <v>200</v>
      </c>
      <c r="M361" s="1042">
        <v>0</v>
      </c>
      <c r="N361" s="972">
        <f t="shared" si="55"/>
        <v>0</v>
      </c>
    </row>
    <row r="362" spans="1:14" ht="15">
      <c r="A362" s="164">
        <v>637</v>
      </c>
      <c r="B362" s="3"/>
      <c r="C362" s="135"/>
      <c r="D362" s="514"/>
      <c r="E362" s="532" t="s">
        <v>156</v>
      </c>
      <c r="F362" s="165">
        <f>SUM(F363:F366)</f>
        <v>2503</v>
      </c>
      <c r="G362" s="165">
        <f>SUM(G363:G366)</f>
        <v>2421</v>
      </c>
      <c r="H362" s="5">
        <v>2070</v>
      </c>
      <c r="I362" s="4">
        <v>2120</v>
      </c>
      <c r="J362" s="165">
        <f>SUM(J363:J364)</f>
        <v>1900</v>
      </c>
      <c r="K362" s="5">
        <f>SUM(K363:K366)</f>
        <v>2120</v>
      </c>
      <c r="L362" s="4">
        <f>SUM(L363:L366)</f>
        <v>2130</v>
      </c>
      <c r="M362" s="1036">
        <f>M363+M364+M366</f>
        <v>1656.1999999999998</v>
      </c>
      <c r="N362" s="996">
        <f t="shared" si="55"/>
        <v>77.75586854460093</v>
      </c>
    </row>
    <row r="363" spans="1:14" ht="15">
      <c r="A363" s="179">
        <v>637027</v>
      </c>
      <c r="B363" s="130"/>
      <c r="C363" s="130">
        <v>41</v>
      </c>
      <c r="D363" s="513" t="s">
        <v>260</v>
      </c>
      <c r="E363" s="544" t="s">
        <v>156</v>
      </c>
      <c r="F363" s="210">
        <v>2328</v>
      </c>
      <c r="G363" s="210">
        <v>1941</v>
      </c>
      <c r="H363" s="516">
        <v>1900</v>
      </c>
      <c r="I363" s="23">
        <v>1900</v>
      </c>
      <c r="J363" s="210">
        <v>1900</v>
      </c>
      <c r="K363" s="516">
        <v>1900</v>
      </c>
      <c r="L363" s="78">
        <v>1900</v>
      </c>
      <c r="M363" s="990">
        <v>1527.6</v>
      </c>
      <c r="N363" s="972">
        <f t="shared" si="55"/>
        <v>80.39999999999999</v>
      </c>
    </row>
    <row r="364" spans="1:14" ht="15" hidden="1">
      <c r="A364" s="180">
        <v>637004</v>
      </c>
      <c r="B364" s="22"/>
      <c r="C364" s="631">
        <v>41</v>
      </c>
      <c r="D364" s="521" t="s">
        <v>260</v>
      </c>
      <c r="E364" s="533" t="s">
        <v>264</v>
      </c>
      <c r="F364" s="181"/>
      <c r="G364" s="181"/>
      <c r="H364" s="52"/>
      <c r="I364" s="21"/>
      <c r="J364" s="181"/>
      <c r="K364" s="180"/>
      <c r="L364" s="21"/>
      <c r="M364" s="970"/>
      <c r="N364" s="729"/>
    </row>
    <row r="365" spans="1:14" ht="15">
      <c r="A365" s="171">
        <v>637004</v>
      </c>
      <c r="B365" s="9">
        <v>5</v>
      </c>
      <c r="C365" s="13">
        <v>41</v>
      </c>
      <c r="D365" s="512" t="s">
        <v>260</v>
      </c>
      <c r="E365" s="328" t="s">
        <v>190</v>
      </c>
      <c r="F365" s="172">
        <v>56</v>
      </c>
      <c r="G365" s="172">
        <v>351</v>
      </c>
      <c r="H365" s="48">
        <v>50</v>
      </c>
      <c r="I365" s="48">
        <v>90</v>
      </c>
      <c r="J365" s="172">
        <v>90</v>
      </c>
      <c r="K365" s="171">
        <v>100</v>
      </c>
      <c r="L365" s="8">
        <v>100</v>
      </c>
      <c r="M365" s="985">
        <v>0</v>
      </c>
      <c r="N365" s="965">
        <f aca="true" t="shared" si="56" ref="N365:N370">(100/L365)*M365</f>
        <v>0</v>
      </c>
    </row>
    <row r="366" spans="1:14" ht="15">
      <c r="A366" s="173">
        <v>637015</v>
      </c>
      <c r="B366" s="11"/>
      <c r="C366" s="204"/>
      <c r="D366" s="509" t="s">
        <v>73</v>
      </c>
      <c r="E366" s="529" t="s">
        <v>151</v>
      </c>
      <c r="F366" s="174">
        <v>119</v>
      </c>
      <c r="G366" s="174">
        <v>129</v>
      </c>
      <c r="H366" s="80">
        <v>120</v>
      </c>
      <c r="I366" s="10">
        <v>130</v>
      </c>
      <c r="J366" s="174">
        <v>130</v>
      </c>
      <c r="K366" s="173">
        <v>120</v>
      </c>
      <c r="L366" s="10">
        <v>130</v>
      </c>
      <c r="M366" s="986">
        <v>128.6</v>
      </c>
      <c r="N366" s="1000">
        <f t="shared" si="56"/>
        <v>98.92307692307692</v>
      </c>
    </row>
    <row r="367" spans="1:14" ht="15">
      <c r="A367" s="164">
        <v>642</v>
      </c>
      <c r="B367" s="3"/>
      <c r="C367" s="135"/>
      <c r="D367" s="514"/>
      <c r="E367" s="532" t="s">
        <v>265</v>
      </c>
      <c r="F367" s="165">
        <f>SUM(F368:F371)</f>
        <v>2827</v>
      </c>
      <c r="G367" s="165">
        <f aca="true" t="shared" si="57" ref="G367:M367">SUM(G368:G371)</f>
        <v>2198</v>
      </c>
      <c r="H367" s="5">
        <f t="shared" si="57"/>
        <v>1910</v>
      </c>
      <c r="I367" s="4">
        <f t="shared" si="57"/>
        <v>1910</v>
      </c>
      <c r="J367" s="165">
        <f t="shared" si="57"/>
        <v>1110</v>
      </c>
      <c r="K367" s="164">
        <f t="shared" si="57"/>
        <v>1850</v>
      </c>
      <c r="L367" s="4">
        <f t="shared" si="57"/>
        <v>1840</v>
      </c>
      <c r="M367" s="984">
        <f t="shared" si="57"/>
        <v>1134.76</v>
      </c>
      <c r="N367" s="996">
        <f t="shared" si="56"/>
        <v>61.67173913043478</v>
      </c>
    </row>
    <row r="368" spans="1:14" ht="14.25" customHeight="1">
      <c r="A368" s="180">
        <v>642002</v>
      </c>
      <c r="B368" s="22">
        <v>3</v>
      </c>
      <c r="C368" s="631">
        <v>41</v>
      </c>
      <c r="D368" s="521" t="s">
        <v>170</v>
      </c>
      <c r="E368" s="517" t="s">
        <v>266</v>
      </c>
      <c r="F368" s="183">
        <v>777</v>
      </c>
      <c r="G368" s="183">
        <v>783</v>
      </c>
      <c r="H368" s="36">
        <v>800</v>
      </c>
      <c r="I368" s="36">
        <v>830</v>
      </c>
      <c r="J368" s="183">
        <v>830</v>
      </c>
      <c r="K368" s="182">
        <v>800</v>
      </c>
      <c r="L368" s="12">
        <v>860</v>
      </c>
      <c r="M368" s="989">
        <v>854.76</v>
      </c>
      <c r="N368" s="998">
        <f t="shared" si="56"/>
        <v>99.3906976744186</v>
      </c>
    </row>
    <row r="369" spans="1:14" ht="15">
      <c r="A369" s="171">
        <v>642006</v>
      </c>
      <c r="B369" s="9"/>
      <c r="C369" s="641">
        <v>41</v>
      </c>
      <c r="D369" s="522" t="s">
        <v>170</v>
      </c>
      <c r="E369" s="328" t="s">
        <v>267</v>
      </c>
      <c r="F369" s="172">
        <v>700</v>
      </c>
      <c r="G369" s="172">
        <v>600</v>
      </c>
      <c r="H369" s="48">
        <v>650</v>
      </c>
      <c r="I369" s="8">
        <v>650</v>
      </c>
      <c r="J369" s="172"/>
      <c r="K369" s="171">
        <v>650</v>
      </c>
      <c r="L369" s="8">
        <v>650</v>
      </c>
      <c r="M369" s="985">
        <v>0</v>
      </c>
      <c r="N369" s="965">
        <f t="shared" si="56"/>
        <v>0</v>
      </c>
    </row>
    <row r="370" spans="1:14" ht="15">
      <c r="A370" s="171">
        <v>642011</v>
      </c>
      <c r="B370" s="9"/>
      <c r="C370" s="641">
        <v>41</v>
      </c>
      <c r="D370" s="522" t="s">
        <v>170</v>
      </c>
      <c r="E370" s="328" t="s">
        <v>268</v>
      </c>
      <c r="F370" s="172">
        <v>350</v>
      </c>
      <c r="G370" s="172">
        <v>315</v>
      </c>
      <c r="H370" s="48">
        <v>460</v>
      </c>
      <c r="I370" s="8">
        <v>430</v>
      </c>
      <c r="J370" s="172">
        <v>280</v>
      </c>
      <c r="K370" s="171">
        <v>400</v>
      </c>
      <c r="L370" s="8">
        <v>330</v>
      </c>
      <c r="M370" s="985">
        <v>280</v>
      </c>
      <c r="N370" s="964">
        <f t="shared" si="56"/>
        <v>84.84848484848484</v>
      </c>
    </row>
    <row r="371" spans="1:14" ht="15">
      <c r="A371" s="182">
        <v>642007</v>
      </c>
      <c r="B371" s="15"/>
      <c r="C371" s="206">
        <v>41</v>
      </c>
      <c r="D371" s="522" t="s">
        <v>170</v>
      </c>
      <c r="E371" s="529" t="s">
        <v>563</v>
      </c>
      <c r="F371" s="210">
        <v>1000</v>
      </c>
      <c r="G371" s="210">
        <v>500</v>
      </c>
      <c r="H371" s="36"/>
      <c r="I371" s="36"/>
      <c r="J371" s="183"/>
      <c r="K371" s="1043"/>
      <c r="L371" s="12"/>
      <c r="M371" s="989"/>
      <c r="N371" s="823"/>
    </row>
    <row r="372" spans="1:14" ht="15.75" thickBot="1">
      <c r="A372" s="258"/>
      <c r="B372" s="103"/>
      <c r="C372" s="659"/>
      <c r="D372" s="542"/>
      <c r="E372" s="555"/>
      <c r="F372" s="320"/>
      <c r="G372" s="320"/>
      <c r="H372" s="473"/>
      <c r="I372" s="132"/>
      <c r="J372" s="233"/>
      <c r="K372" s="1044"/>
      <c r="L372" s="109"/>
      <c r="M372" s="1014"/>
      <c r="N372" s="844"/>
    </row>
    <row r="373" spans="1:14" ht="15.75" thickBot="1">
      <c r="A373" s="69" t="s">
        <v>270</v>
      </c>
      <c r="B373" s="17"/>
      <c r="C373" s="638"/>
      <c r="D373" s="508"/>
      <c r="E373" s="57" t="s">
        <v>271</v>
      </c>
      <c r="F373" s="18">
        <f>SUM(F374+F376+F377+F379)</f>
        <v>7698</v>
      </c>
      <c r="G373" s="18">
        <f>SUM(G374+G376+G377+G379)</f>
        <v>682</v>
      </c>
      <c r="H373" s="70">
        <f>H374+H376+H377</f>
        <v>725</v>
      </c>
      <c r="I373" s="68">
        <f>I374+I376+I377</f>
        <v>725</v>
      </c>
      <c r="J373" s="18">
        <f>J374+J376+J377</f>
        <v>721.8</v>
      </c>
      <c r="K373" s="69">
        <f aca="true" t="shared" si="58" ref="K373:M374">K374+K377</f>
        <v>800</v>
      </c>
      <c r="L373" s="68">
        <f t="shared" si="58"/>
        <v>800</v>
      </c>
      <c r="M373" s="1008">
        <f t="shared" si="58"/>
        <v>0</v>
      </c>
      <c r="N373" s="995">
        <f>(100/L373)*M373</f>
        <v>0</v>
      </c>
    </row>
    <row r="374" spans="1:14" ht="15">
      <c r="A374" s="261">
        <v>632</v>
      </c>
      <c r="B374" s="95"/>
      <c r="C374" s="140"/>
      <c r="D374" s="538"/>
      <c r="E374" s="539" t="s">
        <v>225</v>
      </c>
      <c r="F374" s="215">
        <v>248</v>
      </c>
      <c r="G374" s="215">
        <v>632</v>
      </c>
      <c r="H374" s="106">
        <v>650</v>
      </c>
      <c r="I374" s="98">
        <v>650</v>
      </c>
      <c r="J374" s="215">
        <v>650</v>
      </c>
      <c r="K374" s="261">
        <v>725</v>
      </c>
      <c r="L374" s="106">
        <v>725</v>
      </c>
      <c r="M374" s="1009">
        <f t="shared" si="58"/>
        <v>0</v>
      </c>
      <c r="N374" s="1019">
        <f>(100/L374)*M374</f>
        <v>0</v>
      </c>
    </row>
    <row r="375" spans="1:14" ht="14.25" customHeight="1">
      <c r="A375" s="173">
        <v>632001</v>
      </c>
      <c r="B375" s="11">
        <v>1</v>
      </c>
      <c r="C375" s="204">
        <v>41</v>
      </c>
      <c r="D375" s="514" t="s">
        <v>260</v>
      </c>
      <c r="E375" s="529" t="s">
        <v>87</v>
      </c>
      <c r="F375" s="174">
        <v>248</v>
      </c>
      <c r="G375" s="174">
        <v>632</v>
      </c>
      <c r="H375" s="80">
        <v>650</v>
      </c>
      <c r="I375" s="10">
        <v>650</v>
      </c>
      <c r="J375" s="174">
        <v>650</v>
      </c>
      <c r="K375" s="173">
        <v>725</v>
      </c>
      <c r="L375" s="80">
        <v>725</v>
      </c>
      <c r="M375" s="986">
        <v>0</v>
      </c>
      <c r="N375" s="972">
        <f>(100/L375)*M375</f>
        <v>0</v>
      </c>
    </row>
    <row r="376" spans="1:14" ht="15" hidden="1">
      <c r="A376" s="164">
        <v>635</v>
      </c>
      <c r="B376" s="3"/>
      <c r="C376" s="135"/>
      <c r="D376" s="514"/>
      <c r="E376" s="532" t="s">
        <v>272</v>
      </c>
      <c r="F376" s="165">
        <v>0</v>
      </c>
      <c r="G376" s="165">
        <v>0</v>
      </c>
      <c r="H376" s="5">
        <v>0</v>
      </c>
      <c r="I376" s="4">
        <v>0</v>
      </c>
      <c r="J376" s="165">
        <v>0</v>
      </c>
      <c r="K376" s="164"/>
      <c r="L376" s="5"/>
      <c r="M376" s="984"/>
      <c r="N376" s="844"/>
    </row>
    <row r="377" spans="1:14" ht="15">
      <c r="A377" s="193">
        <v>633</v>
      </c>
      <c r="B377" s="3"/>
      <c r="C377" s="135"/>
      <c r="D377" s="514"/>
      <c r="E377" s="532" t="s">
        <v>92</v>
      </c>
      <c r="F377" s="165">
        <v>50</v>
      </c>
      <c r="G377" s="165">
        <v>50</v>
      </c>
      <c r="H377" s="5">
        <v>75</v>
      </c>
      <c r="I377" s="5">
        <v>75</v>
      </c>
      <c r="J377" s="165">
        <v>71.8</v>
      </c>
      <c r="K377" s="164">
        <f>K378</f>
        <v>75</v>
      </c>
      <c r="L377" s="5">
        <f>L378</f>
        <v>75</v>
      </c>
      <c r="M377" s="984">
        <f>M378</f>
        <v>0</v>
      </c>
      <c r="N377" s="999">
        <f>(100/L377)*M377</f>
        <v>0</v>
      </c>
    </row>
    <row r="378" spans="1:14" ht="15">
      <c r="A378" s="166">
        <v>633006</v>
      </c>
      <c r="B378" s="76">
        <v>7</v>
      </c>
      <c r="C378" s="75">
        <v>41</v>
      </c>
      <c r="D378" s="514" t="s">
        <v>260</v>
      </c>
      <c r="E378" s="541" t="s">
        <v>208</v>
      </c>
      <c r="F378" s="167">
        <v>50</v>
      </c>
      <c r="G378" s="167">
        <v>50</v>
      </c>
      <c r="H378" s="166">
        <v>75</v>
      </c>
      <c r="I378" s="77">
        <v>75</v>
      </c>
      <c r="J378" s="167">
        <v>72</v>
      </c>
      <c r="K378" s="166">
        <v>75</v>
      </c>
      <c r="L378" s="77">
        <v>75</v>
      </c>
      <c r="M378" s="987">
        <v>0</v>
      </c>
      <c r="N378" s="972">
        <f>(100/L378)*M378</f>
        <v>0</v>
      </c>
    </row>
    <row r="379" spans="1:14" ht="15">
      <c r="A379" s="200">
        <v>637</v>
      </c>
      <c r="B379" s="72"/>
      <c r="C379" s="639"/>
      <c r="D379" s="514"/>
      <c r="E379" s="532" t="s">
        <v>134</v>
      </c>
      <c r="F379" s="165">
        <v>7400</v>
      </c>
      <c r="G379" s="165"/>
      <c r="H379" s="73"/>
      <c r="I379" s="71"/>
      <c r="J379" s="165"/>
      <c r="K379" s="200"/>
      <c r="L379" s="73"/>
      <c r="M379" s="983"/>
      <c r="N379" s="844"/>
    </row>
    <row r="380" spans="1:14" ht="15">
      <c r="A380" s="180">
        <v>637005</v>
      </c>
      <c r="B380" s="47"/>
      <c r="C380" s="631">
        <v>41</v>
      </c>
      <c r="D380" s="521" t="s">
        <v>260</v>
      </c>
      <c r="E380" s="533" t="s">
        <v>480</v>
      </c>
      <c r="F380" s="181">
        <v>2600</v>
      </c>
      <c r="G380" s="181"/>
      <c r="H380" s="52"/>
      <c r="I380" s="52"/>
      <c r="J380" s="181"/>
      <c r="K380" s="180"/>
      <c r="L380" s="52"/>
      <c r="M380" s="970"/>
      <c r="N380" s="846"/>
    </row>
    <row r="381" spans="1:14" ht="15">
      <c r="A381" s="182">
        <v>637011</v>
      </c>
      <c r="B381" s="35"/>
      <c r="C381" s="206">
        <v>41</v>
      </c>
      <c r="D381" s="510" t="s">
        <v>260</v>
      </c>
      <c r="E381" s="557" t="s">
        <v>324</v>
      </c>
      <c r="F381" s="183">
        <v>4800</v>
      </c>
      <c r="G381" s="183"/>
      <c r="H381" s="36"/>
      <c r="I381" s="36"/>
      <c r="J381" s="183"/>
      <c r="K381" s="182"/>
      <c r="L381" s="53"/>
      <c r="M381" s="993"/>
      <c r="N381" s="811"/>
    </row>
    <row r="382" spans="1:14" ht="15.75" thickBot="1">
      <c r="A382" s="265"/>
      <c r="B382" s="103"/>
      <c r="C382" s="659"/>
      <c r="D382" s="542"/>
      <c r="E382" s="555"/>
      <c r="F382" s="320"/>
      <c r="G382" s="320"/>
      <c r="H382" s="473"/>
      <c r="I382" s="133"/>
      <c r="J382" s="233"/>
      <c r="K382" s="265"/>
      <c r="L382" s="473"/>
      <c r="M382" s="1029"/>
      <c r="N382" s="857"/>
    </row>
    <row r="383" spans="1:14" ht="15.75" thickBot="1">
      <c r="A383" s="186" t="s">
        <v>382</v>
      </c>
      <c r="B383" s="94"/>
      <c r="C383" s="648"/>
      <c r="D383" s="537"/>
      <c r="E383" s="556" t="s">
        <v>329</v>
      </c>
      <c r="F383" s="227">
        <f>F384+F385+F396+F402+F425+F427+F440+F423+F394</f>
        <v>217625</v>
      </c>
      <c r="G383" s="227">
        <f>G384+G385+G396+G402+G425+G427+G440+G423+G394</f>
        <v>240557</v>
      </c>
      <c r="H383" s="861">
        <f>H384+H385+H396+H402+H423+H425+H427+H440+H394</f>
        <v>273720</v>
      </c>
      <c r="I383" s="862">
        <f>I384+I385+I396+I402+I423+I425+I427+I440+I394</f>
        <v>273720</v>
      </c>
      <c r="J383" s="227">
        <f>J384+J385+J396+J402+J423+J425+J427+J440</f>
        <v>262450</v>
      </c>
      <c r="K383" s="69">
        <f>K384+K385+K396+K394+K402+K423+K425+K427+K440</f>
        <v>273020</v>
      </c>
      <c r="L383" s="861">
        <f>L384+L385+L396+L402+L423+L425+L427+L440+L394</f>
        <v>269055.6</v>
      </c>
      <c r="M383" s="982">
        <f>M384+M385+M396+M402+M423+M425+M427+M440+M394</f>
        <v>180495.86</v>
      </c>
      <c r="N383" s="995">
        <f>(100/L383)*M383</f>
        <v>67.08496682470091</v>
      </c>
    </row>
    <row r="384" spans="1:14" ht="15">
      <c r="A384" s="261">
        <v>611000</v>
      </c>
      <c r="B384" s="140"/>
      <c r="C384" s="140">
        <v>41</v>
      </c>
      <c r="D384" s="538" t="s">
        <v>273</v>
      </c>
      <c r="E384" s="539" t="s">
        <v>74</v>
      </c>
      <c r="F384" s="215">
        <v>125932</v>
      </c>
      <c r="G384" s="215">
        <v>136292</v>
      </c>
      <c r="H384" s="106">
        <v>163000</v>
      </c>
      <c r="I384" s="98">
        <v>163000</v>
      </c>
      <c r="J384" s="215">
        <v>163000</v>
      </c>
      <c r="K384" s="261">
        <v>163000</v>
      </c>
      <c r="L384" s="98">
        <v>163000</v>
      </c>
      <c r="M384" s="1009">
        <v>116198.41</v>
      </c>
      <c r="N384" s="1001">
        <f>(100/L384)*M384</f>
        <v>71.28736809815952</v>
      </c>
    </row>
    <row r="385" spans="1:14" ht="15">
      <c r="A385" s="200">
        <v>62</v>
      </c>
      <c r="B385" s="102"/>
      <c r="C385" s="144"/>
      <c r="D385" s="510"/>
      <c r="E385" s="554" t="s">
        <v>75</v>
      </c>
      <c r="F385" s="218">
        <f>SUM(F386:F393)</f>
        <v>43744</v>
      </c>
      <c r="G385" s="218">
        <f aca="true" t="shared" si="59" ref="G385:M385">SUM(G386:G393)</f>
        <v>50332</v>
      </c>
      <c r="H385" s="73">
        <f t="shared" si="59"/>
        <v>56990</v>
      </c>
      <c r="I385" s="73">
        <f t="shared" si="59"/>
        <v>56990</v>
      </c>
      <c r="J385" s="218">
        <f t="shared" si="59"/>
        <v>56990</v>
      </c>
      <c r="K385" s="200">
        <f t="shared" si="59"/>
        <v>56990</v>
      </c>
      <c r="L385" s="71">
        <f t="shared" si="59"/>
        <v>56990</v>
      </c>
      <c r="M385" s="983">
        <f t="shared" si="59"/>
        <v>40833.19</v>
      </c>
      <c r="N385" s="996">
        <f>(100/L385)*M385</f>
        <v>71.64974556939815</v>
      </c>
    </row>
    <row r="386" spans="1:14" ht="15">
      <c r="A386" s="180">
        <v>621000</v>
      </c>
      <c r="B386" s="22"/>
      <c r="C386" s="631">
        <v>41</v>
      </c>
      <c r="D386" s="521" t="s">
        <v>273</v>
      </c>
      <c r="E386" s="533" t="s">
        <v>76</v>
      </c>
      <c r="F386" s="181">
        <v>3216</v>
      </c>
      <c r="G386" s="181">
        <v>2980</v>
      </c>
      <c r="H386" s="52">
        <v>6000</v>
      </c>
      <c r="I386" s="21">
        <v>6000</v>
      </c>
      <c r="J386" s="181">
        <v>6000</v>
      </c>
      <c r="K386" s="180">
        <v>6000</v>
      </c>
      <c r="L386" s="21">
        <v>6000</v>
      </c>
      <c r="M386" s="970">
        <v>2654.24</v>
      </c>
      <c r="N386" s="998">
        <f aca="true" t="shared" si="60" ref="N386:N393">(100/L386)*M386</f>
        <v>44.23733333333333</v>
      </c>
    </row>
    <row r="387" spans="1:14" ht="15">
      <c r="A387" s="169">
        <v>623000</v>
      </c>
      <c r="B387" s="51"/>
      <c r="C387" s="84">
        <v>41</v>
      </c>
      <c r="D387" s="522" t="s">
        <v>273</v>
      </c>
      <c r="E387" s="534" t="s">
        <v>77</v>
      </c>
      <c r="F387" s="172">
        <v>9253</v>
      </c>
      <c r="G387" s="172">
        <v>11188</v>
      </c>
      <c r="H387" s="48">
        <v>10300</v>
      </c>
      <c r="I387" s="8">
        <v>10300</v>
      </c>
      <c r="J387" s="172">
        <v>10300</v>
      </c>
      <c r="K387" s="171">
        <v>10300</v>
      </c>
      <c r="L387" s="8">
        <v>10300</v>
      </c>
      <c r="M387" s="985">
        <v>8945.62</v>
      </c>
      <c r="N387" s="965">
        <f t="shared" si="60"/>
        <v>86.85067961165049</v>
      </c>
    </row>
    <row r="388" spans="1:14" ht="15">
      <c r="A388" s="171">
        <v>625001</v>
      </c>
      <c r="B388" s="9"/>
      <c r="C388" s="13">
        <v>41</v>
      </c>
      <c r="D388" s="512" t="s">
        <v>273</v>
      </c>
      <c r="E388" s="328" t="s">
        <v>78</v>
      </c>
      <c r="F388" s="172">
        <v>1765</v>
      </c>
      <c r="G388" s="172">
        <v>2029</v>
      </c>
      <c r="H388" s="36">
        <v>2290</v>
      </c>
      <c r="I388" s="12">
        <v>2290</v>
      </c>
      <c r="J388" s="183">
        <v>2290</v>
      </c>
      <c r="K388" s="182">
        <v>2290</v>
      </c>
      <c r="L388" s="12">
        <v>2290</v>
      </c>
      <c r="M388" s="989">
        <v>1648.54</v>
      </c>
      <c r="N388" s="964">
        <f t="shared" si="60"/>
        <v>71.98864628820961</v>
      </c>
    </row>
    <row r="389" spans="1:14" ht="15">
      <c r="A389" s="171">
        <v>625002</v>
      </c>
      <c r="B389" s="9"/>
      <c r="C389" s="13">
        <v>41</v>
      </c>
      <c r="D389" s="512" t="s">
        <v>273</v>
      </c>
      <c r="E389" s="328" t="s">
        <v>79</v>
      </c>
      <c r="F389" s="183">
        <v>17654</v>
      </c>
      <c r="G389" s="183">
        <v>20294</v>
      </c>
      <c r="H389" s="53">
        <v>22820</v>
      </c>
      <c r="I389" s="24">
        <v>22820</v>
      </c>
      <c r="J389" s="211">
        <v>22820</v>
      </c>
      <c r="K389" s="201">
        <v>22820</v>
      </c>
      <c r="L389" s="24">
        <v>22820</v>
      </c>
      <c r="M389" s="993">
        <v>16490.8</v>
      </c>
      <c r="N389" s="965">
        <f t="shared" si="60"/>
        <v>72.2646801051709</v>
      </c>
    </row>
    <row r="390" spans="1:14" ht="15">
      <c r="A390" s="171">
        <v>625003</v>
      </c>
      <c r="B390" s="9"/>
      <c r="C390" s="13">
        <v>41</v>
      </c>
      <c r="D390" s="512" t="s">
        <v>273</v>
      </c>
      <c r="E390" s="328" t="s">
        <v>80</v>
      </c>
      <c r="F390" s="172">
        <v>1009</v>
      </c>
      <c r="G390" s="172">
        <v>1159</v>
      </c>
      <c r="H390" s="53">
        <v>1310</v>
      </c>
      <c r="I390" s="24">
        <v>1310</v>
      </c>
      <c r="J390" s="211">
        <v>1310</v>
      </c>
      <c r="K390" s="201">
        <v>1310</v>
      </c>
      <c r="L390" s="24">
        <v>1310</v>
      </c>
      <c r="M390" s="993">
        <v>942.28</v>
      </c>
      <c r="N390" s="964">
        <f t="shared" si="60"/>
        <v>71.92977099236641</v>
      </c>
    </row>
    <row r="391" spans="1:14" ht="15">
      <c r="A391" s="171">
        <v>625004</v>
      </c>
      <c r="B391" s="9"/>
      <c r="C391" s="13">
        <v>41</v>
      </c>
      <c r="D391" s="512" t="s">
        <v>273</v>
      </c>
      <c r="E391" s="328" t="s">
        <v>81</v>
      </c>
      <c r="F391" s="172">
        <v>3644</v>
      </c>
      <c r="G391" s="172">
        <v>4348</v>
      </c>
      <c r="H391" s="53">
        <v>4890</v>
      </c>
      <c r="I391" s="24">
        <v>4890</v>
      </c>
      <c r="J391" s="211">
        <v>4890</v>
      </c>
      <c r="K391" s="201">
        <v>4890</v>
      </c>
      <c r="L391" s="24">
        <v>4890</v>
      </c>
      <c r="M391" s="993">
        <v>3417.96</v>
      </c>
      <c r="N391" s="965">
        <f t="shared" si="60"/>
        <v>69.89693251533743</v>
      </c>
    </row>
    <row r="392" spans="1:14" ht="15">
      <c r="A392" s="171">
        <v>625005</v>
      </c>
      <c r="B392" s="9"/>
      <c r="C392" s="13">
        <v>41</v>
      </c>
      <c r="D392" s="512" t="s">
        <v>273</v>
      </c>
      <c r="E392" s="328" t="s">
        <v>82</v>
      </c>
      <c r="F392" s="172">
        <v>1214</v>
      </c>
      <c r="G392" s="172">
        <v>1449</v>
      </c>
      <c r="H392" s="48">
        <v>1630</v>
      </c>
      <c r="I392" s="8">
        <v>1630</v>
      </c>
      <c r="J392" s="172">
        <v>1630</v>
      </c>
      <c r="K392" s="171">
        <v>1630</v>
      </c>
      <c r="L392" s="8">
        <v>1630</v>
      </c>
      <c r="M392" s="985">
        <v>1139.07</v>
      </c>
      <c r="N392" s="964">
        <f t="shared" si="60"/>
        <v>69.88159509202454</v>
      </c>
    </row>
    <row r="393" spans="1:28" ht="15">
      <c r="A393" s="179">
        <v>625007</v>
      </c>
      <c r="B393" s="11"/>
      <c r="C393" s="204">
        <v>41</v>
      </c>
      <c r="D393" s="513" t="s">
        <v>273</v>
      </c>
      <c r="E393" s="529" t="s">
        <v>83</v>
      </c>
      <c r="F393" s="183">
        <v>5989</v>
      </c>
      <c r="G393" s="183">
        <v>6885</v>
      </c>
      <c r="H393" s="36">
        <v>7750</v>
      </c>
      <c r="I393" s="12">
        <v>7750</v>
      </c>
      <c r="J393" s="183">
        <v>7750</v>
      </c>
      <c r="K393" s="182">
        <v>7750</v>
      </c>
      <c r="L393" s="12">
        <v>7750</v>
      </c>
      <c r="M393" s="989">
        <v>5594.68</v>
      </c>
      <c r="N393" s="966">
        <f t="shared" si="60"/>
        <v>72.18941935483872</v>
      </c>
      <c r="AB393" s="319"/>
    </row>
    <row r="394" spans="1:14" ht="15">
      <c r="A394" s="193">
        <v>631</v>
      </c>
      <c r="B394" s="74"/>
      <c r="C394" s="640"/>
      <c r="D394" s="509"/>
      <c r="E394" s="532" t="s">
        <v>337</v>
      </c>
      <c r="F394" s="165">
        <v>23</v>
      </c>
      <c r="G394" s="165">
        <v>11</v>
      </c>
      <c r="H394" s="5">
        <v>50</v>
      </c>
      <c r="I394" s="4">
        <v>50</v>
      </c>
      <c r="J394" s="165">
        <v>50</v>
      </c>
      <c r="K394" s="164">
        <f>K395</f>
        <v>50</v>
      </c>
      <c r="L394" s="4">
        <f>L395</f>
        <v>50</v>
      </c>
      <c r="M394" s="984">
        <f>M395</f>
        <v>0</v>
      </c>
      <c r="N394" s="996">
        <f>(100/L394)*M394</f>
        <v>0</v>
      </c>
    </row>
    <row r="395" spans="1:14" ht="15">
      <c r="A395" s="166">
        <v>631001</v>
      </c>
      <c r="B395" s="76"/>
      <c r="C395" s="114">
        <v>41</v>
      </c>
      <c r="D395" s="509" t="s">
        <v>273</v>
      </c>
      <c r="E395" s="541" t="s">
        <v>338</v>
      </c>
      <c r="F395" s="167">
        <v>23</v>
      </c>
      <c r="G395" s="167">
        <v>11</v>
      </c>
      <c r="H395" s="77">
        <v>50</v>
      </c>
      <c r="I395" s="78">
        <v>50</v>
      </c>
      <c r="J395" s="167">
        <v>50</v>
      </c>
      <c r="K395" s="166">
        <v>50</v>
      </c>
      <c r="L395" s="78">
        <v>50</v>
      </c>
      <c r="M395" s="987">
        <v>0</v>
      </c>
      <c r="N395" s="972">
        <f>(100/L395)*M395</f>
        <v>0</v>
      </c>
    </row>
    <row r="396" spans="1:14" ht="15">
      <c r="A396" s="193">
        <v>632</v>
      </c>
      <c r="B396" s="74"/>
      <c r="C396" s="83"/>
      <c r="D396" s="514"/>
      <c r="E396" s="532" t="s">
        <v>85</v>
      </c>
      <c r="F396" s="165">
        <f>SUM(F397:F401)</f>
        <v>19844</v>
      </c>
      <c r="G396" s="165">
        <f aca="true" t="shared" si="61" ref="G396:M396">SUM(G397:G401)</f>
        <v>28008</v>
      </c>
      <c r="H396" s="5">
        <f t="shared" si="61"/>
        <v>30020</v>
      </c>
      <c r="I396" s="4">
        <f t="shared" si="61"/>
        <v>29490</v>
      </c>
      <c r="J396" s="165">
        <f t="shared" si="61"/>
        <v>28020</v>
      </c>
      <c r="K396" s="164">
        <f t="shared" si="61"/>
        <v>30020</v>
      </c>
      <c r="L396" s="4">
        <f t="shared" si="61"/>
        <v>30020</v>
      </c>
      <c r="M396" s="984">
        <f t="shared" si="61"/>
        <v>13199.95</v>
      </c>
      <c r="N396" s="996">
        <f>(100/L396)*M396</f>
        <v>43.970519653564295</v>
      </c>
    </row>
    <row r="397" spans="1:14" ht="15">
      <c r="A397" s="180">
        <v>632001</v>
      </c>
      <c r="B397" s="22">
        <v>1</v>
      </c>
      <c r="C397" s="631">
        <v>41</v>
      </c>
      <c r="D397" s="522" t="s">
        <v>273</v>
      </c>
      <c r="E397" s="533" t="s">
        <v>87</v>
      </c>
      <c r="F397" s="181">
        <v>3723</v>
      </c>
      <c r="G397" s="181">
        <v>7115</v>
      </c>
      <c r="H397" s="110">
        <v>7500</v>
      </c>
      <c r="I397" s="90">
        <v>7500</v>
      </c>
      <c r="J397" s="216">
        <v>7500</v>
      </c>
      <c r="K397" s="202">
        <v>7500</v>
      </c>
      <c r="L397" s="21">
        <v>7500</v>
      </c>
      <c r="M397" s="1005">
        <v>369.42</v>
      </c>
      <c r="N397" s="998">
        <f aca="true" t="shared" si="62" ref="N397:N420">(100/L397)*M397</f>
        <v>4.9256</v>
      </c>
    </row>
    <row r="398" spans="1:14" ht="15">
      <c r="A398" s="171">
        <v>632001</v>
      </c>
      <c r="B398" s="9">
        <v>3</v>
      </c>
      <c r="C398" s="84">
        <v>41</v>
      </c>
      <c r="D398" s="512" t="s">
        <v>273</v>
      </c>
      <c r="E398" s="328" t="s">
        <v>188</v>
      </c>
      <c r="F398" s="172">
        <v>14352</v>
      </c>
      <c r="G398" s="172">
        <v>17899</v>
      </c>
      <c r="H398" s="53">
        <v>20000</v>
      </c>
      <c r="I398" s="24">
        <v>19470</v>
      </c>
      <c r="J398" s="211">
        <v>18000</v>
      </c>
      <c r="K398" s="171">
        <v>20000</v>
      </c>
      <c r="L398" s="8">
        <v>20000</v>
      </c>
      <c r="M398" s="993">
        <v>11146.31</v>
      </c>
      <c r="N398" s="965">
        <f t="shared" si="62"/>
        <v>55.73155</v>
      </c>
    </row>
    <row r="399" spans="1:14" ht="15">
      <c r="A399" s="171">
        <v>632002</v>
      </c>
      <c r="B399" s="9"/>
      <c r="C399" s="13">
        <v>41</v>
      </c>
      <c r="D399" s="512" t="s">
        <v>273</v>
      </c>
      <c r="E399" s="328" t="s">
        <v>274</v>
      </c>
      <c r="F399" s="170">
        <v>1567</v>
      </c>
      <c r="G399" s="170">
        <v>2379</v>
      </c>
      <c r="H399" s="48">
        <v>2000</v>
      </c>
      <c r="I399" s="8">
        <v>2000</v>
      </c>
      <c r="J399" s="172">
        <v>2000</v>
      </c>
      <c r="K399" s="171">
        <v>2000</v>
      </c>
      <c r="L399" s="48">
        <v>2000</v>
      </c>
      <c r="M399" s="1035">
        <v>1570.68</v>
      </c>
      <c r="N399" s="965">
        <f t="shared" si="62"/>
        <v>78.534</v>
      </c>
    </row>
    <row r="400" spans="1:14" ht="15">
      <c r="A400" s="171">
        <v>632003</v>
      </c>
      <c r="B400" s="9">
        <v>2</v>
      </c>
      <c r="C400" s="13">
        <v>41</v>
      </c>
      <c r="D400" s="510" t="s">
        <v>273</v>
      </c>
      <c r="E400" s="328" t="s">
        <v>275</v>
      </c>
      <c r="F400" s="172">
        <v>15</v>
      </c>
      <c r="G400" s="172">
        <v>21</v>
      </c>
      <c r="H400" s="48">
        <v>20</v>
      </c>
      <c r="I400" s="8">
        <v>20</v>
      </c>
      <c r="J400" s="172">
        <v>20</v>
      </c>
      <c r="K400" s="171">
        <v>20</v>
      </c>
      <c r="L400" s="48">
        <v>20</v>
      </c>
      <c r="M400" s="1035">
        <v>3.6</v>
      </c>
      <c r="N400" s="965">
        <f t="shared" si="62"/>
        <v>18</v>
      </c>
    </row>
    <row r="401" spans="1:14" ht="15">
      <c r="A401" s="173">
        <v>632003</v>
      </c>
      <c r="B401" s="49">
        <v>1</v>
      </c>
      <c r="C401" s="130">
        <v>41</v>
      </c>
      <c r="D401" s="513" t="s">
        <v>273</v>
      </c>
      <c r="E401" s="544" t="s">
        <v>89</v>
      </c>
      <c r="F401" s="221">
        <v>187</v>
      </c>
      <c r="G401" s="221">
        <v>594</v>
      </c>
      <c r="H401" s="80">
        <v>500</v>
      </c>
      <c r="I401" s="80">
        <v>500</v>
      </c>
      <c r="J401" s="174">
        <v>500</v>
      </c>
      <c r="K401" s="173">
        <v>500</v>
      </c>
      <c r="L401" s="80">
        <v>500</v>
      </c>
      <c r="M401" s="986">
        <v>109.94</v>
      </c>
      <c r="N401" s="1000">
        <f t="shared" si="62"/>
        <v>21.988</v>
      </c>
    </row>
    <row r="402" spans="1:14" ht="15">
      <c r="A402" s="193">
        <v>633</v>
      </c>
      <c r="B402" s="74"/>
      <c r="C402" s="641"/>
      <c r="D402" s="510"/>
      <c r="E402" s="554" t="s">
        <v>92</v>
      </c>
      <c r="F402" s="222">
        <f>SUM(F403:F422)</f>
        <v>9955</v>
      </c>
      <c r="G402" s="222">
        <f aca="true" t="shared" si="63" ref="G402:M402">SUM(G403:G422)</f>
        <v>11228</v>
      </c>
      <c r="H402" s="5">
        <f t="shared" si="63"/>
        <v>5140</v>
      </c>
      <c r="I402" s="4">
        <f t="shared" si="63"/>
        <v>7410</v>
      </c>
      <c r="J402" s="165">
        <f t="shared" si="63"/>
        <v>7090</v>
      </c>
      <c r="K402" s="164">
        <f t="shared" si="63"/>
        <v>5140</v>
      </c>
      <c r="L402" s="5">
        <f t="shared" si="63"/>
        <v>7160.6</v>
      </c>
      <c r="M402" s="1036">
        <f t="shared" si="63"/>
        <v>4409.740000000001</v>
      </c>
      <c r="N402" s="996">
        <f t="shared" si="62"/>
        <v>61.58338686702233</v>
      </c>
    </row>
    <row r="403" spans="1:14" ht="15">
      <c r="A403" s="180">
        <v>633001</v>
      </c>
      <c r="B403" s="22">
        <v>16</v>
      </c>
      <c r="C403" s="631" t="s">
        <v>493</v>
      </c>
      <c r="D403" s="521" t="s">
        <v>273</v>
      </c>
      <c r="E403" s="533" t="s">
        <v>276</v>
      </c>
      <c r="F403" s="181">
        <v>2690</v>
      </c>
      <c r="G403" s="181">
        <v>6022</v>
      </c>
      <c r="H403" s="52"/>
      <c r="I403" s="21">
        <v>500</v>
      </c>
      <c r="J403" s="181">
        <v>400</v>
      </c>
      <c r="K403" s="180"/>
      <c r="L403" s="52">
        <v>400</v>
      </c>
      <c r="M403" s="1075">
        <v>270</v>
      </c>
      <c r="N403" s="967">
        <f t="shared" si="62"/>
        <v>67.5</v>
      </c>
    </row>
    <row r="404" spans="1:14" ht="15">
      <c r="A404" s="169">
        <v>633002</v>
      </c>
      <c r="B404" s="7"/>
      <c r="C404" s="206">
        <v>41</v>
      </c>
      <c r="D404" s="510" t="s">
        <v>273</v>
      </c>
      <c r="E404" s="557" t="s">
        <v>439</v>
      </c>
      <c r="F404" s="170">
        <v>692</v>
      </c>
      <c r="G404" s="170">
        <v>370</v>
      </c>
      <c r="H404" s="89"/>
      <c r="I404" s="6"/>
      <c r="J404" s="170"/>
      <c r="K404" s="169"/>
      <c r="L404" s="89">
        <v>500</v>
      </c>
      <c r="M404" s="1037">
        <v>425.5</v>
      </c>
      <c r="N404" s="964">
        <f t="shared" si="62"/>
        <v>85.10000000000001</v>
      </c>
    </row>
    <row r="405" spans="1:14" ht="15">
      <c r="A405" s="169">
        <v>633004</v>
      </c>
      <c r="B405" s="7">
        <v>2</v>
      </c>
      <c r="C405" s="13" t="s">
        <v>493</v>
      </c>
      <c r="D405" s="512" t="s">
        <v>273</v>
      </c>
      <c r="E405" s="328" t="s">
        <v>277</v>
      </c>
      <c r="F405" s="172">
        <v>10</v>
      </c>
      <c r="G405" s="172">
        <v>220</v>
      </c>
      <c r="H405" s="48">
        <v>200</v>
      </c>
      <c r="I405" s="8">
        <v>500</v>
      </c>
      <c r="J405" s="172">
        <v>500</v>
      </c>
      <c r="K405" s="171">
        <v>200</v>
      </c>
      <c r="L405" s="48">
        <v>200</v>
      </c>
      <c r="M405" s="1035">
        <v>159</v>
      </c>
      <c r="N405" s="967">
        <f t="shared" si="62"/>
        <v>79.5</v>
      </c>
    </row>
    <row r="406" spans="1:14" ht="15">
      <c r="A406" s="169">
        <v>633004</v>
      </c>
      <c r="B406" s="7">
        <v>3</v>
      </c>
      <c r="C406" s="84">
        <v>41</v>
      </c>
      <c r="D406" s="512" t="s">
        <v>273</v>
      </c>
      <c r="E406" s="328" t="s">
        <v>278</v>
      </c>
      <c r="F406" s="172"/>
      <c r="G406" s="172">
        <v>405</v>
      </c>
      <c r="H406" s="48">
        <v>150</v>
      </c>
      <c r="I406" s="8">
        <v>150</v>
      </c>
      <c r="J406" s="172">
        <v>150</v>
      </c>
      <c r="K406" s="171">
        <v>150</v>
      </c>
      <c r="L406" s="48">
        <v>150</v>
      </c>
      <c r="M406" s="1035">
        <v>0</v>
      </c>
      <c r="N406" s="967">
        <f t="shared" si="62"/>
        <v>0</v>
      </c>
    </row>
    <row r="407" spans="1:14" ht="15">
      <c r="A407" s="171">
        <v>633006</v>
      </c>
      <c r="B407" s="9">
        <v>1</v>
      </c>
      <c r="C407" s="13">
        <v>41</v>
      </c>
      <c r="D407" s="512" t="s">
        <v>273</v>
      </c>
      <c r="E407" s="328" t="s">
        <v>279</v>
      </c>
      <c r="F407" s="172">
        <v>283</v>
      </c>
      <c r="G407" s="172">
        <v>294</v>
      </c>
      <c r="H407" s="48">
        <v>300</v>
      </c>
      <c r="I407" s="8">
        <v>500</v>
      </c>
      <c r="J407" s="172">
        <v>500</v>
      </c>
      <c r="K407" s="171">
        <v>300</v>
      </c>
      <c r="L407" s="48">
        <v>1100.6</v>
      </c>
      <c r="M407" s="1035">
        <v>839.08</v>
      </c>
      <c r="N407" s="967">
        <f t="shared" si="62"/>
        <v>76.2384154097765</v>
      </c>
    </row>
    <row r="408" spans="1:14" ht="15">
      <c r="A408" s="171">
        <v>633006</v>
      </c>
      <c r="B408" s="9">
        <v>2</v>
      </c>
      <c r="C408" s="13">
        <v>41</v>
      </c>
      <c r="D408" s="512" t="s">
        <v>273</v>
      </c>
      <c r="E408" s="328" t="s">
        <v>98</v>
      </c>
      <c r="F408" s="172"/>
      <c r="G408" s="172"/>
      <c r="H408" s="48">
        <v>30</v>
      </c>
      <c r="I408" s="8">
        <v>30</v>
      </c>
      <c r="J408" s="172">
        <v>20</v>
      </c>
      <c r="K408" s="171">
        <v>30</v>
      </c>
      <c r="L408" s="48">
        <v>30</v>
      </c>
      <c r="M408" s="1035">
        <v>0</v>
      </c>
      <c r="N408" s="967">
        <f t="shared" si="62"/>
        <v>0</v>
      </c>
    </row>
    <row r="409" spans="1:14" ht="15">
      <c r="A409" s="171">
        <v>633006</v>
      </c>
      <c r="B409" s="9">
        <v>3</v>
      </c>
      <c r="C409" s="13">
        <v>41</v>
      </c>
      <c r="D409" s="512" t="s">
        <v>273</v>
      </c>
      <c r="E409" s="328" t="s">
        <v>358</v>
      </c>
      <c r="F409" s="172">
        <v>580</v>
      </c>
      <c r="G409" s="172">
        <v>567</v>
      </c>
      <c r="H409" s="48">
        <v>500</v>
      </c>
      <c r="I409" s="8">
        <v>600</v>
      </c>
      <c r="J409" s="172">
        <v>600</v>
      </c>
      <c r="K409" s="171">
        <v>500</v>
      </c>
      <c r="L409" s="48">
        <v>500</v>
      </c>
      <c r="M409" s="1035">
        <v>365.51</v>
      </c>
      <c r="N409" s="965">
        <f t="shared" si="62"/>
        <v>73.102</v>
      </c>
    </row>
    <row r="410" spans="1:14" ht="15">
      <c r="A410" s="171">
        <v>633006</v>
      </c>
      <c r="B410" s="9">
        <v>4</v>
      </c>
      <c r="C410" s="13">
        <v>41</v>
      </c>
      <c r="D410" s="512" t="s">
        <v>273</v>
      </c>
      <c r="E410" s="328" t="s">
        <v>100</v>
      </c>
      <c r="F410" s="172">
        <v>92</v>
      </c>
      <c r="G410" s="172">
        <v>10</v>
      </c>
      <c r="H410" s="48">
        <v>50</v>
      </c>
      <c r="I410" s="8">
        <v>100</v>
      </c>
      <c r="J410" s="172">
        <v>100</v>
      </c>
      <c r="K410" s="171">
        <v>50</v>
      </c>
      <c r="L410" s="48">
        <v>100</v>
      </c>
      <c r="M410" s="1035">
        <v>67.96</v>
      </c>
      <c r="N410" s="965">
        <f t="shared" si="62"/>
        <v>67.96</v>
      </c>
    </row>
    <row r="411" spans="1:14" ht="15">
      <c r="A411" s="171">
        <v>633006</v>
      </c>
      <c r="B411" s="9">
        <v>5</v>
      </c>
      <c r="C411" s="13">
        <v>41</v>
      </c>
      <c r="D411" s="512" t="s">
        <v>273</v>
      </c>
      <c r="E411" s="328" t="s">
        <v>101</v>
      </c>
      <c r="F411" s="176">
        <v>80</v>
      </c>
      <c r="G411" s="176"/>
      <c r="H411" s="524">
        <v>50</v>
      </c>
      <c r="I411" s="54">
        <v>50</v>
      </c>
      <c r="J411" s="601"/>
      <c r="K411" s="175">
        <v>50</v>
      </c>
      <c r="L411" s="524">
        <v>110</v>
      </c>
      <c r="M411" s="1082">
        <v>52.08</v>
      </c>
      <c r="N411" s="965">
        <f t="shared" si="62"/>
        <v>47.345454545454544</v>
      </c>
    </row>
    <row r="412" spans="1:14" ht="15">
      <c r="A412" s="171">
        <v>633006</v>
      </c>
      <c r="B412" s="9">
        <v>7</v>
      </c>
      <c r="C412" s="13">
        <v>41</v>
      </c>
      <c r="D412" s="512" t="s">
        <v>273</v>
      </c>
      <c r="E412" s="328" t="s">
        <v>281</v>
      </c>
      <c r="F412" s="172">
        <v>893</v>
      </c>
      <c r="G412" s="172">
        <v>783</v>
      </c>
      <c r="H412" s="524">
        <v>500</v>
      </c>
      <c r="I412" s="54">
        <v>650</v>
      </c>
      <c r="J412" s="176">
        <v>650</v>
      </c>
      <c r="K412" s="175">
        <v>500</v>
      </c>
      <c r="L412" s="524">
        <v>440</v>
      </c>
      <c r="M412" s="1034">
        <v>207.15</v>
      </c>
      <c r="N412" s="964">
        <f t="shared" si="62"/>
        <v>47.07954545454545</v>
      </c>
    </row>
    <row r="413" spans="1:14" ht="15">
      <c r="A413" s="171">
        <v>633006</v>
      </c>
      <c r="B413" s="9">
        <v>8</v>
      </c>
      <c r="C413" s="13">
        <v>41</v>
      </c>
      <c r="D413" s="512" t="s">
        <v>273</v>
      </c>
      <c r="E413" s="328" t="s">
        <v>350</v>
      </c>
      <c r="F413" s="172">
        <v>160</v>
      </c>
      <c r="G413" s="172"/>
      <c r="H413" s="524">
        <v>250</v>
      </c>
      <c r="I413" s="54">
        <v>500</v>
      </c>
      <c r="J413" s="176">
        <v>500</v>
      </c>
      <c r="K413" s="175">
        <v>250</v>
      </c>
      <c r="L413" s="524">
        <v>550</v>
      </c>
      <c r="M413" s="1034">
        <v>359.73</v>
      </c>
      <c r="N413" s="967">
        <f t="shared" si="62"/>
        <v>65.40545454545455</v>
      </c>
    </row>
    <row r="414" spans="1:14" ht="15">
      <c r="A414" s="171">
        <v>633006</v>
      </c>
      <c r="B414" s="9">
        <v>10</v>
      </c>
      <c r="C414" s="13">
        <v>41</v>
      </c>
      <c r="D414" s="512" t="s">
        <v>273</v>
      </c>
      <c r="E414" s="328" t="s">
        <v>359</v>
      </c>
      <c r="F414" s="172">
        <v>60</v>
      </c>
      <c r="G414" s="172">
        <v>101</v>
      </c>
      <c r="H414" s="524">
        <v>500</v>
      </c>
      <c r="I414" s="54">
        <v>500</v>
      </c>
      <c r="J414" s="176">
        <v>500</v>
      </c>
      <c r="K414" s="175">
        <v>500</v>
      </c>
      <c r="L414" s="524">
        <v>500</v>
      </c>
      <c r="M414" s="1034">
        <v>117.6</v>
      </c>
      <c r="N414" s="967">
        <f t="shared" si="62"/>
        <v>23.52</v>
      </c>
    </row>
    <row r="415" spans="1:14" ht="15">
      <c r="A415" s="171">
        <v>633009</v>
      </c>
      <c r="B415" s="9">
        <v>1</v>
      </c>
      <c r="C415" s="13">
        <v>111</v>
      </c>
      <c r="D415" s="512" t="s">
        <v>273</v>
      </c>
      <c r="E415" s="328" t="s">
        <v>282</v>
      </c>
      <c r="F415" s="172">
        <v>280</v>
      </c>
      <c r="G415" s="172">
        <v>161</v>
      </c>
      <c r="H415" s="171">
        <v>180</v>
      </c>
      <c r="I415" s="8">
        <v>180</v>
      </c>
      <c r="J415" s="209">
        <v>180</v>
      </c>
      <c r="K415" s="171">
        <v>180</v>
      </c>
      <c r="L415" s="48">
        <v>180</v>
      </c>
      <c r="M415" s="1035">
        <v>150.7</v>
      </c>
      <c r="N415" s="967">
        <f t="shared" si="62"/>
        <v>83.72222222222221</v>
      </c>
    </row>
    <row r="416" spans="1:14" ht="15">
      <c r="A416" s="171">
        <v>633009</v>
      </c>
      <c r="B416" s="9">
        <v>16</v>
      </c>
      <c r="C416" s="13">
        <v>111</v>
      </c>
      <c r="D416" s="512" t="s">
        <v>273</v>
      </c>
      <c r="E416" s="328" t="s">
        <v>283</v>
      </c>
      <c r="F416" s="172">
        <v>3984</v>
      </c>
      <c r="G416" s="172">
        <v>2163</v>
      </c>
      <c r="H416" s="171">
        <v>2000</v>
      </c>
      <c r="I416" s="8">
        <v>1800</v>
      </c>
      <c r="J416" s="209">
        <v>1800</v>
      </c>
      <c r="K416" s="171">
        <v>2000</v>
      </c>
      <c r="L416" s="48">
        <v>1580</v>
      </c>
      <c r="M416" s="1035">
        <v>748.73</v>
      </c>
      <c r="N416" s="1187">
        <f t="shared" si="62"/>
        <v>47.38797468354431</v>
      </c>
    </row>
    <row r="417" spans="1:14" ht="15">
      <c r="A417" s="171">
        <v>633009</v>
      </c>
      <c r="B417" s="9">
        <v>16</v>
      </c>
      <c r="C417" s="13">
        <v>41</v>
      </c>
      <c r="D417" s="512" t="s">
        <v>273</v>
      </c>
      <c r="E417" s="328" t="s">
        <v>283</v>
      </c>
      <c r="F417" s="328"/>
      <c r="G417" s="657"/>
      <c r="H417" s="1188"/>
      <c r="I417" s="91">
        <v>700</v>
      </c>
      <c r="J417" s="209">
        <v>700</v>
      </c>
      <c r="K417" s="171"/>
      <c r="L417" s="53"/>
      <c r="M417" s="172"/>
      <c r="N417" s="213"/>
    </row>
    <row r="418" spans="1:14" ht="15">
      <c r="A418" s="171">
        <v>633009</v>
      </c>
      <c r="B418" s="9">
        <v>16</v>
      </c>
      <c r="C418" s="13" t="s">
        <v>493</v>
      </c>
      <c r="D418" s="512" t="s">
        <v>273</v>
      </c>
      <c r="E418" s="328" t="s">
        <v>283</v>
      </c>
      <c r="F418" s="172"/>
      <c r="G418" s="172"/>
      <c r="H418" s="201"/>
      <c r="I418" s="8">
        <v>50</v>
      </c>
      <c r="J418" s="213">
        <v>50</v>
      </c>
      <c r="K418" s="201"/>
      <c r="L418" s="53">
        <v>20</v>
      </c>
      <c r="M418" s="1076">
        <v>18.78</v>
      </c>
      <c r="N418" s="967"/>
    </row>
    <row r="419" spans="1:14" ht="15">
      <c r="A419" s="201">
        <v>633010</v>
      </c>
      <c r="B419" s="91">
        <v>16</v>
      </c>
      <c r="C419" s="322">
        <v>111</v>
      </c>
      <c r="D419" s="511" t="s">
        <v>273</v>
      </c>
      <c r="E419" s="599" t="s">
        <v>284</v>
      </c>
      <c r="F419" s="172">
        <v>41</v>
      </c>
      <c r="G419" s="172">
        <v>113</v>
      </c>
      <c r="H419" s="171">
        <v>300</v>
      </c>
      <c r="I419" s="53">
        <v>300</v>
      </c>
      <c r="J419" s="211">
        <v>200</v>
      </c>
      <c r="K419" s="201">
        <v>300</v>
      </c>
      <c r="L419" s="53">
        <v>400</v>
      </c>
      <c r="M419" s="1076">
        <v>374.08</v>
      </c>
      <c r="N419" s="965">
        <f t="shared" si="62"/>
        <v>93.52</v>
      </c>
    </row>
    <row r="420" spans="1:14" ht="15">
      <c r="A420" s="201">
        <v>633010</v>
      </c>
      <c r="B420" s="81"/>
      <c r="C420" s="657">
        <v>111</v>
      </c>
      <c r="D420" s="511" t="s">
        <v>273</v>
      </c>
      <c r="E420" s="599" t="s">
        <v>481</v>
      </c>
      <c r="F420" s="172">
        <v>110</v>
      </c>
      <c r="G420" s="172"/>
      <c r="H420" s="53"/>
      <c r="I420" s="24">
        <v>150</v>
      </c>
      <c r="J420" s="211">
        <v>150</v>
      </c>
      <c r="K420" s="201"/>
      <c r="L420" s="53">
        <v>70</v>
      </c>
      <c r="M420" s="1076">
        <v>60.74</v>
      </c>
      <c r="N420" s="965">
        <f t="shared" si="62"/>
        <v>86.77142857142857</v>
      </c>
    </row>
    <row r="421" spans="1:14" ht="15">
      <c r="A421" s="171">
        <v>633011</v>
      </c>
      <c r="B421" s="33"/>
      <c r="C421" s="85">
        <v>41</v>
      </c>
      <c r="D421" s="512" t="s">
        <v>273</v>
      </c>
      <c r="E421" s="328" t="s">
        <v>285</v>
      </c>
      <c r="F421" s="172"/>
      <c r="G421" s="172">
        <v>19</v>
      </c>
      <c r="H421" s="48">
        <v>50</v>
      </c>
      <c r="I421" s="8">
        <v>50</v>
      </c>
      <c r="J421" s="244">
        <v>50</v>
      </c>
      <c r="K421" s="171">
        <v>50</v>
      </c>
      <c r="L421" s="48">
        <v>250</v>
      </c>
      <c r="M421" s="1077">
        <v>193.1</v>
      </c>
      <c r="N421" s="967">
        <f aca="true" t="shared" si="64" ref="N421:N429">(100/L421)*M421</f>
        <v>77.24000000000001</v>
      </c>
    </row>
    <row r="422" spans="1:14" ht="15">
      <c r="A422" s="171">
        <v>633015</v>
      </c>
      <c r="B422" s="33"/>
      <c r="C422" s="130">
        <v>41</v>
      </c>
      <c r="D422" s="513" t="s">
        <v>273</v>
      </c>
      <c r="E422" s="328" t="s">
        <v>286</v>
      </c>
      <c r="F422" s="172"/>
      <c r="G422" s="172"/>
      <c r="H422" s="48">
        <v>80</v>
      </c>
      <c r="I422" s="8">
        <v>100</v>
      </c>
      <c r="J422" s="172">
        <v>40</v>
      </c>
      <c r="K422" s="179">
        <v>80</v>
      </c>
      <c r="L422" s="48">
        <v>80</v>
      </c>
      <c r="M422" s="1035">
        <v>0</v>
      </c>
      <c r="N422" s="966">
        <f t="shared" si="64"/>
        <v>0</v>
      </c>
    </row>
    <row r="423" spans="1:14" ht="15">
      <c r="A423" s="193">
        <v>634</v>
      </c>
      <c r="B423" s="3"/>
      <c r="C423" s="639"/>
      <c r="D423" s="509"/>
      <c r="E423" s="532" t="s">
        <v>287</v>
      </c>
      <c r="F423" s="165"/>
      <c r="G423" s="165"/>
      <c r="H423" s="5">
        <v>10</v>
      </c>
      <c r="I423" s="4">
        <v>10</v>
      </c>
      <c r="J423" s="165">
        <v>10</v>
      </c>
      <c r="K423" s="5">
        <f>K424</f>
        <v>10</v>
      </c>
      <c r="L423" s="4">
        <f>L424</f>
        <v>10</v>
      </c>
      <c r="M423" s="1036">
        <f>M424</f>
        <v>0</v>
      </c>
      <c r="N423" s="996">
        <f t="shared" si="64"/>
        <v>0</v>
      </c>
    </row>
    <row r="424" spans="1:14" ht="15">
      <c r="A424" s="166">
        <v>634005</v>
      </c>
      <c r="B424" s="75">
        <v>16</v>
      </c>
      <c r="C424" s="112">
        <v>41</v>
      </c>
      <c r="D424" s="514" t="s">
        <v>273</v>
      </c>
      <c r="E424" s="541" t="s">
        <v>288</v>
      </c>
      <c r="F424" s="167"/>
      <c r="G424" s="167"/>
      <c r="H424" s="77">
        <v>10</v>
      </c>
      <c r="I424" s="77">
        <v>10</v>
      </c>
      <c r="J424" s="167">
        <v>10</v>
      </c>
      <c r="K424" s="77">
        <v>10</v>
      </c>
      <c r="L424" s="77">
        <v>10</v>
      </c>
      <c r="M424" s="987">
        <v>0</v>
      </c>
      <c r="N424" s="972">
        <f t="shared" si="64"/>
        <v>0</v>
      </c>
    </row>
    <row r="425" spans="1:14" ht="15">
      <c r="A425" s="193">
        <v>635</v>
      </c>
      <c r="B425" s="3"/>
      <c r="C425" s="135"/>
      <c r="D425" s="514"/>
      <c r="E425" s="532" t="s">
        <v>124</v>
      </c>
      <c r="F425" s="165">
        <f>SUM(F426:F426)</f>
        <v>3443</v>
      </c>
      <c r="G425" s="165">
        <f>SUM(G426:G426)</f>
        <v>6612</v>
      </c>
      <c r="H425" s="5">
        <f>SUM(H426:H426)</f>
        <v>10000</v>
      </c>
      <c r="I425" s="5">
        <f>SUM(I426:I426)</f>
        <v>8130</v>
      </c>
      <c r="J425" s="165">
        <v>1600</v>
      </c>
      <c r="K425" s="5">
        <f>SUM(K426:K426)</f>
        <v>10000</v>
      </c>
      <c r="L425" s="5">
        <f>SUM(L426:L426)</f>
        <v>3575</v>
      </c>
      <c r="M425" s="984">
        <f>M426</f>
        <v>2102.02</v>
      </c>
      <c r="N425" s="996">
        <f t="shared" si="64"/>
        <v>58.797762237762235</v>
      </c>
    </row>
    <row r="426" spans="1:14" ht="15">
      <c r="A426" s="173">
        <v>635006</v>
      </c>
      <c r="B426" s="11">
        <v>3</v>
      </c>
      <c r="C426" s="204">
        <v>41</v>
      </c>
      <c r="D426" s="509" t="s">
        <v>273</v>
      </c>
      <c r="E426" s="529" t="s">
        <v>289</v>
      </c>
      <c r="F426" s="174">
        <v>3443</v>
      </c>
      <c r="G426" s="174">
        <v>6612</v>
      </c>
      <c r="H426" s="80">
        <v>10000</v>
      </c>
      <c r="I426" s="10">
        <v>8130</v>
      </c>
      <c r="J426" s="170">
        <v>7000</v>
      </c>
      <c r="K426" s="80">
        <v>10000</v>
      </c>
      <c r="L426" s="10">
        <v>3575</v>
      </c>
      <c r="M426" s="1037">
        <v>2102.02</v>
      </c>
      <c r="N426" s="972">
        <f t="shared" si="64"/>
        <v>58.797762237762235</v>
      </c>
    </row>
    <row r="427" spans="1:14" ht="15">
      <c r="A427" s="193">
        <v>637</v>
      </c>
      <c r="B427" s="3"/>
      <c r="C427" s="141"/>
      <c r="D427" s="540"/>
      <c r="E427" s="676" t="s">
        <v>134</v>
      </c>
      <c r="F427" s="165">
        <f>SUM(F428:F439)</f>
        <v>14334</v>
      </c>
      <c r="G427" s="165">
        <f aca="true" t="shared" si="65" ref="G427:M427">SUM(G428:G439)</f>
        <v>7689</v>
      </c>
      <c r="H427" s="5">
        <f t="shared" si="65"/>
        <v>8120</v>
      </c>
      <c r="I427" s="4">
        <f t="shared" si="65"/>
        <v>8220</v>
      </c>
      <c r="J427" s="165">
        <f t="shared" si="65"/>
        <v>5320</v>
      </c>
      <c r="K427" s="5">
        <f t="shared" si="65"/>
        <v>7420</v>
      </c>
      <c r="L427" s="4">
        <f t="shared" si="65"/>
        <v>7860</v>
      </c>
      <c r="M427" s="1036">
        <f t="shared" si="65"/>
        <v>3367.5499999999997</v>
      </c>
      <c r="N427" s="996">
        <f t="shared" si="64"/>
        <v>42.8441475826972</v>
      </c>
    </row>
    <row r="428" spans="1:14" ht="15">
      <c r="A428" s="169">
        <v>637002</v>
      </c>
      <c r="B428" s="7">
        <v>16</v>
      </c>
      <c r="C428" s="631">
        <v>111</v>
      </c>
      <c r="D428" s="521" t="s">
        <v>273</v>
      </c>
      <c r="E428" s="533" t="s">
        <v>290</v>
      </c>
      <c r="F428" s="170">
        <v>533</v>
      </c>
      <c r="G428" s="170">
        <v>1098</v>
      </c>
      <c r="H428" s="52">
        <v>600</v>
      </c>
      <c r="I428" s="21">
        <v>600</v>
      </c>
      <c r="J428" s="181">
        <v>500</v>
      </c>
      <c r="K428" s="52">
        <v>600</v>
      </c>
      <c r="L428" s="21">
        <v>600</v>
      </c>
      <c r="M428" s="1075">
        <v>240</v>
      </c>
      <c r="N428" s="998">
        <f t="shared" si="64"/>
        <v>40</v>
      </c>
    </row>
    <row r="429" spans="1:14" ht="15">
      <c r="A429" s="169">
        <v>637002</v>
      </c>
      <c r="B429" s="7"/>
      <c r="C429" s="641">
        <v>41</v>
      </c>
      <c r="D429" s="512" t="s">
        <v>273</v>
      </c>
      <c r="E429" s="534" t="s">
        <v>291</v>
      </c>
      <c r="F429" s="170">
        <v>335</v>
      </c>
      <c r="G429" s="170">
        <v>206</v>
      </c>
      <c r="H429" s="48">
        <v>300</v>
      </c>
      <c r="I429" s="8">
        <v>300</v>
      </c>
      <c r="J429" s="172">
        <v>150</v>
      </c>
      <c r="K429" s="48">
        <v>300</v>
      </c>
      <c r="L429" s="8">
        <v>600</v>
      </c>
      <c r="M429" s="1035">
        <v>0</v>
      </c>
      <c r="N429" s="967">
        <f t="shared" si="64"/>
        <v>0</v>
      </c>
    </row>
    <row r="430" spans="1:14" ht="1.5" customHeight="1">
      <c r="A430" s="169">
        <v>637002</v>
      </c>
      <c r="B430" s="7"/>
      <c r="C430" s="641">
        <v>41</v>
      </c>
      <c r="D430" s="512" t="s">
        <v>273</v>
      </c>
      <c r="E430" s="534" t="s">
        <v>426</v>
      </c>
      <c r="F430" s="170"/>
      <c r="G430" s="170"/>
      <c r="H430" s="48"/>
      <c r="I430" s="8"/>
      <c r="J430" s="172"/>
      <c r="K430" s="48"/>
      <c r="L430" s="8"/>
      <c r="M430" s="1035"/>
      <c r="N430" s="824"/>
    </row>
    <row r="431" spans="1:14" ht="15">
      <c r="A431" s="169">
        <v>637001</v>
      </c>
      <c r="B431" s="7"/>
      <c r="C431" s="641">
        <v>41</v>
      </c>
      <c r="D431" s="512" t="s">
        <v>273</v>
      </c>
      <c r="E431" s="534" t="s">
        <v>292</v>
      </c>
      <c r="F431" s="170">
        <v>160</v>
      </c>
      <c r="G431" s="170"/>
      <c r="H431" s="48">
        <v>20</v>
      </c>
      <c r="I431" s="8">
        <v>20</v>
      </c>
      <c r="J431" s="172">
        <v>20</v>
      </c>
      <c r="K431" s="48">
        <v>20</v>
      </c>
      <c r="L431" s="8">
        <v>20</v>
      </c>
      <c r="M431" s="985">
        <v>0</v>
      </c>
      <c r="N431" s="967">
        <f aca="true" t="shared" si="66" ref="N431:N437">(100/L431)*M431</f>
        <v>0</v>
      </c>
    </row>
    <row r="432" spans="1:14" ht="15">
      <c r="A432" s="171">
        <v>637004</v>
      </c>
      <c r="B432" s="9">
        <v>1</v>
      </c>
      <c r="C432" s="206">
        <v>41</v>
      </c>
      <c r="D432" s="511" t="s">
        <v>273</v>
      </c>
      <c r="E432" s="470" t="s">
        <v>293</v>
      </c>
      <c r="F432" s="170"/>
      <c r="G432" s="170">
        <v>500</v>
      </c>
      <c r="H432" s="89">
        <v>400</v>
      </c>
      <c r="I432" s="6">
        <v>400</v>
      </c>
      <c r="J432" s="170">
        <v>300</v>
      </c>
      <c r="K432" s="89">
        <v>400</v>
      </c>
      <c r="L432" s="6">
        <v>400</v>
      </c>
      <c r="M432" s="988">
        <v>0</v>
      </c>
      <c r="N432" s="967">
        <f t="shared" si="66"/>
        <v>0</v>
      </c>
    </row>
    <row r="433" spans="1:14" ht="15">
      <c r="A433" s="171">
        <v>637004</v>
      </c>
      <c r="B433" s="9">
        <v>3</v>
      </c>
      <c r="C433" s="85">
        <v>41</v>
      </c>
      <c r="D433" s="512" t="s">
        <v>273</v>
      </c>
      <c r="E433" s="470" t="s">
        <v>464</v>
      </c>
      <c r="F433" s="170"/>
      <c r="G433" s="170">
        <v>1056</v>
      </c>
      <c r="H433" s="36">
        <v>1100</v>
      </c>
      <c r="I433" s="12">
        <v>1100</v>
      </c>
      <c r="J433" s="183"/>
      <c r="K433" s="201">
        <v>1100</v>
      </c>
      <c r="L433" s="53">
        <v>1100</v>
      </c>
      <c r="M433" s="989">
        <v>0</v>
      </c>
      <c r="N433" s="965">
        <f t="shared" si="66"/>
        <v>0</v>
      </c>
    </row>
    <row r="434" spans="1:14" ht="15">
      <c r="A434" s="171">
        <v>637004</v>
      </c>
      <c r="B434" s="9">
        <v>5</v>
      </c>
      <c r="C434" s="85">
        <v>41</v>
      </c>
      <c r="D434" s="512" t="s">
        <v>150</v>
      </c>
      <c r="E434" s="470" t="s">
        <v>138</v>
      </c>
      <c r="F434" s="172">
        <v>272</v>
      </c>
      <c r="G434" s="172">
        <v>517</v>
      </c>
      <c r="H434" s="53">
        <v>900</v>
      </c>
      <c r="I434" s="24">
        <v>900</v>
      </c>
      <c r="J434" s="211">
        <v>100</v>
      </c>
      <c r="K434" s="201">
        <v>200</v>
      </c>
      <c r="L434" s="53">
        <v>260</v>
      </c>
      <c r="M434" s="993">
        <v>253.32</v>
      </c>
      <c r="N434" s="964">
        <f t="shared" si="66"/>
        <v>97.43076923076923</v>
      </c>
    </row>
    <row r="435" spans="1:14" ht="15">
      <c r="A435" s="171">
        <v>637006</v>
      </c>
      <c r="B435" s="9"/>
      <c r="C435" s="85">
        <v>41</v>
      </c>
      <c r="D435" s="512" t="s">
        <v>273</v>
      </c>
      <c r="E435" s="470" t="s">
        <v>395</v>
      </c>
      <c r="F435" s="172"/>
      <c r="G435" s="172"/>
      <c r="H435" s="53"/>
      <c r="I435" s="24">
        <v>50</v>
      </c>
      <c r="J435" s="211">
        <v>50</v>
      </c>
      <c r="K435" s="201"/>
      <c r="L435" s="53">
        <v>30</v>
      </c>
      <c r="M435" s="993">
        <v>30</v>
      </c>
      <c r="N435" s="964">
        <f t="shared" si="66"/>
        <v>100</v>
      </c>
    </row>
    <row r="436" spans="1:14" ht="15">
      <c r="A436" s="171">
        <v>637014</v>
      </c>
      <c r="B436" s="9"/>
      <c r="C436" s="13">
        <v>41</v>
      </c>
      <c r="D436" s="512" t="s">
        <v>273</v>
      </c>
      <c r="E436" s="470" t="s">
        <v>149</v>
      </c>
      <c r="F436" s="172">
        <v>11081</v>
      </c>
      <c r="G436" s="172">
        <v>2191</v>
      </c>
      <c r="H436" s="53">
        <v>2000</v>
      </c>
      <c r="I436" s="24">
        <v>2000</v>
      </c>
      <c r="J436" s="211">
        <v>2000</v>
      </c>
      <c r="K436" s="201">
        <v>2000</v>
      </c>
      <c r="L436" s="53">
        <v>2000</v>
      </c>
      <c r="M436" s="993">
        <v>1132.05</v>
      </c>
      <c r="N436" s="967">
        <f t="shared" si="66"/>
        <v>56.6025</v>
      </c>
    </row>
    <row r="437" spans="1:14" ht="15">
      <c r="A437" s="171">
        <v>637015</v>
      </c>
      <c r="B437" s="9"/>
      <c r="C437" s="13">
        <v>41</v>
      </c>
      <c r="D437" s="512" t="s">
        <v>273</v>
      </c>
      <c r="E437" s="328" t="s">
        <v>151</v>
      </c>
      <c r="F437" s="172">
        <v>372</v>
      </c>
      <c r="G437" s="172">
        <v>399</v>
      </c>
      <c r="H437" s="48">
        <v>350</v>
      </c>
      <c r="I437" s="8">
        <v>400</v>
      </c>
      <c r="J437" s="172">
        <v>400</v>
      </c>
      <c r="K437" s="171">
        <v>350</v>
      </c>
      <c r="L437" s="48">
        <v>400</v>
      </c>
      <c r="M437" s="985">
        <v>391.62</v>
      </c>
      <c r="N437" s="967">
        <f t="shared" si="66"/>
        <v>97.905</v>
      </c>
    </row>
    <row r="438" spans="1:14" ht="15">
      <c r="A438" s="171">
        <v>637006</v>
      </c>
      <c r="B438" s="9"/>
      <c r="C438" s="13">
        <v>41</v>
      </c>
      <c r="D438" s="512" t="s">
        <v>273</v>
      </c>
      <c r="E438" s="328" t="s">
        <v>482</v>
      </c>
      <c r="F438" s="172">
        <v>55</v>
      </c>
      <c r="G438" s="172">
        <v>24</v>
      </c>
      <c r="H438" s="48"/>
      <c r="I438" s="8"/>
      <c r="J438" s="172"/>
      <c r="K438" s="171"/>
      <c r="L438" s="48"/>
      <c r="M438" s="985"/>
      <c r="N438" s="824"/>
    </row>
    <row r="439" spans="1:14" ht="15">
      <c r="A439" s="171">
        <v>637016</v>
      </c>
      <c r="B439" s="9"/>
      <c r="C439" s="13">
        <v>41</v>
      </c>
      <c r="D439" s="512" t="s">
        <v>273</v>
      </c>
      <c r="E439" s="328" t="s">
        <v>152</v>
      </c>
      <c r="F439" s="172">
        <v>1526</v>
      </c>
      <c r="G439" s="172">
        <v>1698</v>
      </c>
      <c r="H439" s="48">
        <v>2450</v>
      </c>
      <c r="I439" s="12">
        <v>2450</v>
      </c>
      <c r="J439" s="474">
        <v>1800</v>
      </c>
      <c r="K439" s="169">
        <v>2450</v>
      </c>
      <c r="L439" s="36">
        <v>2450</v>
      </c>
      <c r="M439" s="992">
        <v>1320.56</v>
      </c>
      <c r="N439" s="966">
        <f>(100/L439)*M439</f>
        <v>53.9004081632653</v>
      </c>
    </row>
    <row r="440" spans="1:14" ht="15">
      <c r="A440" s="164">
        <v>642</v>
      </c>
      <c r="B440" s="3"/>
      <c r="C440" s="135"/>
      <c r="D440" s="514"/>
      <c r="E440" s="532" t="s">
        <v>265</v>
      </c>
      <c r="F440" s="165">
        <v>350</v>
      </c>
      <c r="G440" s="165">
        <v>385</v>
      </c>
      <c r="H440" s="595">
        <v>390</v>
      </c>
      <c r="I440" s="125">
        <v>420</v>
      </c>
      <c r="J440" s="241">
        <v>420</v>
      </c>
      <c r="K440" s="1066">
        <f>K441</f>
        <v>390</v>
      </c>
      <c r="L440" s="595">
        <f>L441</f>
        <v>390</v>
      </c>
      <c r="M440" s="1078">
        <f>M441</f>
        <v>385</v>
      </c>
      <c r="N440" s="997">
        <f>(100/L440)*M440</f>
        <v>98.71794871794872</v>
      </c>
    </row>
    <row r="441" spans="1:14" ht="15">
      <c r="A441" s="202">
        <v>642011</v>
      </c>
      <c r="B441" s="99"/>
      <c r="C441" s="644">
        <v>41</v>
      </c>
      <c r="D441" s="514" t="s">
        <v>273</v>
      </c>
      <c r="E441" s="544" t="s">
        <v>268</v>
      </c>
      <c r="F441" s="821">
        <v>350</v>
      </c>
      <c r="G441" s="821">
        <v>385</v>
      </c>
      <c r="H441" s="603">
        <v>390</v>
      </c>
      <c r="I441" s="14">
        <v>420</v>
      </c>
      <c r="J441" s="250">
        <v>420</v>
      </c>
      <c r="K441" s="1043">
        <v>390</v>
      </c>
      <c r="L441" s="187">
        <v>390</v>
      </c>
      <c r="M441" s="1079">
        <v>385</v>
      </c>
      <c r="N441" s="972">
        <f>(100/L441)*M441</f>
        <v>98.71794871794872</v>
      </c>
    </row>
    <row r="442" spans="1:14" ht="15.75" thickBot="1">
      <c r="A442" s="198"/>
      <c r="B442" s="92"/>
      <c r="C442" s="646"/>
      <c r="D442" s="542"/>
      <c r="E442" s="545"/>
      <c r="F442" s="321"/>
      <c r="G442" s="321"/>
      <c r="H442" s="121"/>
      <c r="I442" s="133"/>
      <c r="J442" s="243"/>
      <c r="K442" s="265"/>
      <c r="L442" s="473"/>
      <c r="M442" s="1080"/>
      <c r="N442" s="1020"/>
    </row>
    <row r="443" spans="1:14" ht="15.75" thickBot="1">
      <c r="A443" s="186" t="s">
        <v>372</v>
      </c>
      <c r="B443" s="17"/>
      <c r="C443" s="638"/>
      <c r="D443" s="508"/>
      <c r="E443" s="57" t="s">
        <v>330</v>
      </c>
      <c r="F443" s="18">
        <f>F444+F445+F454+F464+F467+F473</f>
        <v>53453</v>
      </c>
      <c r="G443" s="18">
        <f aca="true" t="shared" si="67" ref="G443:M443">G444+G445+G454+G464+G467+G473</f>
        <v>74129</v>
      </c>
      <c r="H443" s="70">
        <f t="shared" si="67"/>
        <v>68105</v>
      </c>
      <c r="I443" s="70">
        <f t="shared" si="67"/>
        <v>68105</v>
      </c>
      <c r="J443" s="18">
        <f t="shared" si="67"/>
        <v>59340</v>
      </c>
      <c r="K443" s="69">
        <f t="shared" si="67"/>
        <v>67605</v>
      </c>
      <c r="L443" s="70">
        <f t="shared" si="67"/>
        <v>67605</v>
      </c>
      <c r="M443" s="1008">
        <f t="shared" si="67"/>
        <v>45630.79</v>
      </c>
      <c r="N443" s="995">
        <f>(100/L443)*M443</f>
        <v>67.49617631831966</v>
      </c>
    </row>
    <row r="444" spans="1:14" ht="15">
      <c r="A444" s="200">
        <v>611000</v>
      </c>
      <c r="B444" s="72"/>
      <c r="C444" s="639"/>
      <c r="D444" s="509" t="s">
        <v>294</v>
      </c>
      <c r="E444" s="554" t="s">
        <v>74</v>
      </c>
      <c r="F444" s="218">
        <v>22287</v>
      </c>
      <c r="G444" s="218">
        <v>35173</v>
      </c>
      <c r="H444" s="73">
        <v>31200</v>
      </c>
      <c r="I444" s="71">
        <v>31200</v>
      </c>
      <c r="J444" s="218">
        <v>31200</v>
      </c>
      <c r="K444" s="200">
        <v>31200</v>
      </c>
      <c r="L444" s="98">
        <v>31200</v>
      </c>
      <c r="M444" s="983">
        <v>21581.33</v>
      </c>
      <c r="N444" s="996">
        <f>(100/L444)*M444</f>
        <v>69.17092948717949</v>
      </c>
    </row>
    <row r="445" spans="1:14" ht="15">
      <c r="A445" s="193">
        <v>62</v>
      </c>
      <c r="B445" s="3"/>
      <c r="C445" s="135"/>
      <c r="D445" s="514"/>
      <c r="E445" s="532" t="s">
        <v>75</v>
      </c>
      <c r="F445" s="165">
        <f>SUM(F446:F453)</f>
        <v>7781</v>
      </c>
      <c r="G445" s="165">
        <f aca="true" t="shared" si="68" ref="G445:M445">SUM(G446:G453)</f>
        <v>9410</v>
      </c>
      <c r="H445" s="5">
        <f t="shared" si="68"/>
        <v>11000</v>
      </c>
      <c r="I445" s="5">
        <f t="shared" si="68"/>
        <v>11000</v>
      </c>
      <c r="J445" s="165">
        <f>SUM(J446:J453)</f>
        <v>11000</v>
      </c>
      <c r="K445" s="164">
        <f t="shared" si="68"/>
        <v>11000</v>
      </c>
      <c r="L445" s="4">
        <f t="shared" si="68"/>
        <v>11000</v>
      </c>
      <c r="M445" s="984">
        <f t="shared" si="68"/>
        <v>7591.150000000001</v>
      </c>
      <c r="N445" s="997">
        <f>(100/L445)*M445</f>
        <v>69.01045454545455</v>
      </c>
    </row>
    <row r="446" spans="1:14" ht="15">
      <c r="A446" s="180">
        <v>621000</v>
      </c>
      <c r="B446" s="22"/>
      <c r="C446" s="631">
        <v>41</v>
      </c>
      <c r="D446" s="521" t="s">
        <v>294</v>
      </c>
      <c r="E446" s="517" t="s">
        <v>76</v>
      </c>
      <c r="F446" s="181">
        <v>1068</v>
      </c>
      <c r="G446" s="181">
        <v>1223</v>
      </c>
      <c r="H446" s="110">
        <v>1560</v>
      </c>
      <c r="I446" s="90">
        <v>1560</v>
      </c>
      <c r="J446" s="181">
        <v>1560</v>
      </c>
      <c r="K446" s="180">
        <v>1560</v>
      </c>
      <c r="L446" s="90">
        <v>1560</v>
      </c>
      <c r="M446" s="1005">
        <v>1047.69</v>
      </c>
      <c r="N446" s="998">
        <f aca="true" t="shared" si="69" ref="N446:N463">(100/L446)*M446</f>
        <v>67.15961538461538</v>
      </c>
    </row>
    <row r="447" spans="1:14" ht="15">
      <c r="A447" s="169">
        <v>623000</v>
      </c>
      <c r="B447" s="7"/>
      <c r="C447" s="206">
        <v>41</v>
      </c>
      <c r="D447" s="511" t="s">
        <v>294</v>
      </c>
      <c r="E447" s="328" t="s">
        <v>77</v>
      </c>
      <c r="F447" s="172">
        <v>1159</v>
      </c>
      <c r="G447" s="172">
        <v>1429</v>
      </c>
      <c r="H447" s="53">
        <v>1560</v>
      </c>
      <c r="I447" s="24">
        <v>1560</v>
      </c>
      <c r="J447" s="211">
        <v>1560</v>
      </c>
      <c r="K447" s="201">
        <v>1560</v>
      </c>
      <c r="L447" s="24">
        <v>1560</v>
      </c>
      <c r="M447" s="993">
        <v>1063.79</v>
      </c>
      <c r="N447" s="967">
        <f t="shared" si="69"/>
        <v>68.19166666666666</v>
      </c>
    </row>
    <row r="448" spans="1:14" ht="15">
      <c r="A448" s="171">
        <v>625001</v>
      </c>
      <c r="B448" s="9"/>
      <c r="C448" s="13">
        <v>41</v>
      </c>
      <c r="D448" s="512" t="s">
        <v>294</v>
      </c>
      <c r="E448" s="328" t="s">
        <v>78</v>
      </c>
      <c r="F448" s="604">
        <v>312</v>
      </c>
      <c r="G448" s="604">
        <v>379</v>
      </c>
      <c r="H448" s="53">
        <v>450</v>
      </c>
      <c r="I448" s="24">
        <v>450</v>
      </c>
      <c r="J448" s="211">
        <v>450</v>
      </c>
      <c r="K448" s="201">
        <v>450</v>
      </c>
      <c r="L448" s="24">
        <v>450</v>
      </c>
      <c r="M448" s="993">
        <v>307.43</v>
      </c>
      <c r="N448" s="967">
        <f t="shared" si="69"/>
        <v>68.31777777777778</v>
      </c>
    </row>
    <row r="449" spans="1:14" ht="15">
      <c r="A449" s="169">
        <v>625002</v>
      </c>
      <c r="B449" s="7"/>
      <c r="C449" s="641">
        <v>41</v>
      </c>
      <c r="D449" s="522" t="s">
        <v>294</v>
      </c>
      <c r="E449" s="328" t="s">
        <v>79</v>
      </c>
      <c r="F449" s="172">
        <v>3118</v>
      </c>
      <c r="G449" s="172">
        <v>3791</v>
      </c>
      <c r="H449" s="48">
        <v>4400</v>
      </c>
      <c r="I449" s="8">
        <v>4400</v>
      </c>
      <c r="J449" s="172">
        <v>4400</v>
      </c>
      <c r="K449" s="171">
        <v>4400</v>
      </c>
      <c r="L449" s="8">
        <v>4400</v>
      </c>
      <c r="M449" s="985">
        <v>3075.03</v>
      </c>
      <c r="N449" s="965">
        <f t="shared" si="69"/>
        <v>69.88704545454546</v>
      </c>
    </row>
    <row r="450" spans="1:14" ht="15">
      <c r="A450" s="171">
        <v>625003</v>
      </c>
      <c r="B450" s="33"/>
      <c r="C450" s="657">
        <v>41</v>
      </c>
      <c r="D450" s="511" t="s">
        <v>294</v>
      </c>
      <c r="E450" s="328" t="s">
        <v>80</v>
      </c>
      <c r="F450" s="211">
        <v>178</v>
      </c>
      <c r="G450" s="211">
        <v>216</v>
      </c>
      <c r="H450" s="48">
        <v>250</v>
      </c>
      <c r="I450" s="8">
        <v>250</v>
      </c>
      <c r="J450" s="172">
        <v>250</v>
      </c>
      <c r="K450" s="171">
        <v>250</v>
      </c>
      <c r="L450" s="8">
        <v>250</v>
      </c>
      <c r="M450" s="985">
        <v>175.63</v>
      </c>
      <c r="N450" s="965">
        <f t="shared" si="69"/>
        <v>70.252</v>
      </c>
    </row>
    <row r="451" spans="1:14" ht="15">
      <c r="A451" s="171">
        <v>625004</v>
      </c>
      <c r="B451" s="33"/>
      <c r="C451" s="85">
        <v>41</v>
      </c>
      <c r="D451" s="512" t="s">
        <v>294</v>
      </c>
      <c r="E451" s="328" t="s">
        <v>81</v>
      </c>
      <c r="F451" s="172">
        <v>668</v>
      </c>
      <c r="G451" s="172">
        <v>812</v>
      </c>
      <c r="H451" s="48">
        <v>950</v>
      </c>
      <c r="I451" s="8">
        <v>950</v>
      </c>
      <c r="J451" s="172">
        <v>950</v>
      </c>
      <c r="K451" s="171">
        <v>950</v>
      </c>
      <c r="L451" s="8">
        <v>950</v>
      </c>
      <c r="M451" s="985">
        <v>658.83</v>
      </c>
      <c r="N451" s="965">
        <f t="shared" si="69"/>
        <v>69.35052631578948</v>
      </c>
    </row>
    <row r="452" spans="1:14" ht="15">
      <c r="A452" s="169">
        <v>625005</v>
      </c>
      <c r="B452" s="51"/>
      <c r="C452" s="39">
        <v>41</v>
      </c>
      <c r="D452" s="510" t="s">
        <v>294</v>
      </c>
      <c r="E452" s="534" t="s">
        <v>82</v>
      </c>
      <c r="F452" s="183">
        <v>220</v>
      </c>
      <c r="G452" s="183">
        <v>271</v>
      </c>
      <c r="H452" s="36">
        <v>330</v>
      </c>
      <c r="I452" s="12">
        <v>330</v>
      </c>
      <c r="J452" s="183">
        <v>330</v>
      </c>
      <c r="K452" s="182">
        <v>330</v>
      </c>
      <c r="L452" s="12">
        <v>330</v>
      </c>
      <c r="M452" s="989">
        <v>219.54</v>
      </c>
      <c r="N452" s="965">
        <f t="shared" si="69"/>
        <v>66.52727272727273</v>
      </c>
    </row>
    <row r="453" spans="1:14" ht="15">
      <c r="A453" s="179">
        <v>625007</v>
      </c>
      <c r="B453" s="32"/>
      <c r="C453" s="130">
        <v>41</v>
      </c>
      <c r="D453" s="513" t="s">
        <v>294</v>
      </c>
      <c r="E453" s="599" t="s">
        <v>83</v>
      </c>
      <c r="F453" s="210">
        <v>1058</v>
      </c>
      <c r="G453" s="210">
        <v>1289</v>
      </c>
      <c r="H453" s="516">
        <v>1500</v>
      </c>
      <c r="I453" s="23">
        <v>1500</v>
      </c>
      <c r="J453" s="210">
        <v>1500</v>
      </c>
      <c r="K453" s="179">
        <v>1500</v>
      </c>
      <c r="L453" s="23">
        <v>1500</v>
      </c>
      <c r="M453" s="990">
        <v>1043.21</v>
      </c>
      <c r="N453" s="1000">
        <f t="shared" si="69"/>
        <v>69.54733333333334</v>
      </c>
    </row>
    <row r="454" spans="1:14" ht="15">
      <c r="A454" s="164">
        <v>633</v>
      </c>
      <c r="B454" s="135"/>
      <c r="C454" s="135"/>
      <c r="D454" s="514"/>
      <c r="E454" s="532" t="s">
        <v>92</v>
      </c>
      <c r="F454" s="165">
        <f>SUM(F455:F463)</f>
        <v>20719</v>
      </c>
      <c r="G454" s="165">
        <f>SUM(G455:G463)</f>
        <v>27698</v>
      </c>
      <c r="H454" s="5">
        <f>SUM(H455:H463)</f>
        <v>23445</v>
      </c>
      <c r="I454" s="4">
        <f>SUM(I455:I463)</f>
        <v>23445</v>
      </c>
      <c r="J454" s="165">
        <f>SUM(J456:J464)</f>
        <v>15920</v>
      </c>
      <c r="K454" s="164">
        <f>SUM(K455:K463)</f>
        <v>22945</v>
      </c>
      <c r="L454" s="4">
        <f>SUM(L455:L463)</f>
        <v>22945</v>
      </c>
      <c r="M454" s="984">
        <f>SUM(M456:M463)</f>
        <v>14979.63</v>
      </c>
      <c r="N454" s="972">
        <f t="shared" si="69"/>
        <v>65.2849422532142</v>
      </c>
    </row>
    <row r="455" spans="1:14" ht="15">
      <c r="A455" s="202">
        <v>633001</v>
      </c>
      <c r="B455" s="631"/>
      <c r="C455" s="631">
        <v>41</v>
      </c>
      <c r="D455" s="521" t="s">
        <v>294</v>
      </c>
      <c r="E455" s="533" t="s">
        <v>399</v>
      </c>
      <c r="F455" s="181"/>
      <c r="G455" s="181">
        <v>5124</v>
      </c>
      <c r="H455" s="36">
        <v>6000</v>
      </c>
      <c r="I455" s="12">
        <v>6000</v>
      </c>
      <c r="J455" s="216">
        <v>200</v>
      </c>
      <c r="K455" s="182">
        <v>5500</v>
      </c>
      <c r="L455" s="12">
        <v>5500</v>
      </c>
      <c r="M455" s="1005">
        <v>0</v>
      </c>
      <c r="N455" s="998">
        <f t="shared" si="69"/>
        <v>0</v>
      </c>
    </row>
    <row r="456" spans="1:14" ht="15">
      <c r="A456" s="171">
        <v>633003</v>
      </c>
      <c r="B456" s="7">
        <v>1</v>
      </c>
      <c r="C456" s="641">
        <v>41</v>
      </c>
      <c r="D456" s="522" t="s">
        <v>294</v>
      </c>
      <c r="E456" s="534" t="s">
        <v>295</v>
      </c>
      <c r="F456" s="170">
        <v>221</v>
      </c>
      <c r="G456" s="170">
        <v>25</v>
      </c>
      <c r="H456" s="171">
        <v>50</v>
      </c>
      <c r="I456" s="8">
        <v>50</v>
      </c>
      <c r="J456" s="244">
        <v>30</v>
      </c>
      <c r="K456" s="171">
        <v>50</v>
      </c>
      <c r="L456" s="8">
        <v>50</v>
      </c>
      <c r="M456" s="1081">
        <v>37.38</v>
      </c>
      <c r="N456" s="967">
        <f t="shared" si="69"/>
        <v>74.76</v>
      </c>
    </row>
    <row r="457" spans="1:14" ht="15">
      <c r="A457" s="169">
        <v>633006</v>
      </c>
      <c r="B457" s="9">
        <v>1</v>
      </c>
      <c r="C457" s="13">
        <v>41</v>
      </c>
      <c r="D457" s="512" t="s">
        <v>294</v>
      </c>
      <c r="E457" s="328" t="s">
        <v>279</v>
      </c>
      <c r="F457" s="172"/>
      <c r="G457" s="172">
        <v>6</v>
      </c>
      <c r="H457" s="48">
        <v>50</v>
      </c>
      <c r="I457" s="8">
        <v>50</v>
      </c>
      <c r="J457" s="172">
        <v>50</v>
      </c>
      <c r="K457" s="171">
        <v>50</v>
      </c>
      <c r="L457" s="8">
        <v>50</v>
      </c>
      <c r="M457" s="985">
        <v>0</v>
      </c>
      <c r="N457" s="967">
        <f t="shared" si="69"/>
        <v>0</v>
      </c>
    </row>
    <row r="458" spans="1:14" ht="15">
      <c r="A458" s="171">
        <v>633006</v>
      </c>
      <c r="B458" s="9">
        <v>3</v>
      </c>
      <c r="C458" s="641">
        <v>41</v>
      </c>
      <c r="D458" s="522" t="s">
        <v>294</v>
      </c>
      <c r="E458" s="328" t="s">
        <v>280</v>
      </c>
      <c r="F458" s="172">
        <v>297</v>
      </c>
      <c r="G458" s="172">
        <v>241</v>
      </c>
      <c r="H458" s="48">
        <v>160</v>
      </c>
      <c r="I458" s="8">
        <v>160</v>
      </c>
      <c r="J458" s="172">
        <v>150</v>
      </c>
      <c r="K458" s="171">
        <v>160</v>
      </c>
      <c r="L458" s="8">
        <v>160</v>
      </c>
      <c r="M458" s="985">
        <v>120.1</v>
      </c>
      <c r="N458" s="967">
        <f t="shared" si="69"/>
        <v>75.0625</v>
      </c>
    </row>
    <row r="459" spans="1:14" ht="15">
      <c r="A459" s="171">
        <v>633006</v>
      </c>
      <c r="B459" s="9">
        <v>4</v>
      </c>
      <c r="C459" s="13">
        <v>41</v>
      </c>
      <c r="D459" s="512" t="s">
        <v>294</v>
      </c>
      <c r="E459" s="534" t="s">
        <v>100</v>
      </c>
      <c r="F459" s="172">
        <v>26</v>
      </c>
      <c r="G459" s="172">
        <v>14</v>
      </c>
      <c r="H459" s="48">
        <v>20</v>
      </c>
      <c r="I459" s="8">
        <v>20</v>
      </c>
      <c r="J459" s="601">
        <v>20</v>
      </c>
      <c r="K459" s="171">
        <v>20</v>
      </c>
      <c r="L459" s="8">
        <v>20</v>
      </c>
      <c r="M459" s="1081">
        <v>0</v>
      </c>
      <c r="N459" s="967">
        <f t="shared" si="69"/>
        <v>0</v>
      </c>
    </row>
    <row r="460" spans="1:14" ht="15">
      <c r="A460" s="171">
        <v>633006</v>
      </c>
      <c r="B460" s="9">
        <v>7</v>
      </c>
      <c r="C460" s="13">
        <v>41</v>
      </c>
      <c r="D460" s="512" t="s">
        <v>294</v>
      </c>
      <c r="E460" s="534" t="s">
        <v>465</v>
      </c>
      <c r="F460" s="172"/>
      <c r="G460" s="172"/>
      <c r="H460" s="48">
        <v>50</v>
      </c>
      <c r="I460" s="8">
        <v>50</v>
      </c>
      <c r="J460" s="172">
        <v>20</v>
      </c>
      <c r="K460" s="171">
        <v>50</v>
      </c>
      <c r="L460" s="8">
        <v>50</v>
      </c>
      <c r="M460" s="985">
        <v>0</v>
      </c>
      <c r="N460" s="967">
        <f t="shared" si="69"/>
        <v>0</v>
      </c>
    </row>
    <row r="461" spans="1:14" ht="15">
      <c r="A461" s="171">
        <v>633006</v>
      </c>
      <c r="B461" s="9">
        <v>10</v>
      </c>
      <c r="C461" s="13">
        <v>41</v>
      </c>
      <c r="D461" s="512" t="s">
        <v>294</v>
      </c>
      <c r="E461" s="328" t="s">
        <v>296</v>
      </c>
      <c r="F461" s="172"/>
      <c r="G461" s="172">
        <v>5</v>
      </c>
      <c r="H461" s="48">
        <v>50</v>
      </c>
      <c r="I461" s="8">
        <v>50</v>
      </c>
      <c r="J461" s="172"/>
      <c r="K461" s="171">
        <v>50</v>
      </c>
      <c r="L461" s="8">
        <v>50</v>
      </c>
      <c r="M461" s="985">
        <v>0</v>
      </c>
      <c r="N461" s="967">
        <f t="shared" si="69"/>
        <v>0</v>
      </c>
    </row>
    <row r="462" spans="1:14" ht="15">
      <c r="A462" s="171">
        <v>633010</v>
      </c>
      <c r="B462" s="9"/>
      <c r="C462" s="13">
        <v>41</v>
      </c>
      <c r="D462" s="512" t="s">
        <v>294</v>
      </c>
      <c r="E462" s="328" t="s">
        <v>297</v>
      </c>
      <c r="F462" s="172">
        <v>325</v>
      </c>
      <c r="G462" s="172">
        <v>266</v>
      </c>
      <c r="H462" s="48">
        <v>65</v>
      </c>
      <c r="I462" s="8">
        <v>65</v>
      </c>
      <c r="J462" s="176">
        <v>50</v>
      </c>
      <c r="K462" s="171">
        <v>65</v>
      </c>
      <c r="L462" s="8">
        <v>65</v>
      </c>
      <c r="M462" s="1081">
        <v>0</v>
      </c>
      <c r="N462" s="967">
        <f t="shared" si="69"/>
        <v>0</v>
      </c>
    </row>
    <row r="463" spans="1:14" ht="15">
      <c r="A463" s="173">
        <v>633011</v>
      </c>
      <c r="B463" s="11"/>
      <c r="C463" s="707" t="s">
        <v>421</v>
      </c>
      <c r="D463" s="509"/>
      <c r="E463" s="529" t="s">
        <v>414</v>
      </c>
      <c r="F463" s="174">
        <v>19850</v>
      </c>
      <c r="G463" s="174">
        <v>22017</v>
      </c>
      <c r="H463" s="80">
        <v>17000</v>
      </c>
      <c r="I463" s="10">
        <v>17000</v>
      </c>
      <c r="J463" s="221">
        <v>15000</v>
      </c>
      <c r="K463" s="173">
        <v>17000</v>
      </c>
      <c r="L463" s="10">
        <v>17000</v>
      </c>
      <c r="M463" s="1082">
        <v>14822.15</v>
      </c>
      <c r="N463" s="966">
        <f t="shared" si="69"/>
        <v>87.18911764705882</v>
      </c>
    </row>
    <row r="464" spans="1:14" ht="15">
      <c r="A464" s="164">
        <v>635</v>
      </c>
      <c r="B464" s="3"/>
      <c r="C464" s="135"/>
      <c r="D464" s="514"/>
      <c r="E464" s="532" t="s">
        <v>124</v>
      </c>
      <c r="F464" s="165">
        <f>SUM(F465:F466)</f>
        <v>1507</v>
      </c>
      <c r="G464" s="165">
        <f>SUM(G465:G466)</f>
        <v>156</v>
      </c>
      <c r="H464" s="5">
        <f>H465+H466</f>
        <v>600</v>
      </c>
      <c r="I464" s="4">
        <f>I465+I466</f>
        <v>600</v>
      </c>
      <c r="J464" s="165">
        <f>J466+J465</f>
        <v>600</v>
      </c>
      <c r="K464" s="164">
        <f>K465+K466</f>
        <v>600</v>
      </c>
      <c r="L464" s="4">
        <f>L465+L466</f>
        <v>572</v>
      </c>
      <c r="M464" s="984">
        <f>M466+M465</f>
        <v>299.2</v>
      </c>
      <c r="N464" s="996">
        <f>(100/L464)*M464</f>
        <v>52.30769230769231</v>
      </c>
    </row>
    <row r="465" spans="1:14" ht="15">
      <c r="A465" s="180">
        <v>635004</v>
      </c>
      <c r="B465" s="22">
        <v>5</v>
      </c>
      <c r="C465" s="631">
        <v>41</v>
      </c>
      <c r="D465" s="521" t="s">
        <v>294</v>
      </c>
      <c r="E465" s="533" t="s">
        <v>298</v>
      </c>
      <c r="F465" s="181">
        <v>498</v>
      </c>
      <c r="G465" s="181">
        <v>156</v>
      </c>
      <c r="H465" s="52">
        <v>250</v>
      </c>
      <c r="I465" s="21">
        <v>250</v>
      </c>
      <c r="J465" s="601">
        <v>250</v>
      </c>
      <c r="K465" s="180">
        <v>250</v>
      </c>
      <c r="L465" s="21">
        <v>300</v>
      </c>
      <c r="M465" s="1083">
        <v>299.2</v>
      </c>
      <c r="N465" s="998">
        <f>(100/L465)*M465</f>
        <v>99.73333333333332</v>
      </c>
    </row>
    <row r="466" spans="1:14" ht="15">
      <c r="A466" s="173">
        <v>635004</v>
      </c>
      <c r="B466" s="11">
        <v>6</v>
      </c>
      <c r="C466" s="204">
        <v>41</v>
      </c>
      <c r="D466" s="509" t="s">
        <v>294</v>
      </c>
      <c r="E466" s="529" t="s">
        <v>299</v>
      </c>
      <c r="F466" s="174">
        <v>1009</v>
      </c>
      <c r="G466" s="174"/>
      <c r="H466" s="80">
        <v>350</v>
      </c>
      <c r="I466" s="10">
        <v>350</v>
      </c>
      <c r="J466" s="210">
        <v>350</v>
      </c>
      <c r="K466" s="173">
        <v>350</v>
      </c>
      <c r="L466" s="10">
        <v>272</v>
      </c>
      <c r="M466" s="990">
        <v>0</v>
      </c>
      <c r="N466" s="966">
        <f>(100/L466)*M466</f>
        <v>0</v>
      </c>
    </row>
    <row r="467" spans="1:14" ht="15">
      <c r="A467" s="193">
        <v>637</v>
      </c>
      <c r="B467" s="3"/>
      <c r="C467" s="135"/>
      <c r="D467" s="514"/>
      <c r="E467" s="532" t="s">
        <v>134</v>
      </c>
      <c r="F467" s="165">
        <f>SUM(F468:F472)</f>
        <v>1106</v>
      </c>
      <c r="G467" s="165">
        <f>SUM(G468:G472)</f>
        <v>1639</v>
      </c>
      <c r="H467" s="5">
        <f>SUM(H468:H472)</f>
        <v>1800</v>
      </c>
      <c r="I467" s="4">
        <f>SUM(I468:I472)</f>
        <v>1800</v>
      </c>
      <c r="J467" s="165">
        <f>SUM(J472:J473)</f>
        <v>560</v>
      </c>
      <c r="K467" s="164">
        <f>SUM(K468:K472)</f>
        <v>1800</v>
      </c>
      <c r="L467" s="4">
        <f>SUM(L468:L472)</f>
        <v>1800</v>
      </c>
      <c r="M467" s="984">
        <f>SUM(M468:M472)</f>
        <v>1091.98</v>
      </c>
      <c r="N467" s="997">
        <f>(100/L467)*M467</f>
        <v>60.66555555555556</v>
      </c>
    </row>
    <row r="468" spans="1:14" ht="15">
      <c r="A468" s="171">
        <v>637004</v>
      </c>
      <c r="B468" s="9"/>
      <c r="C468" s="13">
        <v>41</v>
      </c>
      <c r="D468" s="512" t="s">
        <v>294</v>
      </c>
      <c r="E468" s="328" t="s">
        <v>300</v>
      </c>
      <c r="F468" s="172">
        <v>529</v>
      </c>
      <c r="G468" s="172">
        <v>420</v>
      </c>
      <c r="H468" s="48">
        <v>500</v>
      </c>
      <c r="I468" s="8">
        <v>500</v>
      </c>
      <c r="J468" s="172">
        <v>500</v>
      </c>
      <c r="K468" s="171">
        <v>500</v>
      </c>
      <c r="L468" s="8">
        <v>500</v>
      </c>
      <c r="M468" s="985">
        <v>300</v>
      </c>
      <c r="N468" s="998">
        <f>(100/L468)*M468</f>
        <v>60</v>
      </c>
    </row>
    <row r="469" spans="1:14" ht="15">
      <c r="A469" s="171">
        <v>637006</v>
      </c>
      <c r="B469" s="9"/>
      <c r="C469" s="13">
        <v>41</v>
      </c>
      <c r="D469" s="512" t="s">
        <v>294</v>
      </c>
      <c r="E469" s="328" t="s">
        <v>427</v>
      </c>
      <c r="F469" s="172">
        <v>60</v>
      </c>
      <c r="G469" s="172"/>
      <c r="H469" s="48"/>
      <c r="I469" s="8"/>
      <c r="J469" s="172"/>
      <c r="K469" s="171"/>
      <c r="L469" s="8"/>
      <c r="M469" s="985"/>
      <c r="N469" s="824"/>
    </row>
    <row r="470" spans="1:14" ht="0.75" customHeight="1">
      <c r="A470" s="171">
        <v>637012</v>
      </c>
      <c r="B470" s="15"/>
      <c r="C470" s="13">
        <v>41</v>
      </c>
      <c r="D470" s="512" t="s">
        <v>294</v>
      </c>
      <c r="E470" s="328" t="s">
        <v>236</v>
      </c>
      <c r="F470" s="172"/>
      <c r="G470" s="172"/>
      <c r="H470" s="171"/>
      <c r="I470" s="8"/>
      <c r="J470" s="183"/>
      <c r="K470" s="169"/>
      <c r="L470" s="12"/>
      <c r="M470" s="989"/>
      <c r="N470" s="824"/>
    </row>
    <row r="471" spans="1:14" ht="15">
      <c r="A471" s="182">
        <v>637014</v>
      </c>
      <c r="B471" s="9"/>
      <c r="C471" s="641">
        <v>41</v>
      </c>
      <c r="D471" s="522" t="s">
        <v>294</v>
      </c>
      <c r="E471" s="534" t="s">
        <v>149</v>
      </c>
      <c r="F471" s="183">
        <v>252</v>
      </c>
      <c r="G471" s="183">
        <v>866</v>
      </c>
      <c r="H471" s="36">
        <v>800</v>
      </c>
      <c r="I471" s="6">
        <v>800</v>
      </c>
      <c r="J471" s="605">
        <v>800</v>
      </c>
      <c r="K471" s="201">
        <v>800</v>
      </c>
      <c r="L471" s="24">
        <v>800</v>
      </c>
      <c r="M471" s="1092">
        <v>525.85</v>
      </c>
      <c r="N471" s="967">
        <f>(100/L471)*M471</f>
        <v>65.73125</v>
      </c>
    </row>
    <row r="472" spans="1:14" ht="15">
      <c r="A472" s="179">
        <v>637016</v>
      </c>
      <c r="B472" s="7"/>
      <c r="C472" s="204">
        <v>41</v>
      </c>
      <c r="D472" s="509" t="s">
        <v>294</v>
      </c>
      <c r="E472" s="529" t="s">
        <v>152</v>
      </c>
      <c r="F472" s="210">
        <v>265</v>
      </c>
      <c r="G472" s="210">
        <v>353</v>
      </c>
      <c r="H472" s="516">
        <v>500</v>
      </c>
      <c r="I472" s="6">
        <v>500</v>
      </c>
      <c r="J472" s="210">
        <v>500</v>
      </c>
      <c r="K472" s="179">
        <v>500</v>
      </c>
      <c r="L472" s="23">
        <v>500</v>
      </c>
      <c r="M472" s="990">
        <v>266.13</v>
      </c>
      <c r="N472" s="966">
        <f>(100/L472)*M472</f>
        <v>53.226</v>
      </c>
    </row>
    <row r="473" spans="1:14" ht="15">
      <c r="A473" s="193">
        <v>642</v>
      </c>
      <c r="B473" s="3"/>
      <c r="C473" s="639"/>
      <c r="D473" s="509"/>
      <c r="E473" s="554" t="s">
        <v>265</v>
      </c>
      <c r="F473" s="165">
        <v>53</v>
      </c>
      <c r="G473" s="165">
        <v>53</v>
      </c>
      <c r="H473" s="5">
        <v>60</v>
      </c>
      <c r="I473" s="4">
        <v>60</v>
      </c>
      <c r="J473" s="165">
        <v>60</v>
      </c>
      <c r="K473" s="164">
        <f>K474</f>
        <v>60</v>
      </c>
      <c r="L473" s="4">
        <v>88</v>
      </c>
      <c r="M473" s="984">
        <v>87.5</v>
      </c>
      <c r="N473" s="999">
        <f>(100/L473)*M473</f>
        <v>99.43181818181819</v>
      </c>
    </row>
    <row r="474" spans="1:14" ht="15">
      <c r="A474" s="202">
        <v>642011</v>
      </c>
      <c r="B474" s="99"/>
      <c r="C474" s="644">
        <v>41</v>
      </c>
      <c r="D474" s="540" t="s">
        <v>294</v>
      </c>
      <c r="E474" s="328" t="s">
        <v>268</v>
      </c>
      <c r="F474" s="167">
        <v>53</v>
      </c>
      <c r="G474" s="167">
        <v>53</v>
      </c>
      <c r="H474" s="110">
        <v>60</v>
      </c>
      <c r="I474" s="90">
        <v>60</v>
      </c>
      <c r="J474" s="183">
        <v>60</v>
      </c>
      <c r="K474" s="202">
        <v>60</v>
      </c>
      <c r="L474" s="90">
        <v>88</v>
      </c>
      <c r="M474" s="989">
        <v>87.5</v>
      </c>
      <c r="N474" s="972">
        <f>(100/L474)*M474</f>
        <v>99.43181818181819</v>
      </c>
    </row>
    <row r="475" spans="1:14" ht="15.75" thickBot="1">
      <c r="A475" s="198"/>
      <c r="B475" s="92"/>
      <c r="C475" s="646"/>
      <c r="D475" s="542"/>
      <c r="E475" s="545"/>
      <c r="F475" s="320"/>
      <c r="G475" s="320"/>
      <c r="H475" s="101"/>
      <c r="I475" s="93"/>
      <c r="J475" s="243"/>
      <c r="K475" s="198"/>
      <c r="L475" s="93"/>
      <c r="M475" s="1080"/>
      <c r="N475" s="1020"/>
    </row>
    <row r="476" spans="1:14" ht="15.75" thickBot="1">
      <c r="A476" s="69" t="s">
        <v>301</v>
      </c>
      <c r="B476" s="17"/>
      <c r="C476" s="638"/>
      <c r="D476" s="508"/>
      <c r="E476" s="57" t="s">
        <v>343</v>
      </c>
      <c r="F476" s="18">
        <f>F477+F479</f>
        <v>38639</v>
      </c>
      <c r="G476" s="18">
        <f>G477+G479</f>
        <v>80943</v>
      </c>
      <c r="H476" s="70">
        <v>77900</v>
      </c>
      <c r="I476" s="68">
        <v>77900</v>
      </c>
      <c r="J476" s="18">
        <v>77800</v>
      </c>
      <c r="K476" s="69">
        <f>K477+K479</f>
        <v>76812</v>
      </c>
      <c r="L476" s="68">
        <f>L477+L479</f>
        <v>76812</v>
      </c>
      <c r="M476" s="1008">
        <f>M477+M479</f>
        <v>50537</v>
      </c>
      <c r="N476" s="995">
        <f aca="true" t="shared" si="70" ref="N476:N481">(100/L476)*M476</f>
        <v>65.79310524397229</v>
      </c>
    </row>
    <row r="477" spans="1:14" ht="15">
      <c r="A477" s="261">
        <v>637</v>
      </c>
      <c r="B477" s="95"/>
      <c r="C477" s="140"/>
      <c r="D477" s="538"/>
      <c r="E477" s="539" t="s">
        <v>134</v>
      </c>
      <c r="F477" s="215">
        <v>1198</v>
      </c>
      <c r="G477" s="215">
        <v>1218</v>
      </c>
      <c r="H477" s="106">
        <v>1300</v>
      </c>
      <c r="I477" s="98">
        <v>1800</v>
      </c>
      <c r="J477" s="215">
        <v>1800</v>
      </c>
      <c r="K477" s="261">
        <f>K478</f>
        <v>1300</v>
      </c>
      <c r="L477" s="106">
        <f>L478</f>
        <v>1700</v>
      </c>
      <c r="M477" s="1009">
        <f>M478</f>
        <v>1337</v>
      </c>
      <c r="N477" s="996">
        <f t="shared" si="70"/>
        <v>78.6470588235294</v>
      </c>
    </row>
    <row r="478" spans="1:14" ht="15">
      <c r="A478" s="166">
        <v>637001</v>
      </c>
      <c r="B478" s="75"/>
      <c r="C478" s="112">
        <v>41</v>
      </c>
      <c r="D478" s="514" t="s">
        <v>302</v>
      </c>
      <c r="E478" s="541" t="s">
        <v>303</v>
      </c>
      <c r="F478" s="167">
        <v>1198</v>
      </c>
      <c r="G478" s="167">
        <v>1218</v>
      </c>
      <c r="H478" s="77">
        <v>1300</v>
      </c>
      <c r="I478" s="78">
        <v>1800</v>
      </c>
      <c r="J478" s="183">
        <v>1800</v>
      </c>
      <c r="K478" s="166">
        <v>1300</v>
      </c>
      <c r="L478" s="110">
        <v>1700</v>
      </c>
      <c r="M478" s="987">
        <v>1337</v>
      </c>
      <c r="N478" s="997">
        <f t="shared" si="70"/>
        <v>78.6470588235294</v>
      </c>
    </row>
    <row r="479" spans="1:14" ht="15">
      <c r="A479" s="193">
        <v>642</v>
      </c>
      <c r="B479" s="3"/>
      <c r="C479" s="639"/>
      <c r="D479" s="509"/>
      <c r="E479" s="532" t="s">
        <v>373</v>
      </c>
      <c r="F479" s="165">
        <f>SUM(F480:F481)</f>
        <v>37441</v>
      </c>
      <c r="G479" s="165">
        <f>SUM(G480:G481)</f>
        <v>79725</v>
      </c>
      <c r="H479" s="5">
        <v>76600</v>
      </c>
      <c r="I479" s="4">
        <v>76100</v>
      </c>
      <c r="J479" s="165">
        <v>76000</v>
      </c>
      <c r="K479" s="164">
        <f>K480+K481</f>
        <v>75512</v>
      </c>
      <c r="L479" s="5">
        <f>L480+L481</f>
        <v>75112</v>
      </c>
      <c r="M479" s="984">
        <f>M480</f>
        <v>49200</v>
      </c>
      <c r="N479" s="997">
        <f t="shared" si="70"/>
        <v>65.50218340611355</v>
      </c>
    </row>
    <row r="480" spans="1:14" ht="15">
      <c r="A480" s="180">
        <v>642002</v>
      </c>
      <c r="B480" s="22"/>
      <c r="C480" s="206">
        <v>41</v>
      </c>
      <c r="D480" s="510" t="s">
        <v>374</v>
      </c>
      <c r="E480" s="557" t="s">
        <v>375</v>
      </c>
      <c r="F480" s="183">
        <v>36484</v>
      </c>
      <c r="G480" s="183">
        <v>78900</v>
      </c>
      <c r="H480" s="36">
        <v>76000</v>
      </c>
      <c r="I480" s="12">
        <v>76000</v>
      </c>
      <c r="J480" s="183">
        <v>76000</v>
      </c>
      <c r="K480" s="182">
        <v>75012</v>
      </c>
      <c r="L480" s="52">
        <v>75012</v>
      </c>
      <c r="M480" s="970">
        <v>49200</v>
      </c>
      <c r="N480" s="998">
        <f t="shared" si="70"/>
        <v>65.58950567909135</v>
      </c>
    </row>
    <row r="481" spans="1:14" ht="15">
      <c r="A481" s="182">
        <v>642005</v>
      </c>
      <c r="B481" s="32"/>
      <c r="C481" s="130">
        <v>41</v>
      </c>
      <c r="D481" s="513" t="s">
        <v>374</v>
      </c>
      <c r="E481" s="544" t="s">
        <v>376</v>
      </c>
      <c r="F481" s="211">
        <v>957</v>
      </c>
      <c r="G481" s="211">
        <v>825</v>
      </c>
      <c r="H481" s="516">
        <v>600</v>
      </c>
      <c r="I481" s="24">
        <v>100</v>
      </c>
      <c r="J481" s="210"/>
      <c r="K481" s="201">
        <v>500</v>
      </c>
      <c r="L481" s="36">
        <v>100</v>
      </c>
      <c r="M481" s="989">
        <v>0</v>
      </c>
      <c r="N481" s="966">
        <f t="shared" si="70"/>
        <v>0</v>
      </c>
    </row>
    <row r="482" spans="1:14" ht="15.75" thickBot="1">
      <c r="A482" s="198"/>
      <c r="B482" s="27"/>
      <c r="C482" s="643"/>
      <c r="D482" s="537"/>
      <c r="E482" s="575"/>
      <c r="F482" s="226"/>
      <c r="G482" s="226"/>
      <c r="H482" s="28"/>
      <c r="I482" s="93"/>
      <c r="J482" s="243"/>
      <c r="K482" s="198"/>
      <c r="L482" s="101"/>
      <c r="M482" s="1080"/>
      <c r="N482" s="972"/>
    </row>
    <row r="483" spans="1:14" ht="15.75" thickBot="1">
      <c r="A483" s="186" t="s">
        <v>344</v>
      </c>
      <c r="B483" s="17"/>
      <c r="C483" s="638"/>
      <c r="D483" s="508"/>
      <c r="E483" s="57" t="s">
        <v>304</v>
      </c>
      <c r="F483" s="245">
        <f>F485+F496+F500+F484+F494</f>
        <v>36672</v>
      </c>
      <c r="G483" s="245">
        <f>G485+G496+G500+G484+G494</f>
        <v>25814</v>
      </c>
      <c r="H483" s="606">
        <f aca="true" t="shared" si="71" ref="H483:M483">H484+H485+H494+H496+H500</f>
        <v>25730</v>
      </c>
      <c r="I483" s="136">
        <f t="shared" si="71"/>
        <v>25730</v>
      </c>
      <c r="J483" s="245">
        <f t="shared" si="71"/>
        <v>25530</v>
      </c>
      <c r="K483" s="1067">
        <f t="shared" si="71"/>
        <v>34070</v>
      </c>
      <c r="L483" s="606">
        <f t="shared" si="71"/>
        <v>34070</v>
      </c>
      <c r="M483" s="1084">
        <f t="shared" si="71"/>
        <v>18517.65</v>
      </c>
      <c r="N483" s="995">
        <f>(100/L483)*M483</f>
        <v>54.35177575579689</v>
      </c>
    </row>
    <row r="484" spans="1:14" ht="15">
      <c r="A484" s="261">
        <v>611000</v>
      </c>
      <c r="B484" s="95"/>
      <c r="C484" s="140">
        <v>41</v>
      </c>
      <c r="D484" s="668">
        <v>42777</v>
      </c>
      <c r="E484" s="539" t="s">
        <v>74</v>
      </c>
      <c r="F484" s="215">
        <v>23470</v>
      </c>
      <c r="G484" s="215">
        <v>16835</v>
      </c>
      <c r="H484" s="106">
        <v>16000</v>
      </c>
      <c r="I484" s="98">
        <v>15900</v>
      </c>
      <c r="J484" s="215">
        <v>15900</v>
      </c>
      <c r="K484" s="261">
        <v>22000</v>
      </c>
      <c r="L484" s="106">
        <v>22000</v>
      </c>
      <c r="M484" s="1009">
        <v>12655.03</v>
      </c>
      <c r="N484" s="996">
        <f>(100/L484)*M484</f>
        <v>57.52286363636364</v>
      </c>
    </row>
    <row r="485" spans="1:14" ht="15">
      <c r="A485" s="200">
        <v>62</v>
      </c>
      <c r="B485" s="72"/>
      <c r="C485" s="639"/>
      <c r="D485" s="514"/>
      <c r="E485" s="532" t="s">
        <v>75</v>
      </c>
      <c r="F485" s="218">
        <f>SUM(F486:F493)</f>
        <v>8075</v>
      </c>
      <c r="G485" s="218">
        <f aca="true" t="shared" si="72" ref="G485:M485">SUM(G486:G493)</f>
        <v>5894</v>
      </c>
      <c r="H485" s="73">
        <f t="shared" si="72"/>
        <v>5630</v>
      </c>
      <c r="I485" s="73">
        <f t="shared" si="72"/>
        <v>5630</v>
      </c>
      <c r="J485" s="218">
        <f t="shared" si="72"/>
        <v>5630</v>
      </c>
      <c r="K485" s="200">
        <f t="shared" si="72"/>
        <v>7720</v>
      </c>
      <c r="L485" s="73">
        <f t="shared" si="72"/>
        <v>7720</v>
      </c>
      <c r="M485" s="983">
        <f t="shared" si="72"/>
        <v>4248.19</v>
      </c>
      <c r="N485" s="999">
        <f>(100/L485)*M485</f>
        <v>55.02836787564766</v>
      </c>
    </row>
    <row r="486" spans="1:14" ht="15">
      <c r="A486" s="180">
        <v>621000</v>
      </c>
      <c r="B486" s="22"/>
      <c r="C486" s="631">
        <v>41</v>
      </c>
      <c r="D486" s="521" t="s">
        <v>305</v>
      </c>
      <c r="E486" s="534" t="s">
        <v>76</v>
      </c>
      <c r="F486" s="181">
        <v>1260</v>
      </c>
      <c r="G486" s="181">
        <v>938</v>
      </c>
      <c r="H486" s="110">
        <v>780</v>
      </c>
      <c r="I486" s="90">
        <v>780</v>
      </c>
      <c r="J486" s="181">
        <v>780</v>
      </c>
      <c r="K486" s="202">
        <v>700</v>
      </c>
      <c r="L486" s="110">
        <v>700</v>
      </c>
      <c r="M486" s="1005">
        <v>611.9</v>
      </c>
      <c r="N486" s="998">
        <f aca="true" t="shared" si="73" ref="N486:N501">(100/L486)*M486</f>
        <v>87.41428571428571</v>
      </c>
    </row>
    <row r="487" spans="1:14" ht="15">
      <c r="A487" s="171">
        <v>623000</v>
      </c>
      <c r="B487" s="9"/>
      <c r="C487" s="13">
        <v>41</v>
      </c>
      <c r="D487" s="512" t="s">
        <v>305</v>
      </c>
      <c r="E487" s="328" t="s">
        <v>77</v>
      </c>
      <c r="F487" s="211">
        <v>954</v>
      </c>
      <c r="G487" s="211">
        <v>748</v>
      </c>
      <c r="H487" s="48">
        <v>780</v>
      </c>
      <c r="I487" s="8">
        <v>780</v>
      </c>
      <c r="J487" s="172">
        <v>780</v>
      </c>
      <c r="K487" s="171">
        <v>1500</v>
      </c>
      <c r="L487" s="48">
        <v>1500</v>
      </c>
      <c r="M487" s="985">
        <v>508.39</v>
      </c>
      <c r="N487" s="967">
        <f t="shared" si="73"/>
        <v>33.89266666666666</v>
      </c>
    </row>
    <row r="488" spans="1:14" ht="15">
      <c r="A488" s="171">
        <v>625001</v>
      </c>
      <c r="B488" s="9"/>
      <c r="C488" s="641">
        <v>41</v>
      </c>
      <c r="D488" s="522" t="s">
        <v>305</v>
      </c>
      <c r="E488" s="328" t="s">
        <v>78</v>
      </c>
      <c r="F488" s="211">
        <v>332</v>
      </c>
      <c r="G488" s="211">
        <v>236</v>
      </c>
      <c r="H488" s="36">
        <v>220</v>
      </c>
      <c r="I488" s="12">
        <v>220</v>
      </c>
      <c r="J488" s="183">
        <v>220</v>
      </c>
      <c r="K488" s="201">
        <v>310</v>
      </c>
      <c r="L488" s="36">
        <v>310</v>
      </c>
      <c r="M488" s="989">
        <v>179</v>
      </c>
      <c r="N488" s="967">
        <f t="shared" si="73"/>
        <v>57.74193548387097</v>
      </c>
    </row>
    <row r="489" spans="1:14" ht="15">
      <c r="A489" s="171">
        <v>625002</v>
      </c>
      <c r="B489" s="9"/>
      <c r="C489" s="13">
        <v>41</v>
      </c>
      <c r="D489" s="512" t="s">
        <v>305</v>
      </c>
      <c r="E489" s="328" t="s">
        <v>79</v>
      </c>
      <c r="F489" s="211">
        <v>3320</v>
      </c>
      <c r="G489" s="211">
        <v>2361</v>
      </c>
      <c r="H489" s="53">
        <v>2200</v>
      </c>
      <c r="I489" s="24">
        <v>2200</v>
      </c>
      <c r="J489" s="211">
        <v>2200</v>
      </c>
      <c r="K489" s="201">
        <v>3100</v>
      </c>
      <c r="L489" s="48">
        <v>3100</v>
      </c>
      <c r="M489" s="993">
        <v>1727.59</v>
      </c>
      <c r="N489" s="967">
        <f t="shared" si="73"/>
        <v>55.72870967741935</v>
      </c>
    </row>
    <row r="490" spans="1:27" ht="15">
      <c r="A490" s="169">
        <v>625003</v>
      </c>
      <c r="B490" s="7"/>
      <c r="C490" s="641">
        <v>41</v>
      </c>
      <c r="D490" s="522" t="s">
        <v>305</v>
      </c>
      <c r="E490" s="534" t="s">
        <v>80</v>
      </c>
      <c r="F490" s="211">
        <v>190</v>
      </c>
      <c r="G490" s="211">
        <v>135</v>
      </c>
      <c r="H490" s="53">
        <v>150</v>
      </c>
      <c r="I490" s="24">
        <v>150</v>
      </c>
      <c r="J490" s="211">
        <v>150</v>
      </c>
      <c r="K490" s="201">
        <v>180</v>
      </c>
      <c r="L490" s="24">
        <v>180</v>
      </c>
      <c r="M490" s="993">
        <v>102.31</v>
      </c>
      <c r="N490" s="967">
        <f t="shared" si="73"/>
        <v>56.838888888888896</v>
      </c>
      <c r="AA490" s="189"/>
    </row>
    <row r="491" spans="1:14" ht="15">
      <c r="A491" s="171">
        <v>625004</v>
      </c>
      <c r="B491" s="9"/>
      <c r="C491" s="13">
        <v>41</v>
      </c>
      <c r="D491" s="512" t="s">
        <v>305</v>
      </c>
      <c r="E491" s="328" t="s">
        <v>81</v>
      </c>
      <c r="F491" s="172">
        <v>669</v>
      </c>
      <c r="G491" s="172">
        <v>506</v>
      </c>
      <c r="H491" s="48">
        <v>500</v>
      </c>
      <c r="I491" s="8">
        <v>500</v>
      </c>
      <c r="J491" s="172">
        <v>500</v>
      </c>
      <c r="K491" s="171">
        <v>660</v>
      </c>
      <c r="L491" s="8">
        <v>660</v>
      </c>
      <c r="M491" s="985">
        <v>383.69</v>
      </c>
      <c r="N491" s="967">
        <f t="shared" si="73"/>
        <v>58.13484848484848</v>
      </c>
    </row>
    <row r="492" spans="1:14" ht="15">
      <c r="A492" s="171">
        <v>625005</v>
      </c>
      <c r="B492" s="9"/>
      <c r="C492" s="13">
        <v>41</v>
      </c>
      <c r="D492" s="512" t="s">
        <v>305</v>
      </c>
      <c r="E492" s="328" t="s">
        <v>82</v>
      </c>
      <c r="F492" s="172">
        <v>223</v>
      </c>
      <c r="G492" s="172">
        <v>169</v>
      </c>
      <c r="H492" s="89">
        <v>200</v>
      </c>
      <c r="I492" s="6">
        <v>200</v>
      </c>
      <c r="J492" s="170">
        <v>200</v>
      </c>
      <c r="K492" s="169">
        <v>220</v>
      </c>
      <c r="L492" s="6">
        <v>220</v>
      </c>
      <c r="M492" s="988">
        <v>127.89</v>
      </c>
      <c r="N492" s="967">
        <f t="shared" si="73"/>
        <v>58.13181818181818</v>
      </c>
    </row>
    <row r="493" spans="1:14" ht="15">
      <c r="A493" s="179">
        <v>625007</v>
      </c>
      <c r="B493" s="32"/>
      <c r="C493" s="204">
        <v>41</v>
      </c>
      <c r="D493" s="509" t="s">
        <v>305</v>
      </c>
      <c r="E493" s="599" t="s">
        <v>83</v>
      </c>
      <c r="F493" s="183">
        <v>1127</v>
      </c>
      <c r="G493" s="183">
        <v>801</v>
      </c>
      <c r="H493" s="516">
        <v>800</v>
      </c>
      <c r="I493" s="23">
        <v>800</v>
      </c>
      <c r="J493" s="210">
        <v>800</v>
      </c>
      <c r="K493" s="179">
        <v>1050</v>
      </c>
      <c r="L493" s="23">
        <v>1050</v>
      </c>
      <c r="M493" s="990">
        <v>607.42</v>
      </c>
      <c r="N493" s="966">
        <f t="shared" si="73"/>
        <v>57.8495238095238</v>
      </c>
    </row>
    <row r="494" spans="1:14" ht="15">
      <c r="A494" s="164">
        <v>633</v>
      </c>
      <c r="B494" s="135"/>
      <c r="C494" s="135"/>
      <c r="D494" s="514"/>
      <c r="E494" s="532" t="s">
        <v>92</v>
      </c>
      <c r="F494" s="165"/>
      <c r="G494" s="165">
        <v>39</v>
      </c>
      <c r="H494" s="5">
        <v>200</v>
      </c>
      <c r="I494" s="4">
        <v>200</v>
      </c>
      <c r="J494" s="165">
        <v>100</v>
      </c>
      <c r="K494" s="164">
        <f>K495</f>
        <v>200</v>
      </c>
      <c r="L494" s="4">
        <f>L495</f>
        <v>200</v>
      </c>
      <c r="M494" s="984">
        <f>M495</f>
        <v>0</v>
      </c>
      <c r="N494" s="997">
        <f t="shared" si="73"/>
        <v>0</v>
      </c>
    </row>
    <row r="495" spans="1:14" ht="15">
      <c r="A495" s="166">
        <v>633006</v>
      </c>
      <c r="B495" s="112">
        <v>3</v>
      </c>
      <c r="C495" s="112">
        <v>41</v>
      </c>
      <c r="D495" s="514" t="s">
        <v>305</v>
      </c>
      <c r="E495" s="541" t="s">
        <v>306</v>
      </c>
      <c r="F495" s="167"/>
      <c r="G495" s="167">
        <v>39</v>
      </c>
      <c r="H495" s="77">
        <v>200</v>
      </c>
      <c r="I495" s="78">
        <v>200</v>
      </c>
      <c r="J495" s="167">
        <v>100</v>
      </c>
      <c r="K495" s="166">
        <v>200</v>
      </c>
      <c r="L495" s="78">
        <v>200</v>
      </c>
      <c r="M495" s="987">
        <v>0</v>
      </c>
      <c r="N495" s="972">
        <f t="shared" si="73"/>
        <v>0</v>
      </c>
    </row>
    <row r="496" spans="1:14" ht="15">
      <c r="A496" s="164">
        <v>637</v>
      </c>
      <c r="B496" s="3"/>
      <c r="C496" s="135"/>
      <c r="D496" s="514"/>
      <c r="E496" s="532" t="s">
        <v>134</v>
      </c>
      <c r="F496" s="241">
        <f>SUM(F498:F499)</f>
        <v>4324</v>
      </c>
      <c r="G496" s="241">
        <f>SUM(G498:G499)</f>
        <v>2163</v>
      </c>
      <c r="H496" s="5">
        <f>SUM(H498:H499)</f>
        <v>2100</v>
      </c>
      <c r="I496" s="4">
        <f>SUM(I497:I499)</f>
        <v>2200</v>
      </c>
      <c r="J496" s="165">
        <v>2100</v>
      </c>
      <c r="K496" s="164">
        <f>SUM(K498:K499)</f>
        <v>2350</v>
      </c>
      <c r="L496" s="4">
        <f>SUM(L498:L499)</f>
        <v>2350</v>
      </c>
      <c r="M496" s="984">
        <f>SUM(M498:M499)</f>
        <v>1614.43</v>
      </c>
      <c r="N496" s="999">
        <f t="shared" si="73"/>
        <v>68.69914893617022</v>
      </c>
    </row>
    <row r="497" spans="1:14" ht="15">
      <c r="A497" s="180">
        <v>637004</v>
      </c>
      <c r="B497" s="22"/>
      <c r="C497" s="631">
        <v>41</v>
      </c>
      <c r="D497" s="521" t="s">
        <v>305</v>
      </c>
      <c r="E497" s="533" t="s">
        <v>519</v>
      </c>
      <c r="F497" s="220"/>
      <c r="G497" s="220"/>
      <c r="H497" s="52"/>
      <c r="I497" s="21">
        <v>100</v>
      </c>
      <c r="J497" s="181">
        <v>100</v>
      </c>
      <c r="K497" s="180"/>
      <c r="L497" s="21"/>
      <c r="M497" s="989"/>
      <c r="N497" s="998"/>
    </row>
    <row r="498" spans="1:14" ht="15">
      <c r="A498" s="169">
        <v>637014</v>
      </c>
      <c r="B498" s="7"/>
      <c r="C498" s="641">
        <v>41</v>
      </c>
      <c r="D498" s="522" t="s">
        <v>305</v>
      </c>
      <c r="E498" s="534" t="s">
        <v>149</v>
      </c>
      <c r="F498" s="170">
        <v>4064</v>
      </c>
      <c r="G498" s="170">
        <v>1960</v>
      </c>
      <c r="H498" s="89">
        <v>1800</v>
      </c>
      <c r="I498" s="6">
        <v>1800</v>
      </c>
      <c r="J498" s="170">
        <v>1800</v>
      </c>
      <c r="K498" s="169">
        <v>2000</v>
      </c>
      <c r="L498" s="6">
        <v>2000</v>
      </c>
      <c r="M498" s="985">
        <v>1456</v>
      </c>
      <c r="N498" s="965">
        <f t="shared" si="73"/>
        <v>72.8</v>
      </c>
    </row>
    <row r="499" spans="1:14" ht="15">
      <c r="A499" s="173">
        <v>637016</v>
      </c>
      <c r="B499" s="11"/>
      <c r="C499" s="204">
        <v>41</v>
      </c>
      <c r="D499" s="513" t="s">
        <v>305</v>
      </c>
      <c r="E499" s="557" t="s">
        <v>152</v>
      </c>
      <c r="F499" s="608">
        <v>260</v>
      </c>
      <c r="G499" s="608">
        <v>203</v>
      </c>
      <c r="H499" s="80">
        <v>300</v>
      </c>
      <c r="I499" s="80">
        <v>300</v>
      </c>
      <c r="J499" s="246">
        <v>200</v>
      </c>
      <c r="K499" s="173">
        <v>350</v>
      </c>
      <c r="L499" s="10">
        <v>350</v>
      </c>
      <c r="M499" s="1079">
        <v>158.43</v>
      </c>
      <c r="N499" s="966">
        <f t="shared" si="73"/>
        <v>45.26571428571429</v>
      </c>
    </row>
    <row r="500" spans="1:14" ht="15">
      <c r="A500" s="164">
        <v>641</v>
      </c>
      <c r="B500" s="3"/>
      <c r="C500" s="135"/>
      <c r="D500" s="514"/>
      <c r="E500" s="532" t="s">
        <v>157</v>
      </c>
      <c r="F500" s="165">
        <v>803</v>
      </c>
      <c r="G500" s="165">
        <v>883</v>
      </c>
      <c r="H500" s="5">
        <v>1800</v>
      </c>
      <c r="I500" s="4">
        <v>1800</v>
      </c>
      <c r="J500" s="165">
        <v>1800</v>
      </c>
      <c r="K500" s="164">
        <f>K501</f>
        <v>1800</v>
      </c>
      <c r="L500" s="4">
        <f>L501</f>
        <v>1800</v>
      </c>
      <c r="M500" s="984">
        <f>M501</f>
        <v>0</v>
      </c>
      <c r="N500" s="997">
        <f t="shared" si="73"/>
        <v>0</v>
      </c>
    </row>
    <row r="501" spans="1:14" ht="15">
      <c r="A501" s="166">
        <v>641012</v>
      </c>
      <c r="B501" s="15"/>
      <c r="C501" s="112">
        <v>41</v>
      </c>
      <c r="D501" s="514" t="s">
        <v>305</v>
      </c>
      <c r="E501" s="541" t="s">
        <v>307</v>
      </c>
      <c r="F501" s="167">
        <v>803</v>
      </c>
      <c r="G501" s="167">
        <v>883</v>
      </c>
      <c r="H501" s="36">
        <v>1800</v>
      </c>
      <c r="I501" s="78">
        <v>1800</v>
      </c>
      <c r="J501" s="167">
        <v>1800</v>
      </c>
      <c r="K501" s="166">
        <v>1800</v>
      </c>
      <c r="L501" s="90">
        <v>1800</v>
      </c>
      <c r="M501" s="987">
        <v>0</v>
      </c>
      <c r="N501" s="972">
        <f t="shared" si="73"/>
        <v>0</v>
      </c>
    </row>
    <row r="502" spans="1:14" ht="15.75" thickBot="1">
      <c r="A502" s="199"/>
      <c r="B502" s="92"/>
      <c r="C502" s="643"/>
      <c r="D502" s="537"/>
      <c r="E502" s="575"/>
      <c r="F502" s="609"/>
      <c r="G502" s="609"/>
      <c r="H502" s="101"/>
      <c r="I502" s="12"/>
      <c r="J502" s="278"/>
      <c r="K502" s="182"/>
      <c r="L502" s="93"/>
      <c r="M502" s="1085"/>
      <c r="N502" s="1062"/>
    </row>
    <row r="503" spans="1:14" ht="15.75" thickBot="1">
      <c r="A503" s="186" t="s">
        <v>345</v>
      </c>
      <c r="B503" s="17"/>
      <c r="C503" s="638"/>
      <c r="D503" s="508"/>
      <c r="E503" s="57" t="s">
        <v>308</v>
      </c>
      <c r="F503" s="18">
        <v>213</v>
      </c>
      <c r="G503" s="18"/>
      <c r="H503" s="70">
        <f>H504</f>
        <v>200</v>
      </c>
      <c r="I503" s="68">
        <f>I504</f>
        <v>200</v>
      </c>
      <c r="J503" s="18"/>
      <c r="K503" s="69">
        <v>200</v>
      </c>
      <c r="L503" s="68">
        <v>200</v>
      </c>
      <c r="M503" s="1008">
        <v>153</v>
      </c>
      <c r="N503" s="995">
        <f>(100/L503)*M503</f>
        <v>76.5</v>
      </c>
    </row>
    <row r="504" spans="1:14" ht="15">
      <c r="A504" s="177">
        <v>642</v>
      </c>
      <c r="B504" s="19"/>
      <c r="C504" s="653"/>
      <c r="D504" s="527"/>
      <c r="E504" s="532" t="s">
        <v>265</v>
      </c>
      <c r="F504" s="178">
        <v>213</v>
      </c>
      <c r="G504" s="178"/>
      <c r="H504" s="121">
        <v>200</v>
      </c>
      <c r="I504" s="20">
        <v>200</v>
      </c>
      <c r="J504" s="178"/>
      <c r="K504" s="1068">
        <v>200</v>
      </c>
      <c r="L504" s="1072">
        <v>200</v>
      </c>
      <c r="M504" s="1017">
        <v>153</v>
      </c>
      <c r="N504" s="996">
        <f>(100/L504)*M504</f>
        <v>76.5</v>
      </c>
    </row>
    <row r="505" spans="1:14" ht="15">
      <c r="A505" s="166">
        <v>642014</v>
      </c>
      <c r="B505" s="22"/>
      <c r="C505" s="644">
        <v>111</v>
      </c>
      <c r="D505" s="607" t="s">
        <v>309</v>
      </c>
      <c r="E505" s="557" t="s">
        <v>310</v>
      </c>
      <c r="F505" s="181">
        <v>213</v>
      </c>
      <c r="G505" s="181"/>
      <c r="H505" s="52">
        <v>200</v>
      </c>
      <c r="I505" s="90">
        <v>200</v>
      </c>
      <c r="J505" s="181"/>
      <c r="K505" s="180">
        <v>200</v>
      </c>
      <c r="L505" s="21">
        <v>200</v>
      </c>
      <c r="M505" s="1005">
        <v>153</v>
      </c>
      <c r="N505" s="972">
        <f>(100/L505)*M505</f>
        <v>76.5</v>
      </c>
    </row>
    <row r="506" spans="1:14" ht="15.75" thickBot="1">
      <c r="A506" s="199"/>
      <c r="B506" s="92"/>
      <c r="C506" s="646"/>
      <c r="D506" s="542"/>
      <c r="E506" s="545"/>
      <c r="F506" s="320"/>
      <c r="G506" s="320"/>
      <c r="H506" s="101"/>
      <c r="I506" s="93"/>
      <c r="J506" s="243"/>
      <c r="K506" s="198"/>
      <c r="L506" s="93"/>
      <c r="M506" s="1086"/>
      <c r="N506" s="1062"/>
    </row>
    <row r="507" spans="1:14" ht="15.75" thickBot="1">
      <c r="A507" s="186" t="s">
        <v>346</v>
      </c>
      <c r="B507" s="94"/>
      <c r="C507" s="55"/>
      <c r="D507" s="508"/>
      <c r="E507" s="57" t="s">
        <v>311</v>
      </c>
      <c r="F507" s="18">
        <f aca="true" t="shared" si="74" ref="F507:L507">F508</f>
        <v>286</v>
      </c>
      <c r="G507" s="18">
        <f t="shared" si="74"/>
        <v>6304</v>
      </c>
      <c r="H507" s="70">
        <f t="shared" si="74"/>
        <v>8550</v>
      </c>
      <c r="I507" s="68">
        <f t="shared" si="74"/>
        <v>8550</v>
      </c>
      <c r="J507" s="18">
        <f t="shared" si="74"/>
        <v>5130</v>
      </c>
      <c r="K507" s="69">
        <f t="shared" si="74"/>
        <v>8200</v>
      </c>
      <c r="L507" s="68">
        <f t="shared" si="74"/>
        <v>8200</v>
      </c>
      <c r="M507" s="1008">
        <f>M508</f>
        <v>3377.1</v>
      </c>
      <c r="N507" s="995">
        <f>(100/L507)*M507</f>
        <v>41.18414634146342</v>
      </c>
    </row>
    <row r="508" spans="1:14" ht="15">
      <c r="A508" s="261">
        <v>642</v>
      </c>
      <c r="B508" s="95"/>
      <c r="C508" s="140"/>
      <c r="D508" s="538"/>
      <c r="E508" s="539" t="s">
        <v>265</v>
      </c>
      <c r="F508" s="215">
        <f>SUM(F509:F511)</f>
        <v>286</v>
      </c>
      <c r="G508" s="215">
        <f>SUM(G509:G511)</f>
        <v>6304</v>
      </c>
      <c r="H508" s="106">
        <f>H509+H510+H511</f>
        <v>8550</v>
      </c>
      <c r="I508" s="98">
        <f>I509+I510+I511</f>
        <v>8550</v>
      </c>
      <c r="J508" s="215">
        <f>J509+J510+J512</f>
        <v>5130</v>
      </c>
      <c r="K508" s="261">
        <f>SUM(K509:K511)</f>
        <v>8200</v>
      </c>
      <c r="L508" s="98">
        <f>SUM(L509:L511)</f>
        <v>8200</v>
      </c>
      <c r="M508" s="1009">
        <f>SUM(M509:M511)</f>
        <v>3377.1</v>
      </c>
      <c r="N508" s="996">
        <f>(100/L508)*M508</f>
        <v>41.18414634146342</v>
      </c>
    </row>
    <row r="509" spans="1:14" ht="15">
      <c r="A509" s="171">
        <v>642026</v>
      </c>
      <c r="B509" s="9">
        <v>2</v>
      </c>
      <c r="C509" s="13">
        <v>111</v>
      </c>
      <c r="D509" s="512" t="s">
        <v>309</v>
      </c>
      <c r="E509" s="328" t="s">
        <v>62</v>
      </c>
      <c r="F509" s="172">
        <v>153</v>
      </c>
      <c r="G509" s="172">
        <v>5599</v>
      </c>
      <c r="H509" s="524">
        <v>7800</v>
      </c>
      <c r="I509" s="54">
        <v>7800</v>
      </c>
      <c r="J509" s="176">
        <v>5000</v>
      </c>
      <c r="K509" s="175">
        <v>7500</v>
      </c>
      <c r="L509" s="54">
        <v>7500</v>
      </c>
      <c r="M509" s="991">
        <v>3241.1</v>
      </c>
      <c r="N509" s="998">
        <f>(100/L509)*M509</f>
        <v>43.214666666666666</v>
      </c>
    </row>
    <row r="510" spans="1:14" ht="15">
      <c r="A510" s="171">
        <v>642026</v>
      </c>
      <c r="B510" s="9">
        <v>3</v>
      </c>
      <c r="C510" s="9">
        <v>111</v>
      </c>
      <c r="D510" s="512" t="s">
        <v>309</v>
      </c>
      <c r="E510" s="599" t="s">
        <v>283</v>
      </c>
      <c r="F510" s="211">
        <v>133</v>
      </c>
      <c r="G510" s="211">
        <v>133</v>
      </c>
      <c r="H510" s="593">
        <v>200</v>
      </c>
      <c r="I510" s="124">
        <v>200</v>
      </c>
      <c r="J510" s="232">
        <v>130</v>
      </c>
      <c r="K510" s="1069">
        <v>150</v>
      </c>
      <c r="L510" s="124">
        <v>150</v>
      </c>
      <c r="M510" s="1087">
        <v>66.4</v>
      </c>
      <c r="N510" s="967">
        <f>(100/L510)*M510</f>
        <v>44.266666666666666</v>
      </c>
    </row>
    <row r="511" spans="1:14" ht="15">
      <c r="A511" s="173">
        <v>642026</v>
      </c>
      <c r="B511" s="11"/>
      <c r="C511" s="206">
        <v>111</v>
      </c>
      <c r="D511" s="510" t="s">
        <v>309</v>
      </c>
      <c r="E511" s="544" t="s">
        <v>312</v>
      </c>
      <c r="F511" s="210"/>
      <c r="G511" s="210">
        <v>572</v>
      </c>
      <c r="H511" s="553">
        <v>550</v>
      </c>
      <c r="I511" s="108">
        <v>550</v>
      </c>
      <c r="J511" s="247">
        <v>150</v>
      </c>
      <c r="K511" s="196">
        <v>550</v>
      </c>
      <c r="L511" s="108">
        <v>550</v>
      </c>
      <c r="M511" s="1088">
        <v>69.6</v>
      </c>
      <c r="N511" s="966">
        <f>(100/L511)*M511</f>
        <v>12.654545454545454</v>
      </c>
    </row>
    <row r="512" spans="1:14" ht="15.75" thickBot="1">
      <c r="A512" s="199"/>
      <c r="B512" s="92"/>
      <c r="C512" s="646"/>
      <c r="D512" s="542"/>
      <c r="E512" s="545"/>
      <c r="F512" s="227"/>
      <c r="G512" s="227"/>
      <c r="H512" s="36"/>
      <c r="I512" s="93"/>
      <c r="J512" s="248"/>
      <c r="K512" s="198"/>
      <c r="L512" s="93"/>
      <c r="M512" s="1089"/>
      <c r="N512" s="1063"/>
    </row>
    <row r="513" spans="1:14" ht="15.75" thickBot="1">
      <c r="A513" s="186" t="s">
        <v>346</v>
      </c>
      <c r="B513" s="17"/>
      <c r="C513" s="638"/>
      <c r="D513" s="508"/>
      <c r="E513" s="57" t="s">
        <v>313</v>
      </c>
      <c r="F513" s="18">
        <v>313</v>
      </c>
      <c r="G513" s="18">
        <v>352</v>
      </c>
      <c r="H513" s="70">
        <f aca="true" t="shared" si="75" ref="H513:M513">H514</f>
        <v>2000</v>
      </c>
      <c r="I513" s="68">
        <f t="shared" si="75"/>
        <v>2000</v>
      </c>
      <c r="J513" s="18">
        <f t="shared" si="75"/>
        <v>500</v>
      </c>
      <c r="K513" s="69">
        <f t="shared" si="75"/>
        <v>2000</v>
      </c>
      <c r="L513" s="68">
        <f t="shared" si="75"/>
        <v>2000</v>
      </c>
      <c r="M513" s="1008">
        <f t="shared" si="75"/>
        <v>59.34</v>
      </c>
      <c r="N513" s="995">
        <f>(100/L513)*M513</f>
        <v>2.9670000000000005</v>
      </c>
    </row>
    <row r="514" spans="1:14" ht="15">
      <c r="A514" s="256">
        <v>642</v>
      </c>
      <c r="B514" s="95"/>
      <c r="C514" s="140"/>
      <c r="D514" s="538"/>
      <c r="E514" s="610" t="s">
        <v>265</v>
      </c>
      <c r="F514" s="547">
        <v>313</v>
      </c>
      <c r="G514" s="547">
        <v>352</v>
      </c>
      <c r="H514" s="106">
        <v>2000</v>
      </c>
      <c r="I514" s="98">
        <v>2000</v>
      </c>
      <c r="J514" s="215">
        <v>500</v>
      </c>
      <c r="K514" s="261">
        <f>K515</f>
        <v>2000</v>
      </c>
      <c r="L514" s="98">
        <f>L515</f>
        <v>2000</v>
      </c>
      <c r="M514" s="1009">
        <f>M515</f>
        <v>59.34</v>
      </c>
      <c r="N514" s="996">
        <f>(100/L514)*M514</f>
        <v>2.9670000000000005</v>
      </c>
    </row>
    <row r="515" spans="1:14" ht="15">
      <c r="A515" s="166">
        <v>642026</v>
      </c>
      <c r="B515" s="75"/>
      <c r="C515" s="112">
        <v>41</v>
      </c>
      <c r="D515" s="514" t="s">
        <v>309</v>
      </c>
      <c r="E515" s="541" t="s">
        <v>265</v>
      </c>
      <c r="F515" s="167">
        <v>313</v>
      </c>
      <c r="G515" s="167">
        <v>352</v>
      </c>
      <c r="H515" s="36">
        <v>2000</v>
      </c>
      <c r="I515" s="12">
        <v>2000</v>
      </c>
      <c r="J515" s="183">
        <v>500</v>
      </c>
      <c r="K515" s="182">
        <v>2000</v>
      </c>
      <c r="L515" s="78">
        <v>2000</v>
      </c>
      <c r="M515" s="989">
        <v>59.34</v>
      </c>
      <c r="N515" s="972">
        <f>(100/L515)*M515</f>
        <v>2.9670000000000005</v>
      </c>
    </row>
    <row r="516" spans="1:14" ht="17.25" thickBot="1">
      <c r="A516" s="266"/>
      <c r="B516" s="137"/>
      <c r="C516" s="660"/>
      <c r="D516" s="537"/>
      <c r="E516" s="611"/>
      <c r="F516" s="614"/>
      <c r="G516" s="614"/>
      <c r="H516" s="613"/>
      <c r="I516" s="138"/>
      <c r="J516" s="243"/>
      <c r="K516" s="1070"/>
      <c r="L516" s="1073"/>
      <c r="M516" s="1080"/>
      <c r="N516" s="240"/>
    </row>
    <row r="517" spans="1:14" ht="15.75" thickBot="1">
      <c r="A517" s="186" t="s">
        <v>391</v>
      </c>
      <c r="B517" s="17"/>
      <c r="C517" s="638"/>
      <c r="D517" s="508"/>
      <c r="E517" s="612" t="s">
        <v>331</v>
      </c>
      <c r="F517" s="18">
        <f>SUM(F518:F520)</f>
        <v>719</v>
      </c>
      <c r="G517" s="18">
        <f>SUM(G518:G520)</f>
        <v>14932</v>
      </c>
      <c r="H517" s="70">
        <f aca="true" t="shared" si="76" ref="H517:M517">H518+H519+H520</f>
        <v>64940</v>
      </c>
      <c r="I517" s="68">
        <f t="shared" si="76"/>
        <v>64940</v>
      </c>
      <c r="J517" s="615">
        <f t="shared" si="76"/>
        <v>47200</v>
      </c>
      <c r="K517" s="69">
        <f t="shared" si="76"/>
        <v>67290</v>
      </c>
      <c r="L517" s="68">
        <f t="shared" si="76"/>
        <v>67290</v>
      </c>
      <c r="M517" s="1008">
        <f t="shared" si="76"/>
        <v>10044.96</v>
      </c>
      <c r="N517" s="995">
        <f>(100/L517)*M517</f>
        <v>14.927864467231386</v>
      </c>
    </row>
    <row r="518" spans="1:14" ht="15">
      <c r="A518" s="200">
        <v>633006</v>
      </c>
      <c r="B518" s="669">
        <v>7</v>
      </c>
      <c r="C518" s="669">
        <v>41</v>
      </c>
      <c r="D518" s="670" t="s">
        <v>314</v>
      </c>
      <c r="E518" s="539" t="s">
        <v>488</v>
      </c>
      <c r="F518" s="241"/>
      <c r="G518" s="241"/>
      <c r="H518" s="595">
        <v>17790</v>
      </c>
      <c r="I518" s="125">
        <v>17740</v>
      </c>
      <c r="J518" s="234"/>
      <c r="K518" s="1066">
        <v>17790</v>
      </c>
      <c r="L518" s="125">
        <v>17740</v>
      </c>
      <c r="M518" s="1078">
        <v>0</v>
      </c>
      <c r="N518" s="996">
        <f>(100/L518)*M518</f>
        <v>0</v>
      </c>
    </row>
    <row r="519" spans="1:14" ht="15">
      <c r="A519" s="193">
        <v>637015</v>
      </c>
      <c r="B519" s="135"/>
      <c r="C519" s="135">
        <v>41</v>
      </c>
      <c r="D519" s="671" t="s">
        <v>314</v>
      </c>
      <c r="E519" s="532" t="s">
        <v>134</v>
      </c>
      <c r="F519" s="165"/>
      <c r="G519" s="165">
        <v>537</v>
      </c>
      <c r="H519" s="5">
        <v>500</v>
      </c>
      <c r="I519" s="4">
        <v>550</v>
      </c>
      <c r="J519" s="165">
        <v>550</v>
      </c>
      <c r="K519" s="164">
        <v>500</v>
      </c>
      <c r="L519" s="4">
        <v>550</v>
      </c>
      <c r="M519" s="984">
        <v>536.16</v>
      </c>
      <c r="N519" s="997">
        <f>(100/L519)*M519</f>
        <v>97.48363636363636</v>
      </c>
    </row>
    <row r="520" spans="1:14" ht="15">
      <c r="A520" s="267">
        <v>641006</v>
      </c>
      <c r="B520" s="141"/>
      <c r="C520" s="141">
        <v>111</v>
      </c>
      <c r="D520" s="671" t="s">
        <v>314</v>
      </c>
      <c r="E520" s="532" t="s">
        <v>315</v>
      </c>
      <c r="F520" s="165">
        <v>719</v>
      </c>
      <c r="G520" s="165">
        <v>14395</v>
      </c>
      <c r="H520" s="5">
        <v>46650</v>
      </c>
      <c r="I520" s="4">
        <v>46650</v>
      </c>
      <c r="J520" s="168">
        <v>46650</v>
      </c>
      <c r="K520" s="164">
        <v>49000</v>
      </c>
      <c r="L520" s="4">
        <v>49000</v>
      </c>
      <c r="M520" s="984">
        <v>9508.8</v>
      </c>
      <c r="N520" s="999">
        <f>(100/L520)*M520</f>
        <v>19.405714285714286</v>
      </c>
    </row>
    <row r="521" spans="1:14" ht="15.75" thickBot="1">
      <c r="A521" s="306"/>
      <c r="B521" s="301"/>
      <c r="C521" s="661"/>
      <c r="D521" s="542"/>
      <c r="E521" s="616" t="s">
        <v>316</v>
      </c>
      <c r="F521" s="619">
        <v>512521</v>
      </c>
      <c r="G521" s="619">
        <v>594448</v>
      </c>
      <c r="H521" s="617">
        <v>599640</v>
      </c>
      <c r="I521" s="302">
        <v>672822</v>
      </c>
      <c r="J521" s="629">
        <v>672822</v>
      </c>
      <c r="K521" s="1071">
        <v>670000</v>
      </c>
      <c r="L521" s="302">
        <v>683972</v>
      </c>
      <c r="M521" s="1090">
        <v>436414.51</v>
      </c>
      <c r="N521" s="1139">
        <v>97.7</v>
      </c>
    </row>
    <row r="522" spans="1:14" ht="15.75" thickBot="1">
      <c r="A522" s="37"/>
      <c r="B522" s="39"/>
      <c r="C522" s="39"/>
      <c r="D522" s="307"/>
      <c r="E522" s="45" t="s">
        <v>317</v>
      </c>
      <c r="F522" s="46">
        <v>1022450</v>
      </c>
      <c r="G522" s="46">
        <v>1306764</v>
      </c>
      <c r="H522" s="618">
        <v>1407278</v>
      </c>
      <c r="I522" s="46">
        <v>1377799</v>
      </c>
      <c r="J522" s="618">
        <v>1455402</v>
      </c>
      <c r="K522" s="46">
        <f>K4+K108+K125+K144+K147+K163+K187+K191+K201+K220+K232+K240+K258+K287+K297+K331+K347+K373+K383+K443+K476+K483+K503+K507+K513+K517</f>
        <v>1396468</v>
      </c>
      <c r="L522" s="46">
        <f>L4+L108+L125+L144+L147+L163+L187+L191+L201+L220+L232+L240+L258+L287+L297+L331+L347+L373+L383+L443+L476+L483+L503+L507+L513+L517</f>
        <v>1488558.6</v>
      </c>
      <c r="M522" s="1191">
        <f>M4+M108+M125+M144+M147+M163+M187+M191+M201+M220+M232+M240+M258+M287+M297+M331+M347+M373+M383+M443+M476+M483+M503+M507+M513+M517</f>
        <v>884951.0199999999</v>
      </c>
      <c r="N522" s="996">
        <f>(100/L522)*M522</f>
        <v>59.45019698922164</v>
      </c>
    </row>
    <row r="523" spans="1:14" ht="15.75" thickBot="1">
      <c r="A523" s="63"/>
      <c r="B523" s="63"/>
      <c r="C523" s="63"/>
      <c r="D523" s="156"/>
      <c r="E523" s="142" t="s">
        <v>318</v>
      </c>
      <c r="F523" s="143">
        <v>512521</v>
      </c>
      <c r="G523" s="143">
        <v>594448</v>
      </c>
      <c r="H523" s="303">
        <v>599640</v>
      </c>
      <c r="I523" s="303">
        <v>672822</v>
      </c>
      <c r="J523" s="630">
        <f>J521</f>
        <v>672822</v>
      </c>
      <c r="K523" s="303">
        <v>670000</v>
      </c>
      <c r="L523" s="60">
        <v>683972</v>
      </c>
      <c r="M523" s="1091">
        <v>436414.51</v>
      </c>
      <c r="N523" s="975">
        <v>97.7</v>
      </c>
    </row>
    <row r="524" spans="1:14" ht="15.75" thickBot="1">
      <c r="A524" s="144"/>
      <c r="B524" s="144"/>
      <c r="C524" s="144"/>
      <c r="D524" s="156"/>
      <c r="E524" s="145" t="s">
        <v>319</v>
      </c>
      <c r="F524" s="42">
        <v>1534971</v>
      </c>
      <c r="G524" s="42">
        <v>1901212</v>
      </c>
      <c r="H524" s="42">
        <f aca="true" t="shared" si="77" ref="H524:M524">H522+H523</f>
        <v>2006918</v>
      </c>
      <c r="I524" s="42">
        <f t="shared" si="77"/>
        <v>2050621</v>
      </c>
      <c r="J524" s="42">
        <f t="shared" si="77"/>
        <v>2128224</v>
      </c>
      <c r="K524" s="1118">
        <f t="shared" si="77"/>
        <v>2066468</v>
      </c>
      <c r="L524" s="42">
        <f t="shared" si="77"/>
        <v>2172530.6</v>
      </c>
      <c r="M524" s="1117">
        <f t="shared" si="77"/>
        <v>1321365.5299999998</v>
      </c>
      <c r="N524" s="959">
        <f>(100/L524)*M524</f>
        <v>60.821492226622716</v>
      </c>
    </row>
    <row r="525" spans="1:23" ht="15.75" thickBot="1">
      <c r="A525" s="144"/>
      <c r="B525" s="144"/>
      <c r="C525" s="144"/>
      <c r="D525" s="118"/>
      <c r="E525" s="40"/>
      <c r="H525" s="146"/>
      <c r="I525" s="146"/>
      <c r="J525" s="134"/>
      <c r="K525" s="146"/>
      <c r="L525" s="146"/>
      <c r="M525" s="205"/>
      <c r="N525" s="205"/>
      <c r="T525" s="188"/>
      <c r="W525" s="188"/>
    </row>
    <row r="526" spans="1:20" ht="15.75" thickBot="1">
      <c r="A526" s="268"/>
      <c r="B526" s="1151"/>
      <c r="C526" s="1151"/>
      <c r="D526" s="308"/>
      <c r="E526" s="61" t="s">
        <v>320</v>
      </c>
      <c r="F526" s="728"/>
      <c r="G526" s="728"/>
      <c r="H526" s="268"/>
      <c r="I526" s="268"/>
      <c r="J526" s="251"/>
      <c r="K526" s="268"/>
      <c r="L526" s="268"/>
      <c r="M526" s="251"/>
      <c r="N526" s="251"/>
      <c r="T526" s="188"/>
    </row>
    <row r="527" spans="1:14" ht="15.75" thickBot="1">
      <c r="A527" s="149" t="s">
        <v>542</v>
      </c>
      <c r="B527" s="1152"/>
      <c r="C527" s="1152"/>
      <c r="D527" s="315"/>
      <c r="E527" s="317" t="s">
        <v>340</v>
      </c>
      <c r="F527" s="1149"/>
      <c r="G527" s="1149"/>
      <c r="H527" s="696"/>
      <c r="I527" s="697"/>
      <c r="J527" s="152"/>
      <c r="K527" s="618">
        <v>4500</v>
      </c>
      <c r="L527" s="618">
        <v>4500</v>
      </c>
      <c r="M527" s="1120">
        <v>4500</v>
      </c>
      <c r="N527" s="1120">
        <f>N530+N531</f>
        <v>99.96137931034482</v>
      </c>
    </row>
    <row r="528" spans="1:14" ht="15.75" thickBot="1">
      <c r="A528" s="199">
        <v>712001</v>
      </c>
      <c r="B528" s="27"/>
      <c r="C528" s="27">
        <v>41</v>
      </c>
      <c r="D528" s="308" t="s">
        <v>187</v>
      </c>
      <c r="E528" s="562" t="s">
        <v>564</v>
      </c>
      <c r="F528" s="1192"/>
      <c r="G528" s="1192"/>
      <c r="H528" s="28"/>
      <c r="I528" s="12"/>
      <c r="J528" s="183"/>
      <c r="K528" s="36">
        <v>4500</v>
      </c>
      <c r="L528" s="26">
        <v>4500</v>
      </c>
      <c r="M528" s="1216">
        <v>4500</v>
      </c>
      <c r="N528" s="967">
        <f>(100/L528)*M528</f>
        <v>100</v>
      </c>
    </row>
    <row r="529" spans="1:14" ht="15.75" thickBot="1">
      <c r="A529" s="149" t="s">
        <v>321</v>
      </c>
      <c r="B529" s="150"/>
      <c r="C529" s="662"/>
      <c r="D529" s="508"/>
      <c r="E529" s="317" t="s">
        <v>322</v>
      </c>
      <c r="F529" s="152">
        <v>104378</v>
      </c>
      <c r="G529" s="152">
        <v>167411</v>
      </c>
      <c r="H529" s="151">
        <v>51000</v>
      </c>
      <c r="I529" s="720">
        <v>40000</v>
      </c>
      <c r="J529" s="152">
        <v>2303</v>
      </c>
      <c r="K529" s="38">
        <f>SUM(K530:K535)</f>
        <v>15500</v>
      </c>
      <c r="L529" s="38">
        <f>SUM(L530:L534)</f>
        <v>27500</v>
      </c>
      <c r="M529" s="1120">
        <f>SUM(M530:M534)</f>
        <v>19414.4</v>
      </c>
      <c r="N529" s="1019">
        <f>(100/L529)*M529</f>
        <v>70.59781818181818</v>
      </c>
    </row>
    <row r="530" spans="1:14" ht="15">
      <c r="A530" s="184">
        <v>711001</v>
      </c>
      <c r="B530" s="31"/>
      <c r="C530" s="663">
        <v>43</v>
      </c>
      <c r="D530" s="620" t="s">
        <v>323</v>
      </c>
      <c r="E530" s="623" t="s">
        <v>389</v>
      </c>
      <c r="F530" s="624">
        <v>1865</v>
      </c>
      <c r="G530" s="624">
        <v>12662</v>
      </c>
      <c r="H530" s="162"/>
      <c r="I530" s="155"/>
      <c r="J530" s="309"/>
      <c r="K530" s="184"/>
      <c r="L530" s="30">
        <v>14500</v>
      </c>
      <c r="M530" s="1121">
        <v>14494.4</v>
      </c>
      <c r="N530" s="967">
        <f>(100/L530)*M530</f>
        <v>99.96137931034482</v>
      </c>
    </row>
    <row r="531" spans="1:14" ht="15">
      <c r="A531" s="171">
        <v>713005</v>
      </c>
      <c r="B531" s="9"/>
      <c r="C531" s="13">
        <v>111</v>
      </c>
      <c r="D531" s="523" t="s">
        <v>323</v>
      </c>
      <c r="E531" s="41" t="s">
        <v>409</v>
      </c>
      <c r="F531" s="172"/>
      <c r="G531" s="172">
        <v>745</v>
      </c>
      <c r="H531" s="48"/>
      <c r="I531" s="8">
        <v>3203</v>
      </c>
      <c r="J531" s="787">
        <v>3203</v>
      </c>
      <c r="K531" s="171"/>
      <c r="L531" s="8"/>
      <c r="M531" s="1092"/>
      <c r="N531" s="967"/>
    </row>
    <row r="532" spans="1:14" ht="15">
      <c r="A532" s="171">
        <v>716000</v>
      </c>
      <c r="B532" s="7"/>
      <c r="C532" s="641">
        <v>41</v>
      </c>
      <c r="D532" s="528" t="s">
        <v>323</v>
      </c>
      <c r="E532" s="328" t="s">
        <v>324</v>
      </c>
      <c r="F532" s="170">
        <v>3500</v>
      </c>
      <c r="G532" s="170">
        <v>14730</v>
      </c>
      <c r="H532" s="162">
        <v>15000</v>
      </c>
      <c r="I532" s="6">
        <v>11797</v>
      </c>
      <c r="J532" s="786"/>
      <c r="K532" s="169">
        <v>15500</v>
      </c>
      <c r="L532" s="6">
        <v>13000</v>
      </c>
      <c r="M532" s="1081">
        <v>4920</v>
      </c>
      <c r="N532" s="967">
        <f>(100/L532)*M532</f>
        <v>37.84615384615385</v>
      </c>
    </row>
    <row r="533" spans="1:24" ht="15.75" thickBot="1">
      <c r="A533" s="713">
        <v>717001</v>
      </c>
      <c r="B533" s="714">
        <v>40</v>
      </c>
      <c r="C533" s="769">
        <v>51</v>
      </c>
      <c r="D533" s="770" t="s">
        <v>323</v>
      </c>
      <c r="E533" s="771" t="s">
        <v>447</v>
      </c>
      <c r="F533" s="772">
        <v>99013</v>
      </c>
      <c r="G533" s="772">
        <v>139274</v>
      </c>
      <c r="H533" s="717"/>
      <c r="I533" s="279"/>
      <c r="J533" s="584"/>
      <c r="K533" s="713"/>
      <c r="L533" s="279"/>
      <c r="M533" s="1012"/>
      <c r="N533" s="716"/>
      <c r="X533" s="728"/>
    </row>
    <row r="534" spans="1:14" ht="15">
      <c r="A534" s="733">
        <v>717002</v>
      </c>
      <c r="B534" s="734"/>
      <c r="C534" s="735">
        <v>41</v>
      </c>
      <c r="D534" s="736" t="s">
        <v>323</v>
      </c>
      <c r="E534" s="737" t="s">
        <v>322</v>
      </c>
      <c r="F534" s="738">
        <v>18826</v>
      </c>
      <c r="G534" s="738"/>
      <c r="H534" s="602">
        <v>36000</v>
      </c>
      <c r="I534" s="276">
        <v>25000</v>
      </c>
      <c r="J534" s="277"/>
      <c r="K534" s="713"/>
      <c r="L534" s="279"/>
      <c r="M534" s="1012"/>
      <c r="N534" s="965"/>
    </row>
    <row r="535" spans="1:26" ht="15" hidden="1">
      <c r="A535" s="201"/>
      <c r="B535" s="91"/>
      <c r="C535" s="91"/>
      <c r="D535" s="511"/>
      <c r="E535" s="599"/>
      <c r="F535" s="608"/>
      <c r="G535" s="608"/>
      <c r="H535" s="53"/>
      <c r="I535" s="24"/>
      <c r="J535" s="211"/>
      <c r="K535" s="182"/>
      <c r="L535" s="12"/>
      <c r="M535" s="989"/>
      <c r="N535" s="811"/>
      <c r="Z535" s="188"/>
    </row>
    <row r="536" spans="1:14" ht="15.75" thickBot="1">
      <c r="A536" s="920" t="s">
        <v>440</v>
      </c>
      <c r="B536" s="103"/>
      <c r="C536" s="659"/>
      <c r="D536" s="542"/>
      <c r="E536" s="579" t="s">
        <v>201</v>
      </c>
      <c r="F536" s="233">
        <v>63000</v>
      </c>
      <c r="G536" s="233">
        <v>7100</v>
      </c>
      <c r="H536" s="473">
        <v>26935</v>
      </c>
      <c r="I536" s="473">
        <v>26935</v>
      </c>
      <c r="J536" s="858"/>
      <c r="K536" s="265">
        <f>SUM(K537:K540)</f>
        <v>24335</v>
      </c>
      <c r="L536" s="265">
        <f>SUM(L537:L540)</f>
        <v>1835</v>
      </c>
      <c r="M536" s="1136">
        <f>SUM(M537:M540)</f>
        <v>0</v>
      </c>
      <c r="N536" s="1140">
        <f>(100/L536)*M536</f>
        <v>0</v>
      </c>
    </row>
    <row r="537" spans="1:14" ht="15">
      <c r="A537" s="706" t="s">
        <v>420</v>
      </c>
      <c r="B537" s="31"/>
      <c r="C537" s="663">
        <v>111</v>
      </c>
      <c r="D537" s="633" t="s">
        <v>250</v>
      </c>
      <c r="E537" s="623" t="s">
        <v>441</v>
      </c>
      <c r="F537" s="624">
        <v>20000</v>
      </c>
      <c r="G537" s="624"/>
      <c r="H537" s="621"/>
      <c r="I537" s="621"/>
      <c r="J537" s="689"/>
      <c r="K537" s="184"/>
      <c r="L537" s="30"/>
      <c r="M537" s="1122"/>
      <c r="N537" s="980"/>
    </row>
    <row r="538" spans="1:14" ht="15">
      <c r="A538" s="773" t="s">
        <v>420</v>
      </c>
      <c r="B538" s="270">
        <v>40</v>
      </c>
      <c r="C538" s="658">
        <v>51</v>
      </c>
      <c r="D538" s="581" t="s">
        <v>250</v>
      </c>
      <c r="E538" s="771" t="s">
        <v>483</v>
      </c>
      <c r="F538" s="774">
        <v>43000</v>
      </c>
      <c r="G538" s="774">
        <v>7100</v>
      </c>
      <c r="H538" s="775"/>
      <c r="I538" s="775"/>
      <c r="J538" s="776"/>
      <c r="K538" s="765"/>
      <c r="L538" s="1095"/>
      <c r="M538" s="1123"/>
      <c r="N538" s="856"/>
    </row>
    <row r="539" spans="1:14" ht="15">
      <c r="A539" s="732" t="s">
        <v>420</v>
      </c>
      <c r="B539" s="9">
        <v>1</v>
      </c>
      <c r="C539" s="13">
        <v>41</v>
      </c>
      <c r="D539" s="512" t="s">
        <v>250</v>
      </c>
      <c r="E539" s="470" t="s">
        <v>448</v>
      </c>
      <c r="F539" s="172"/>
      <c r="G539" s="172"/>
      <c r="H539" s="48">
        <v>26935</v>
      </c>
      <c r="I539" s="48">
        <v>26935</v>
      </c>
      <c r="J539" s="209"/>
      <c r="K539" s="171">
        <v>24335</v>
      </c>
      <c r="L539" s="8">
        <v>1835</v>
      </c>
      <c r="M539" s="989">
        <v>0</v>
      </c>
      <c r="N539" s="967">
        <f>(100/L539)*M539</f>
        <v>0</v>
      </c>
    </row>
    <row r="540" spans="1:14" ht="0.75" customHeight="1" thickBot="1">
      <c r="A540" s="199">
        <v>717002</v>
      </c>
      <c r="B540" s="27">
        <v>2</v>
      </c>
      <c r="C540" s="643">
        <v>41</v>
      </c>
      <c r="D540" s="537" t="s">
        <v>250</v>
      </c>
      <c r="E540" s="562" t="s">
        <v>449</v>
      </c>
      <c r="F540" s="535"/>
      <c r="G540" s="535"/>
      <c r="H540" s="28"/>
      <c r="I540" s="26"/>
      <c r="J540" s="535"/>
      <c r="K540" s="199"/>
      <c r="L540" s="26"/>
      <c r="M540" s="1124"/>
      <c r="N540" s="1119"/>
    </row>
    <row r="541" spans="1:14" ht="15.75" thickBot="1">
      <c r="A541" s="149" t="s">
        <v>377</v>
      </c>
      <c r="B541" s="150"/>
      <c r="C541" s="662"/>
      <c r="D541" s="508"/>
      <c r="E541" s="45" t="s">
        <v>205</v>
      </c>
      <c r="F541" s="618"/>
      <c r="G541" s="46"/>
      <c r="H541" s="38">
        <f>SUM(H542:H544)</f>
        <v>359798</v>
      </c>
      <c r="I541" s="720">
        <f>SUM(I542:I544)</f>
        <v>359798</v>
      </c>
      <c r="J541" s="618">
        <f>SUM(J542:J544)</f>
        <v>171041</v>
      </c>
      <c r="K541" s="153"/>
      <c r="L541" s="265">
        <f>SUM(L542:L545)</f>
        <v>3500</v>
      </c>
      <c r="M541" s="265">
        <f>SUM(M542:M545)</f>
        <v>3480</v>
      </c>
      <c r="N541" s="1140">
        <f>(100/L541)*M541</f>
        <v>99.42857142857143</v>
      </c>
    </row>
    <row r="542" spans="1:28" ht="15">
      <c r="A542" s="1195">
        <v>713004</v>
      </c>
      <c r="B542" s="1196">
        <v>30</v>
      </c>
      <c r="C542" s="1196" t="s">
        <v>512</v>
      </c>
      <c r="D542" s="574" t="s">
        <v>206</v>
      </c>
      <c r="E542" s="1194" t="s">
        <v>466</v>
      </c>
      <c r="F542" s="229"/>
      <c r="G542" s="229"/>
      <c r="H542" s="36">
        <v>298998</v>
      </c>
      <c r="I542" s="1200">
        <v>298998</v>
      </c>
      <c r="J542" s="1169">
        <v>146239</v>
      </c>
      <c r="K542" s="1068"/>
      <c r="L542" s="1193"/>
      <c r="M542" s="1198"/>
      <c r="N542" s="1197"/>
      <c r="AB542" s="188"/>
    </row>
    <row r="543" spans="1:14" ht="15">
      <c r="A543" s="171">
        <v>713004</v>
      </c>
      <c r="B543" s="33">
        <v>30</v>
      </c>
      <c r="C543" s="33" t="s">
        <v>513</v>
      </c>
      <c r="D543" s="512" t="s">
        <v>206</v>
      </c>
      <c r="E543" s="328" t="s">
        <v>466</v>
      </c>
      <c r="F543" s="209"/>
      <c r="G543" s="172"/>
      <c r="H543" s="48">
        <v>33300</v>
      </c>
      <c r="I543" s="8">
        <v>33300</v>
      </c>
      <c r="J543" s="787">
        <v>16249</v>
      </c>
      <c r="K543" s="171"/>
      <c r="L543" s="8"/>
      <c r="M543" s="1199"/>
      <c r="N543" s="1165"/>
    </row>
    <row r="544" spans="1:14" ht="15.75" thickBot="1">
      <c r="A544" s="199">
        <v>713004</v>
      </c>
      <c r="B544" s="34">
        <v>30</v>
      </c>
      <c r="C544" s="128">
        <v>41</v>
      </c>
      <c r="D544" s="537" t="s">
        <v>206</v>
      </c>
      <c r="E544" s="562" t="s">
        <v>467</v>
      </c>
      <c r="F544" s="535"/>
      <c r="G544" s="535"/>
      <c r="H544" s="28">
        <v>27500</v>
      </c>
      <c r="I544" s="26">
        <v>27500</v>
      </c>
      <c r="J544" s="1164">
        <v>8553</v>
      </c>
      <c r="K544" s="199"/>
      <c r="L544" s="36">
        <v>3500</v>
      </c>
      <c r="M544" s="1082">
        <v>3480</v>
      </c>
      <c r="N544" s="967">
        <f>(100/L544)*M544</f>
        <v>99.42857142857143</v>
      </c>
    </row>
    <row r="545" spans="1:14" ht="15.75" thickBot="1">
      <c r="A545" s="149" t="s">
        <v>390</v>
      </c>
      <c r="B545" s="789"/>
      <c r="C545" s="790"/>
      <c r="D545" s="537"/>
      <c r="E545" s="791" t="s">
        <v>238</v>
      </c>
      <c r="F545" s="600"/>
      <c r="G545" s="46">
        <v>17896</v>
      </c>
      <c r="H545" s="718"/>
      <c r="I545" s="718"/>
      <c r="J545" s="304"/>
      <c r="K545" s="153"/>
      <c r="L545" s="38"/>
      <c r="M545" s="1120"/>
      <c r="N545" s="46"/>
    </row>
    <row r="546" spans="1:14" ht="15.75" thickBot="1">
      <c r="A546" s="184">
        <v>713004</v>
      </c>
      <c r="B546" s="324"/>
      <c r="C546" s="664">
        <v>41</v>
      </c>
      <c r="D546" s="633" t="s">
        <v>239</v>
      </c>
      <c r="E546" s="623" t="s">
        <v>451</v>
      </c>
      <c r="F546" s="624"/>
      <c r="G546" s="624">
        <v>17896</v>
      </c>
      <c r="H546" s="621"/>
      <c r="I546" s="30"/>
      <c r="J546" s="624"/>
      <c r="K546" s="184"/>
      <c r="L546" s="621"/>
      <c r="M546" s="1122"/>
      <c r="N546" s="980"/>
    </row>
    <row r="547" spans="1:14" ht="15.75" thickBot="1">
      <c r="A547" s="149" t="s">
        <v>342</v>
      </c>
      <c r="B547" s="150"/>
      <c r="C547" s="662"/>
      <c r="D547" s="508"/>
      <c r="E547" s="317" t="s">
        <v>410</v>
      </c>
      <c r="F547" s="152">
        <f>SUM(F548:F552)</f>
        <v>1167119</v>
      </c>
      <c r="G547" s="152">
        <f>SUM(G548:G552)</f>
        <v>12558</v>
      </c>
      <c r="H547" s="38"/>
      <c r="I547" s="38"/>
      <c r="J547" s="618"/>
      <c r="K547" s="153"/>
      <c r="L547" s="38"/>
      <c r="M547" s="1120"/>
      <c r="N547" s="46"/>
    </row>
    <row r="548" spans="1:20" ht="15">
      <c r="A548" s="706" t="s">
        <v>420</v>
      </c>
      <c r="B548" s="324">
        <v>20</v>
      </c>
      <c r="C548" s="664" t="s">
        <v>418</v>
      </c>
      <c r="D548" s="633" t="s">
        <v>323</v>
      </c>
      <c r="E548" s="623" t="s">
        <v>386</v>
      </c>
      <c r="F548" s="624">
        <v>466863</v>
      </c>
      <c r="G548" s="624"/>
      <c r="H548" s="621"/>
      <c r="I548" s="621"/>
      <c r="J548" s="689"/>
      <c r="K548" s="184"/>
      <c r="L548" s="621"/>
      <c r="M548" s="1122"/>
      <c r="N548" s="811"/>
      <c r="T548" s="188"/>
    </row>
    <row r="549" spans="1:14" ht="15">
      <c r="A549" s="169">
        <v>713004</v>
      </c>
      <c r="B549" s="51"/>
      <c r="C549" s="84">
        <v>41</v>
      </c>
      <c r="D549" s="522" t="s">
        <v>323</v>
      </c>
      <c r="E549" s="504" t="s">
        <v>477</v>
      </c>
      <c r="F549" s="705"/>
      <c r="G549" s="170">
        <v>4199</v>
      </c>
      <c r="H549" s="89"/>
      <c r="I549" s="6"/>
      <c r="J549" s="228"/>
      <c r="K549" s="169"/>
      <c r="L549" s="89"/>
      <c r="M549" s="988"/>
      <c r="N549" s="824"/>
    </row>
    <row r="550" spans="1:14" ht="15">
      <c r="A550" s="171">
        <v>717002</v>
      </c>
      <c r="B550" s="33">
        <v>20</v>
      </c>
      <c r="C550" s="85">
        <v>41</v>
      </c>
      <c r="D550" s="512" t="s">
        <v>323</v>
      </c>
      <c r="E550" s="470" t="s">
        <v>442</v>
      </c>
      <c r="F550" s="172">
        <v>173927</v>
      </c>
      <c r="G550" s="172">
        <v>8359</v>
      </c>
      <c r="H550" s="48"/>
      <c r="I550" s="8"/>
      <c r="J550" s="209"/>
      <c r="K550" s="171"/>
      <c r="L550" s="48"/>
      <c r="M550" s="985"/>
      <c r="N550" s="731"/>
    </row>
    <row r="551" spans="1:14" ht="15">
      <c r="A551" s="201">
        <v>717002</v>
      </c>
      <c r="B551" s="81">
        <v>20</v>
      </c>
      <c r="C551" s="657">
        <v>51</v>
      </c>
      <c r="D551" s="511" t="s">
        <v>323</v>
      </c>
      <c r="E551" s="471" t="s">
        <v>484</v>
      </c>
      <c r="F551" s="211">
        <v>498750</v>
      </c>
      <c r="G551" s="211"/>
      <c r="H551" s="53"/>
      <c r="I551" s="24"/>
      <c r="J551" s="213"/>
      <c r="K551" s="201"/>
      <c r="L551" s="53"/>
      <c r="M551" s="993"/>
      <c r="N551" s="811"/>
    </row>
    <row r="552" spans="1:14" ht="15.75" thickBot="1">
      <c r="A552" s="179">
        <v>717002</v>
      </c>
      <c r="B552" s="79">
        <v>30</v>
      </c>
      <c r="C552" s="655">
        <v>41</v>
      </c>
      <c r="D552" s="513" t="s">
        <v>323</v>
      </c>
      <c r="E552" s="515" t="s">
        <v>443</v>
      </c>
      <c r="F552" s="210">
        <v>27579</v>
      </c>
      <c r="G552" s="1119"/>
      <c r="H552" s="1097"/>
      <c r="I552" s="1201"/>
      <c r="J552" s="886"/>
      <c r="K552" s="1096"/>
      <c r="L552" s="1097"/>
      <c r="M552" s="1124"/>
      <c r="N552" s="1119"/>
    </row>
    <row r="553" spans="1:14" ht="15.75" thickBot="1">
      <c r="A553" s="149" t="s">
        <v>545</v>
      </c>
      <c r="B553" s="150"/>
      <c r="C553" s="662"/>
      <c r="D553" s="508"/>
      <c r="E553" s="317" t="s">
        <v>223</v>
      </c>
      <c r="F553" s="152"/>
      <c r="G553" s="848"/>
      <c r="H553" s="28"/>
      <c r="I553" s="28"/>
      <c r="J553" s="224"/>
      <c r="K553" s="1202">
        <v>100000</v>
      </c>
      <c r="L553" s="154">
        <v>107000</v>
      </c>
      <c r="M553" s="1208">
        <v>106896.1</v>
      </c>
      <c r="N553" s="1140">
        <f>(100/L553)*M553</f>
        <v>99.90289719626169</v>
      </c>
    </row>
    <row r="554" spans="1:14" ht="15.75" thickBot="1">
      <c r="A554" s="182">
        <v>717002</v>
      </c>
      <c r="B554" s="35"/>
      <c r="C554" s="39">
        <v>41</v>
      </c>
      <c r="D554" s="510" t="s">
        <v>224</v>
      </c>
      <c r="E554" s="41" t="s">
        <v>546</v>
      </c>
      <c r="F554" s="183"/>
      <c r="G554" s="183"/>
      <c r="H554" s="36"/>
      <c r="I554" s="36"/>
      <c r="J554" s="185"/>
      <c r="K554" s="199">
        <v>100000</v>
      </c>
      <c r="L554" s="28">
        <v>107000</v>
      </c>
      <c r="M554" s="989">
        <v>106896.1</v>
      </c>
      <c r="N554" s="967">
        <f>(100/L554)*M554</f>
        <v>99.90289719626169</v>
      </c>
    </row>
    <row r="555" spans="1:14" ht="15.75" thickBot="1">
      <c r="A555" s="149" t="s">
        <v>382</v>
      </c>
      <c r="B555" s="150"/>
      <c r="C555" s="662"/>
      <c r="D555" s="508"/>
      <c r="E555" s="317" t="s">
        <v>329</v>
      </c>
      <c r="F555" s="152"/>
      <c r="G555" s="152">
        <f>SUM(G556:G557)</f>
        <v>104585</v>
      </c>
      <c r="H555" s="38"/>
      <c r="I555" s="38"/>
      <c r="J555" s="618"/>
      <c r="K555" s="153"/>
      <c r="L555" s="38"/>
      <c r="M555" s="1120"/>
      <c r="N555" s="46"/>
    </row>
    <row r="556" spans="1:14" ht="15">
      <c r="A556" s="710" t="s">
        <v>420</v>
      </c>
      <c r="B556" s="324"/>
      <c r="C556" s="664">
        <v>41</v>
      </c>
      <c r="D556" s="633" t="s">
        <v>428</v>
      </c>
      <c r="E556" s="623" t="s">
        <v>429</v>
      </c>
      <c r="F556" s="624"/>
      <c r="G556" s="624">
        <v>5229</v>
      </c>
      <c r="H556" s="621"/>
      <c r="I556" s="621"/>
      <c r="J556" s="689"/>
      <c r="K556" s="184"/>
      <c r="L556" s="621"/>
      <c r="M556" s="1122"/>
      <c r="N556" s="882"/>
    </row>
    <row r="557" spans="1:14" ht="15.75" thickBot="1">
      <c r="A557" s="182">
        <v>717002</v>
      </c>
      <c r="B557" s="35"/>
      <c r="C557" s="39">
        <v>111</v>
      </c>
      <c r="D557" s="510" t="s">
        <v>273</v>
      </c>
      <c r="E557" s="41" t="s">
        <v>430</v>
      </c>
      <c r="F557" s="210"/>
      <c r="G557" s="210">
        <v>99356</v>
      </c>
      <c r="H557" s="179"/>
      <c r="I557" s="23"/>
      <c r="J557" s="634"/>
      <c r="K557" s="179"/>
      <c r="L557" s="516"/>
      <c r="M557" s="990"/>
      <c r="N557" s="811"/>
    </row>
    <row r="558" spans="1:14" ht="15.75" thickBot="1">
      <c r="A558" s="692" t="s">
        <v>391</v>
      </c>
      <c r="B558" s="150"/>
      <c r="C558" s="150"/>
      <c r="D558" s="315"/>
      <c r="E558" s="317" t="s">
        <v>331</v>
      </c>
      <c r="F558" s="46"/>
      <c r="G558" s="46"/>
      <c r="H558" s="153"/>
      <c r="I558" s="720"/>
      <c r="J558" s="618"/>
      <c r="K558" s="153"/>
      <c r="L558" s="38"/>
      <c r="M558" s="1120"/>
      <c r="N558" s="981"/>
    </row>
    <row r="559" spans="1:14" ht="15.75" thickBot="1">
      <c r="A559" s="280">
        <v>717002</v>
      </c>
      <c r="B559" s="694"/>
      <c r="C559" s="694">
        <v>41</v>
      </c>
      <c r="D559" s="308" t="s">
        <v>314</v>
      </c>
      <c r="E559" s="562" t="s">
        <v>392</v>
      </c>
      <c r="F559" s="224"/>
      <c r="G559" s="224"/>
      <c r="H559" s="632"/>
      <c r="I559" s="679"/>
      <c r="J559" s="185"/>
      <c r="K559" s="632"/>
      <c r="L559" s="28"/>
      <c r="M559" s="989"/>
      <c r="N559" s="888"/>
    </row>
    <row r="560" spans="1:14" ht="15.75" thickBot="1">
      <c r="A560" s="690"/>
      <c r="B560" s="37"/>
      <c r="C560" s="37"/>
      <c r="D560" s="307"/>
      <c r="E560" s="61" t="s">
        <v>516</v>
      </c>
      <c r="F560" s="62">
        <v>1334713</v>
      </c>
      <c r="G560" s="157">
        <v>309550</v>
      </c>
      <c r="H560" s="696">
        <v>437733</v>
      </c>
      <c r="I560" s="697">
        <v>426733</v>
      </c>
      <c r="J560" s="157">
        <v>174241</v>
      </c>
      <c r="K560" s="1153">
        <f>K529+K536+K541+K545+K547+K555+K527+K553</f>
        <v>144335</v>
      </c>
      <c r="L560" s="697">
        <f>L529+L536+L541+L545+L547+L555+L527+L553</f>
        <v>144335</v>
      </c>
      <c r="M560" s="1145">
        <f>M529+M536+M541+M545+M547+M555+M527+M553</f>
        <v>134290.5</v>
      </c>
      <c r="N560" s="943">
        <f>(100/L560)*M560</f>
        <v>93.04084248449787</v>
      </c>
    </row>
    <row r="561" spans="1:14" ht="15.75" thickBot="1">
      <c r="A561" s="253"/>
      <c r="B561" s="39"/>
      <c r="C561" s="39"/>
      <c r="D561" s="118"/>
      <c r="E561" s="61" t="s">
        <v>565</v>
      </c>
      <c r="F561" s="62"/>
      <c r="G561" s="62"/>
      <c r="H561" s="1153"/>
      <c r="I561" s="697">
        <v>11000</v>
      </c>
      <c r="J561" s="157">
        <v>11000</v>
      </c>
      <c r="K561" s="1153"/>
      <c r="L561" s="697">
        <v>5000</v>
      </c>
      <c r="M561" s="157">
        <v>5000</v>
      </c>
      <c r="N561" s="943"/>
    </row>
    <row r="562" spans="1:14" ht="15.75" thickBot="1">
      <c r="A562" s="253"/>
      <c r="B562" s="39"/>
      <c r="C562" s="39"/>
      <c r="D562" s="118"/>
      <c r="E562" s="1203" t="s">
        <v>566</v>
      </c>
      <c r="F562" s="1144">
        <v>1334713</v>
      </c>
      <c r="G562" s="1144">
        <v>309550</v>
      </c>
      <c r="H562" s="1205">
        <v>437733</v>
      </c>
      <c r="I562" s="1206">
        <v>437733</v>
      </c>
      <c r="J562" s="1204">
        <v>185241</v>
      </c>
      <c r="K562" s="1205">
        <v>144335</v>
      </c>
      <c r="L562" s="1206">
        <v>149335</v>
      </c>
      <c r="M562" s="1207">
        <v>13257.3</v>
      </c>
      <c r="N562" s="943">
        <f>(100/L562)*M562</f>
        <v>8.877557170120868</v>
      </c>
    </row>
    <row r="563" spans="1:14" ht="15.75" thickBot="1">
      <c r="A563" s="691"/>
      <c r="B563" s="128"/>
      <c r="C563" s="128"/>
      <c r="D563" s="325"/>
      <c r="E563" s="128"/>
      <c r="H563" s="44"/>
      <c r="I563" s="44"/>
      <c r="J563" s="44"/>
      <c r="K563" s="44"/>
      <c r="L563" s="44"/>
      <c r="M563" s="1190"/>
      <c r="N563" s="44"/>
    </row>
    <row r="564" spans="1:14" ht="15.75" thickBot="1">
      <c r="A564" s="299" t="s">
        <v>176</v>
      </c>
      <c r="B564" s="695"/>
      <c r="C564" s="695"/>
      <c r="D564" s="315"/>
      <c r="E564" s="625" t="s">
        <v>326</v>
      </c>
      <c r="F564" s="188"/>
      <c r="G564" s="188"/>
      <c r="H564" s="722"/>
      <c r="I564" s="722"/>
      <c r="J564" s="310"/>
      <c r="K564" s="724"/>
      <c r="L564" s="722"/>
      <c r="M564" s="1125"/>
      <c r="N564" s="310"/>
    </row>
    <row r="565" spans="1:14" ht="15">
      <c r="A565" s="693">
        <v>819002</v>
      </c>
      <c r="B565" s="75"/>
      <c r="C565" s="75">
        <v>41</v>
      </c>
      <c r="D565" s="588" t="s">
        <v>73</v>
      </c>
      <c r="E565" s="541" t="s">
        <v>393</v>
      </c>
      <c r="F565" s="723">
        <v>31006</v>
      </c>
      <c r="G565" s="723">
        <v>448</v>
      </c>
      <c r="H565" s="622">
        <v>1200</v>
      </c>
      <c r="I565" s="622">
        <v>1500</v>
      </c>
      <c r="J565" s="788">
        <v>1471</v>
      </c>
      <c r="K565" s="1098"/>
      <c r="L565" s="1101"/>
      <c r="M565" s="1138"/>
      <c r="N565" s="1000"/>
    </row>
    <row r="566" spans="1:14" ht="15">
      <c r="A566" s="166">
        <v>819002</v>
      </c>
      <c r="B566" s="75"/>
      <c r="C566" s="112">
        <v>41</v>
      </c>
      <c r="D566" s="514" t="s">
        <v>228</v>
      </c>
      <c r="E566" s="543" t="s">
        <v>404</v>
      </c>
      <c r="F566" s="627">
        <v>449</v>
      </c>
      <c r="G566" s="627">
        <v>784</v>
      </c>
      <c r="H566" s="626"/>
      <c r="I566" s="465"/>
      <c r="J566" s="249"/>
      <c r="K566" s="678"/>
      <c r="L566" s="465"/>
      <c r="M566" s="1126"/>
      <c r="N566" s="890"/>
    </row>
    <row r="567" spans="1:14" ht="15">
      <c r="A567" s="777">
        <v>821005</v>
      </c>
      <c r="B567" s="778">
        <v>40</v>
      </c>
      <c r="C567" s="779">
        <v>41</v>
      </c>
      <c r="D567" s="780" t="s">
        <v>73</v>
      </c>
      <c r="E567" s="781" t="s">
        <v>444</v>
      </c>
      <c r="F567" s="782">
        <v>10500</v>
      </c>
      <c r="G567" s="782">
        <v>42000</v>
      </c>
      <c r="H567" s="783">
        <v>42000</v>
      </c>
      <c r="I567" s="784">
        <v>42000</v>
      </c>
      <c r="J567" s="785">
        <v>42000</v>
      </c>
      <c r="K567" s="777">
        <v>42000</v>
      </c>
      <c r="L567" s="784">
        <v>42000</v>
      </c>
      <c r="M567" s="1127">
        <v>31500</v>
      </c>
      <c r="N567" s="966">
        <f>(100/L567)*M567</f>
        <v>75</v>
      </c>
    </row>
    <row r="568" spans="1:14" ht="15">
      <c r="A568" s="166">
        <v>821007</v>
      </c>
      <c r="B568" s="75"/>
      <c r="C568" s="112">
        <v>41</v>
      </c>
      <c r="D568" s="514" t="s">
        <v>73</v>
      </c>
      <c r="E568" s="543" t="s">
        <v>411</v>
      </c>
      <c r="F568" s="628">
        <v>47424</v>
      </c>
      <c r="G568" s="628">
        <v>47424</v>
      </c>
      <c r="H568" s="603">
        <v>47424</v>
      </c>
      <c r="I568" s="158">
        <v>47424</v>
      </c>
      <c r="J568" s="250">
        <v>47424</v>
      </c>
      <c r="K568" s="1099">
        <v>47424</v>
      </c>
      <c r="L568" s="158">
        <v>47424</v>
      </c>
      <c r="M568" s="1128">
        <v>35568</v>
      </c>
      <c r="N568" s="966">
        <f>(100/L568)*M568</f>
        <v>75</v>
      </c>
    </row>
    <row r="569" spans="1:14" ht="15">
      <c r="A569" s="166">
        <v>821007</v>
      </c>
      <c r="B569" s="75">
        <v>50</v>
      </c>
      <c r="C569" s="112">
        <v>41</v>
      </c>
      <c r="D569" s="514" t="s">
        <v>73</v>
      </c>
      <c r="E569" s="541" t="s">
        <v>327</v>
      </c>
      <c r="F569" s="249">
        <v>14987</v>
      </c>
      <c r="G569" s="249">
        <v>15169</v>
      </c>
      <c r="H569" s="678">
        <v>14944</v>
      </c>
      <c r="I569" s="626">
        <v>14944</v>
      </c>
      <c r="J569" s="249">
        <v>14944</v>
      </c>
      <c r="K569" s="678">
        <v>14944</v>
      </c>
      <c r="L569" s="1102">
        <v>14944</v>
      </c>
      <c r="M569" s="1126">
        <v>11576.61</v>
      </c>
      <c r="N569" s="966">
        <f>(100/L569)*M569</f>
        <v>77.46660867237688</v>
      </c>
    </row>
    <row r="570" spans="1:14" ht="15.75" thickBot="1">
      <c r="A570" s="198">
        <v>821006</v>
      </c>
      <c r="B570" s="92">
        <v>20</v>
      </c>
      <c r="C570" s="646">
        <v>51</v>
      </c>
      <c r="D570" s="542" t="s">
        <v>73</v>
      </c>
      <c r="E570" s="545" t="s">
        <v>507</v>
      </c>
      <c r="F570" s="893">
        <v>498750</v>
      </c>
      <c r="G570" s="906"/>
      <c r="H570" s="907"/>
      <c r="I570" s="907"/>
      <c r="J570" s="908"/>
      <c r="K570" s="1100"/>
      <c r="L570" s="1103"/>
      <c r="M570" s="1129"/>
      <c r="N570" s="893"/>
    </row>
    <row r="571" spans="1:14" ht="15.75" thickBot="1">
      <c r="A571" s="255"/>
      <c r="B571" s="27"/>
      <c r="C571" s="643"/>
      <c r="D571" s="537"/>
      <c r="E571" s="902" t="s">
        <v>326</v>
      </c>
      <c r="F571" s="903">
        <f>SUM(F565:F570)</f>
        <v>603116</v>
      </c>
      <c r="G571" s="903">
        <v>105825</v>
      </c>
      <c r="H571" s="904">
        <v>105568</v>
      </c>
      <c r="I571" s="903">
        <v>105568</v>
      </c>
      <c r="J571" s="905">
        <v>105288</v>
      </c>
      <c r="K571" s="1116">
        <f>K565+K568+K569+K567</f>
        <v>104368</v>
      </c>
      <c r="L571" s="1116">
        <f>L565+L566+L568+L569+L567</f>
        <v>104368</v>
      </c>
      <c r="M571" s="1130">
        <f>M566+M568+M569+M567+M565</f>
        <v>78644.61</v>
      </c>
      <c r="N571" s="962">
        <f>(100/L571)*M571</f>
        <v>75.35318296795953</v>
      </c>
    </row>
    <row r="572" spans="1:14" ht="15.75" thickBot="1">
      <c r="A572" s="39"/>
      <c r="B572" s="39"/>
      <c r="C572" s="39"/>
      <c r="D572" s="156"/>
      <c r="E572" s="56" t="s">
        <v>64</v>
      </c>
      <c r="F572" s="909"/>
      <c r="G572" s="910"/>
      <c r="H572" s="151"/>
      <c r="I572" s="151"/>
      <c r="J572" s="151"/>
      <c r="K572" s="151"/>
      <c r="L572" s="151"/>
      <c r="M572" s="1120"/>
      <c r="N572" s="981"/>
    </row>
    <row r="573" spans="1:14" ht="15.75" thickBot="1">
      <c r="A573" s="39"/>
      <c r="B573" s="39"/>
      <c r="C573" s="39"/>
      <c r="D573" s="156"/>
      <c r="E573" s="57" t="s">
        <v>317</v>
      </c>
      <c r="F573" s="29">
        <v>1022450</v>
      </c>
      <c r="G573" s="29">
        <f aca="true" t="shared" si="78" ref="G573:M573">G522</f>
        <v>1306764</v>
      </c>
      <c r="H573" s="29">
        <f t="shared" si="78"/>
        <v>1407278</v>
      </c>
      <c r="I573" s="292">
        <f t="shared" si="78"/>
        <v>1377799</v>
      </c>
      <c r="J573" s="292">
        <f t="shared" si="78"/>
        <v>1455402</v>
      </c>
      <c r="K573" s="29">
        <f t="shared" si="78"/>
        <v>1396468</v>
      </c>
      <c r="L573" s="29">
        <f t="shared" si="78"/>
        <v>1488558.6</v>
      </c>
      <c r="M573" s="1131">
        <f t="shared" si="78"/>
        <v>884951.0199999999</v>
      </c>
      <c r="N573" s="978">
        <f>(100/L573)*M573</f>
        <v>59.45019698922164</v>
      </c>
    </row>
    <row r="574" spans="1:14" ht="15.75" thickBot="1">
      <c r="A574" s="39"/>
      <c r="B574" s="39"/>
      <c r="C574" s="39"/>
      <c r="D574" s="118"/>
      <c r="E574" s="59" t="s">
        <v>318</v>
      </c>
      <c r="F574" s="286">
        <v>512521</v>
      </c>
      <c r="G574" s="286">
        <v>594448</v>
      </c>
      <c r="H574" s="290">
        <v>599640</v>
      </c>
      <c r="I574" s="293">
        <v>672822</v>
      </c>
      <c r="J574" s="286">
        <f>J521</f>
        <v>672822</v>
      </c>
      <c r="K574" s="290">
        <f>K521</f>
        <v>670000</v>
      </c>
      <c r="L574" s="60">
        <v>683972</v>
      </c>
      <c r="M574" s="1132">
        <f>M521</f>
        <v>436414.51</v>
      </c>
      <c r="N574" s="975">
        <v>97.7</v>
      </c>
    </row>
    <row r="575" spans="1:14" ht="15.75" thickBot="1">
      <c r="A575" s="39"/>
      <c r="B575" s="39"/>
      <c r="C575" s="39"/>
      <c r="D575" s="118"/>
      <c r="E575" s="1203" t="s">
        <v>516</v>
      </c>
      <c r="F575" s="1144">
        <v>1334713</v>
      </c>
      <c r="G575" s="1144">
        <v>309550</v>
      </c>
      <c r="H575" s="62">
        <v>437733</v>
      </c>
      <c r="I575" s="62">
        <v>426733</v>
      </c>
      <c r="J575" s="1144">
        <v>171039</v>
      </c>
      <c r="K575" s="62">
        <f>K560</f>
        <v>144335</v>
      </c>
      <c r="L575" s="1144">
        <f>L560</f>
        <v>144335</v>
      </c>
      <c r="M575" s="1207">
        <f>M560</f>
        <v>134290.5</v>
      </c>
      <c r="N575" s="928">
        <f>(100/L575)*M575</f>
        <v>93.04084248449787</v>
      </c>
    </row>
    <row r="576" spans="1:14" ht="15.75" thickBot="1">
      <c r="A576" s="39"/>
      <c r="B576" s="39"/>
      <c r="C576" s="39"/>
      <c r="D576" s="118"/>
      <c r="E576" s="284" t="s">
        <v>515</v>
      </c>
      <c r="F576" s="287"/>
      <c r="G576" s="287">
        <v>8000</v>
      </c>
      <c r="H576" s="287"/>
      <c r="I576" s="1144">
        <v>11000</v>
      </c>
      <c r="J576" s="287">
        <v>11000</v>
      </c>
      <c r="K576" s="1144"/>
      <c r="L576" s="287">
        <v>5000</v>
      </c>
      <c r="M576" s="1133">
        <v>5000</v>
      </c>
      <c r="N576" s="928"/>
    </row>
    <row r="577" spans="1:24" ht="15.75" thickBot="1">
      <c r="A577" s="144"/>
      <c r="B577" s="144"/>
      <c r="C577" s="144"/>
      <c r="D577" s="118"/>
      <c r="E577" s="285" t="s">
        <v>326</v>
      </c>
      <c r="F577" s="288">
        <f>F571</f>
        <v>603116</v>
      </c>
      <c r="G577" s="288">
        <f>G571</f>
        <v>105825</v>
      </c>
      <c r="H577" s="288">
        <f>H571</f>
        <v>105568</v>
      </c>
      <c r="I577" s="294">
        <v>105568</v>
      </c>
      <c r="J577" s="288">
        <f>J571</f>
        <v>105288</v>
      </c>
      <c r="K577" s="294">
        <f>K571</f>
        <v>104368</v>
      </c>
      <c r="L577" s="288">
        <f>L571</f>
        <v>104368</v>
      </c>
      <c r="M577" s="1134">
        <f>M571</f>
        <v>78644.61</v>
      </c>
      <c r="N577" s="962">
        <f>(100/L577)*M577</f>
        <v>75.35318296795953</v>
      </c>
      <c r="X577" s="191"/>
    </row>
    <row r="578" spans="1:14" ht="15.75" thickBot="1">
      <c r="A578" s="144"/>
      <c r="B578" s="144"/>
      <c r="C578" s="144"/>
      <c r="D578" s="118"/>
      <c r="E578" s="56" t="s">
        <v>328</v>
      </c>
      <c r="F578" s="289">
        <f>SUM(F573:F577)</f>
        <v>3472800</v>
      </c>
      <c r="G578" s="289">
        <f>SUM(G573:G577)</f>
        <v>2324587</v>
      </c>
      <c r="H578" s="291">
        <f aca="true" t="shared" si="79" ref="H578:M578">H573+H574+H575+H577</f>
        <v>2550219</v>
      </c>
      <c r="I578" s="291">
        <f>I573+I574+I575+I577+I576</f>
        <v>2593922</v>
      </c>
      <c r="J578" s="291">
        <f>J573+J574+J575+J577+J576</f>
        <v>2415551</v>
      </c>
      <c r="K578" s="291">
        <f t="shared" si="79"/>
        <v>2315171</v>
      </c>
      <c r="L578" s="291">
        <f t="shared" si="79"/>
        <v>2421233.6</v>
      </c>
      <c r="M578" s="1135">
        <f t="shared" si="79"/>
        <v>1534300.64</v>
      </c>
      <c r="N578" s="929">
        <f>(100/L578)*M578</f>
        <v>63.368550642944975</v>
      </c>
    </row>
    <row r="579" ht="15">
      <c r="N579" s="203"/>
    </row>
    <row r="580" spans="5:14" ht="15">
      <c r="E580" s="1291" t="s">
        <v>594</v>
      </c>
      <c r="F580" s="1291"/>
      <c r="G580" s="1291"/>
      <c r="H580" t="s">
        <v>502</v>
      </c>
      <c r="I580" s="1292" t="s">
        <v>599</v>
      </c>
      <c r="J580" s="1292"/>
      <c r="K580" s="1292"/>
      <c r="L580" s="1292"/>
      <c r="M580" s="1292"/>
      <c r="N580" s="1292"/>
    </row>
    <row r="581" spans="5:14" ht="15">
      <c r="E581" s="1291" t="s">
        <v>598</v>
      </c>
      <c r="F581" s="1291"/>
      <c r="G581" s="1291"/>
      <c r="I581" s="1291" t="s">
        <v>600</v>
      </c>
      <c r="J581" s="1291"/>
      <c r="K581" s="1291"/>
      <c r="L581" s="1291"/>
      <c r="M581" s="1291"/>
      <c r="N581" s="1291"/>
    </row>
    <row r="582" spans="5:9" ht="15">
      <c r="E582" s="1291" t="s">
        <v>595</v>
      </c>
      <c r="F582" s="1291"/>
      <c r="G582" s="1291"/>
      <c r="I582" t="s">
        <v>601</v>
      </c>
    </row>
    <row r="583" spans="5:14" ht="15">
      <c r="E583" s="1291" t="s">
        <v>596</v>
      </c>
      <c r="F583" s="1291"/>
      <c r="G583" s="1291"/>
      <c r="I583" s="1291" t="s">
        <v>602</v>
      </c>
      <c r="J583" s="1291"/>
      <c r="K583" s="1291"/>
      <c r="L583" s="1291"/>
      <c r="M583" s="1291"/>
      <c r="N583" s="1291"/>
    </row>
    <row r="584" spans="5:7" ht="15">
      <c r="E584" s="1291" t="s">
        <v>597</v>
      </c>
      <c r="F584" s="1291"/>
      <c r="G584" s="1291"/>
    </row>
    <row r="585" spans="5:7" ht="15">
      <c r="E585" t="s">
        <v>503</v>
      </c>
      <c r="G585" t="s">
        <v>593</v>
      </c>
    </row>
    <row r="586" spans="5:6" ht="15">
      <c r="E586" t="s">
        <v>504</v>
      </c>
      <c r="F586" t="s">
        <v>505</v>
      </c>
    </row>
  </sheetData>
  <sheetProtection/>
  <mergeCells count="22">
    <mergeCell ref="E584:G584"/>
    <mergeCell ref="E580:G580"/>
    <mergeCell ref="I580:N580"/>
    <mergeCell ref="E581:G581"/>
    <mergeCell ref="I581:N581"/>
    <mergeCell ref="E582:G582"/>
    <mergeCell ref="E583:G583"/>
    <mergeCell ref="I583:N583"/>
    <mergeCell ref="K2:K3"/>
    <mergeCell ref="L2:L3"/>
    <mergeCell ref="M2:M3"/>
    <mergeCell ref="N2:N3"/>
    <mergeCell ref="F1:G1"/>
    <mergeCell ref="H1:J1"/>
    <mergeCell ref="K1:N1"/>
    <mergeCell ref="J2:J3"/>
    <mergeCell ref="A2:A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96">
      <selection activeCell="L112" sqref="L112"/>
    </sheetView>
  </sheetViews>
  <sheetFormatPr defaultColWidth="9.140625" defaultRowHeight="15"/>
  <cols>
    <col min="1" max="1" width="8.00390625" style="0" customWidth="1"/>
    <col min="2" max="2" width="3.8515625" style="0" customWidth="1"/>
    <col min="3" max="3" width="4.8515625" style="0" customWidth="1"/>
    <col min="4" max="4" width="32.7109375" style="0" customWidth="1"/>
    <col min="12" max="12" width="10.00390625" style="0" customWidth="1"/>
    <col min="13" max="13" width="7.28125" style="0" customWidth="1"/>
  </cols>
  <sheetData>
    <row r="1" spans="1:13" ht="15.75">
      <c r="A1" s="331"/>
      <c r="B1" s="332"/>
      <c r="C1" s="332"/>
      <c r="D1" s="491" t="s">
        <v>0</v>
      </c>
      <c r="E1" s="1283" t="s">
        <v>1</v>
      </c>
      <c r="F1" s="1251"/>
      <c r="G1" s="1284" t="s">
        <v>457</v>
      </c>
      <c r="H1" s="1252"/>
      <c r="I1" s="1285"/>
      <c r="J1" s="1253" t="s">
        <v>554</v>
      </c>
      <c r="K1" s="1288"/>
      <c r="L1" s="1288"/>
      <c r="M1" s="1289"/>
    </row>
    <row r="2" spans="1:13" ht="15">
      <c r="A2" s="912"/>
      <c r="B2" s="335" t="s">
        <v>2</v>
      </c>
      <c r="C2" s="336" t="s">
        <v>383</v>
      </c>
      <c r="D2" s="1238" t="s">
        <v>3</v>
      </c>
      <c r="E2" s="1286">
        <v>2018</v>
      </c>
      <c r="F2" s="1240">
        <v>2019</v>
      </c>
      <c r="G2" s="1242" t="s">
        <v>4</v>
      </c>
      <c r="H2" s="1244" t="s">
        <v>5</v>
      </c>
      <c r="I2" s="1256" t="s">
        <v>400</v>
      </c>
      <c r="J2" s="1279" t="s">
        <v>491</v>
      </c>
      <c r="K2" s="1281" t="s">
        <v>492</v>
      </c>
      <c r="L2" s="1282" t="s">
        <v>625</v>
      </c>
      <c r="M2" s="1246" t="s">
        <v>490</v>
      </c>
    </row>
    <row r="3" spans="1:13" ht="15.75" thickBot="1">
      <c r="A3" s="337" t="s">
        <v>6</v>
      </c>
      <c r="B3" s="338" t="s">
        <v>7</v>
      </c>
      <c r="C3" s="338"/>
      <c r="D3" s="1239"/>
      <c r="E3" s="1287"/>
      <c r="F3" s="1241"/>
      <c r="G3" s="1243"/>
      <c r="H3" s="1245"/>
      <c r="I3" s="1257"/>
      <c r="J3" s="1280"/>
      <c r="K3" s="1243"/>
      <c r="L3" s="1249"/>
      <c r="M3" s="1290"/>
    </row>
    <row r="4" spans="1:13" ht="15">
      <c r="A4" s="1227">
        <v>100</v>
      </c>
      <c r="B4" s="340"/>
      <c r="C4" s="340"/>
      <c r="D4" s="483" t="s">
        <v>8</v>
      </c>
      <c r="E4" s="799">
        <f>E6+E7+E11</f>
        <v>1141849</v>
      </c>
      <c r="F4" s="341">
        <f>F6+F7+F11</f>
        <v>1283047</v>
      </c>
      <c r="G4" s="342">
        <f>G5+G7+G11</f>
        <v>1292817</v>
      </c>
      <c r="H4" s="341">
        <f>H6+H7+H11</f>
        <v>1277735</v>
      </c>
      <c r="I4" s="343">
        <f>I6+I7+I11</f>
        <v>1286370</v>
      </c>
      <c r="J4" s="1213">
        <f>J5+J7+J11</f>
        <v>1300117</v>
      </c>
      <c r="K4" s="1215">
        <f>K5+K7+K11</f>
        <v>1368727</v>
      </c>
      <c r="L4" s="930">
        <f>L5+L7+L11</f>
        <v>1353803.26</v>
      </c>
      <c r="M4" s="952">
        <f aca="true" t="shared" si="0" ref="M4:M18">(100/K4)*L4</f>
        <v>98.90966277424205</v>
      </c>
    </row>
    <row r="5" spans="1:13" ht="15">
      <c r="A5" s="345">
        <v>110</v>
      </c>
      <c r="B5" s="346"/>
      <c r="C5" s="346"/>
      <c r="D5" s="484" t="s">
        <v>9</v>
      </c>
      <c r="E5" s="795">
        <v>927374</v>
      </c>
      <c r="F5" s="356">
        <v>1061308</v>
      </c>
      <c r="G5" s="348">
        <v>1050000</v>
      </c>
      <c r="H5" s="347">
        <v>1034918</v>
      </c>
      <c r="I5" s="349">
        <v>1034918</v>
      </c>
      <c r="J5" s="348">
        <v>1018300</v>
      </c>
      <c r="K5" s="347">
        <v>1086790</v>
      </c>
      <c r="L5" s="931">
        <v>1086789.95</v>
      </c>
      <c r="M5" s="955">
        <f t="shared" si="0"/>
        <v>99.99999539929516</v>
      </c>
    </row>
    <row r="6" spans="1:13" ht="15">
      <c r="A6" s="350">
        <v>111003</v>
      </c>
      <c r="B6" s="351"/>
      <c r="C6" s="351">
        <v>41</v>
      </c>
      <c r="D6" s="485" t="s">
        <v>9</v>
      </c>
      <c r="E6" s="800">
        <v>927374</v>
      </c>
      <c r="F6" s="913">
        <v>1061308</v>
      </c>
      <c r="G6" s="350">
        <v>1050000</v>
      </c>
      <c r="H6" s="352">
        <v>1034918</v>
      </c>
      <c r="I6" s="353">
        <v>1043720</v>
      </c>
      <c r="J6" s="350">
        <v>1018300</v>
      </c>
      <c r="K6" s="352">
        <v>1086890</v>
      </c>
      <c r="L6" s="932">
        <v>1086789.95</v>
      </c>
      <c r="M6" s="972">
        <f t="shared" si="0"/>
        <v>99.990794836644</v>
      </c>
    </row>
    <row r="7" spans="1:13" ht="15">
      <c r="A7" s="348">
        <v>121</v>
      </c>
      <c r="B7" s="346"/>
      <c r="C7" s="346"/>
      <c r="D7" s="484" t="s">
        <v>10</v>
      </c>
      <c r="E7" s="795">
        <f aca="true" t="shared" si="1" ref="E7:L7">SUM(E8:E10)</f>
        <v>137971</v>
      </c>
      <c r="F7" s="356">
        <f t="shared" si="1"/>
        <v>149183</v>
      </c>
      <c r="G7" s="348">
        <f t="shared" si="1"/>
        <v>156200</v>
      </c>
      <c r="H7" s="356">
        <f t="shared" si="1"/>
        <v>156200</v>
      </c>
      <c r="I7" s="357">
        <f t="shared" si="1"/>
        <v>156200</v>
      </c>
      <c r="J7" s="348">
        <f t="shared" si="1"/>
        <v>190200</v>
      </c>
      <c r="K7" s="347">
        <f t="shared" si="1"/>
        <v>190200</v>
      </c>
      <c r="L7" s="931">
        <f t="shared" si="1"/>
        <v>180336.49</v>
      </c>
      <c r="M7" s="955">
        <f t="shared" si="0"/>
        <v>94.81413774973711</v>
      </c>
    </row>
    <row r="8" spans="1:13" ht="15">
      <c r="A8" s="359">
        <v>121001</v>
      </c>
      <c r="B8" s="360"/>
      <c r="C8" s="360">
        <v>41</v>
      </c>
      <c r="D8" s="486" t="s">
        <v>11</v>
      </c>
      <c r="E8" s="794">
        <v>25188</v>
      </c>
      <c r="F8" s="475">
        <v>32302</v>
      </c>
      <c r="G8" s="359">
        <v>37000</v>
      </c>
      <c r="H8" s="361">
        <v>37000</v>
      </c>
      <c r="I8" s="362">
        <v>37000</v>
      </c>
      <c r="J8" s="359">
        <v>63000</v>
      </c>
      <c r="K8" s="361">
        <v>55900</v>
      </c>
      <c r="L8" s="933">
        <v>46254.73</v>
      </c>
      <c r="M8" s="971">
        <f t="shared" si="0"/>
        <v>82.74549194991056</v>
      </c>
    </row>
    <row r="9" spans="1:13" ht="15">
      <c r="A9" s="364">
        <v>121002</v>
      </c>
      <c r="B9" s="365"/>
      <c r="C9" s="365">
        <v>41</v>
      </c>
      <c r="D9" s="487" t="s">
        <v>12</v>
      </c>
      <c r="E9" s="793">
        <v>109158</v>
      </c>
      <c r="F9" s="436">
        <v>112460</v>
      </c>
      <c r="G9" s="364">
        <v>114000</v>
      </c>
      <c r="H9" s="366">
        <v>114000</v>
      </c>
      <c r="I9" s="367">
        <v>114000</v>
      </c>
      <c r="J9" s="364">
        <v>122000</v>
      </c>
      <c r="K9" s="366">
        <v>129100</v>
      </c>
      <c r="L9" s="934">
        <v>129031.01</v>
      </c>
      <c r="M9" s="965">
        <f t="shared" si="0"/>
        <v>99.94656080557708</v>
      </c>
    </row>
    <row r="10" spans="1:13" ht="15">
      <c r="A10" s="369">
        <v>121003</v>
      </c>
      <c r="B10" s="370"/>
      <c r="C10" s="370">
        <v>41</v>
      </c>
      <c r="D10" s="488" t="s">
        <v>379</v>
      </c>
      <c r="E10" s="801">
        <v>3625</v>
      </c>
      <c r="F10" s="914">
        <v>4421</v>
      </c>
      <c r="G10" s="369">
        <v>5200</v>
      </c>
      <c r="H10" s="371">
        <v>5200</v>
      </c>
      <c r="I10" s="372">
        <v>5200</v>
      </c>
      <c r="J10" s="369">
        <v>5200</v>
      </c>
      <c r="K10" s="371">
        <v>5200</v>
      </c>
      <c r="L10" s="935">
        <v>5050.75</v>
      </c>
      <c r="M10" s="964">
        <f t="shared" si="0"/>
        <v>97.1298076923077</v>
      </c>
    </row>
    <row r="11" spans="1:13" ht="15">
      <c r="A11" s="373">
        <v>130</v>
      </c>
      <c r="B11" s="346"/>
      <c r="C11" s="346"/>
      <c r="D11" s="484" t="s">
        <v>13</v>
      </c>
      <c r="E11" s="795">
        <f aca="true" t="shared" si="2" ref="E11:L11">SUM(E12:E17)</f>
        <v>76504</v>
      </c>
      <c r="F11" s="356">
        <f t="shared" si="2"/>
        <v>72556</v>
      </c>
      <c r="G11" s="348">
        <f t="shared" si="2"/>
        <v>86617</v>
      </c>
      <c r="H11" s="347">
        <f t="shared" si="2"/>
        <v>86617</v>
      </c>
      <c r="I11" s="375">
        <f t="shared" si="2"/>
        <v>86450</v>
      </c>
      <c r="J11" s="348">
        <f t="shared" si="2"/>
        <v>91617</v>
      </c>
      <c r="K11" s="347">
        <f t="shared" si="2"/>
        <v>91737</v>
      </c>
      <c r="L11" s="931">
        <f t="shared" si="2"/>
        <v>86676.81999999999</v>
      </c>
      <c r="M11" s="953">
        <f t="shared" si="0"/>
        <v>94.48403588519353</v>
      </c>
    </row>
    <row r="12" spans="1:13" ht="15">
      <c r="A12" s="376">
        <v>133001</v>
      </c>
      <c r="B12" s="360"/>
      <c r="C12" s="360">
        <v>41</v>
      </c>
      <c r="D12" s="486" t="s">
        <v>14</v>
      </c>
      <c r="E12" s="794">
        <v>2065</v>
      </c>
      <c r="F12" s="475">
        <v>1951</v>
      </c>
      <c r="G12" s="359">
        <v>3700</v>
      </c>
      <c r="H12" s="361">
        <v>3700</v>
      </c>
      <c r="I12" s="378">
        <v>3700</v>
      </c>
      <c r="J12" s="359">
        <v>3700</v>
      </c>
      <c r="K12" s="361">
        <v>3700</v>
      </c>
      <c r="L12" s="933">
        <v>3559.28</v>
      </c>
      <c r="M12" s="964">
        <f t="shared" si="0"/>
        <v>96.19675675675677</v>
      </c>
    </row>
    <row r="13" spans="1:13" ht="15">
      <c r="A13" s="359">
        <v>133004</v>
      </c>
      <c r="B13" s="360"/>
      <c r="C13" s="360">
        <v>41</v>
      </c>
      <c r="D13" s="486" t="s">
        <v>361</v>
      </c>
      <c r="E13" s="794">
        <v>100</v>
      </c>
      <c r="F13" s="475">
        <v>50</v>
      </c>
      <c r="G13" s="359">
        <v>50</v>
      </c>
      <c r="H13" s="361">
        <v>50</v>
      </c>
      <c r="I13" s="362">
        <v>50</v>
      </c>
      <c r="J13" s="359">
        <v>50</v>
      </c>
      <c r="K13" s="361">
        <v>50</v>
      </c>
      <c r="L13" s="933">
        <v>50</v>
      </c>
      <c r="M13" s="965">
        <f t="shared" si="0"/>
        <v>100</v>
      </c>
    </row>
    <row r="14" spans="1:13" ht="15">
      <c r="A14" s="359">
        <v>133006</v>
      </c>
      <c r="B14" s="360"/>
      <c r="C14" s="360">
        <v>41</v>
      </c>
      <c r="D14" s="486" t="s">
        <v>17</v>
      </c>
      <c r="E14" s="794">
        <v>1034</v>
      </c>
      <c r="F14" s="475">
        <v>1325</v>
      </c>
      <c r="G14" s="359">
        <v>1200</v>
      </c>
      <c r="H14" s="361">
        <v>1200</v>
      </c>
      <c r="I14" s="362">
        <v>1200</v>
      </c>
      <c r="J14" s="359">
        <v>1200</v>
      </c>
      <c r="K14" s="361">
        <v>1320</v>
      </c>
      <c r="L14" s="933">
        <v>1318</v>
      </c>
      <c r="M14" s="964">
        <f t="shared" si="0"/>
        <v>99.84848484848484</v>
      </c>
    </row>
    <row r="15" spans="1:13" ht="15">
      <c r="A15" s="364">
        <v>133012</v>
      </c>
      <c r="B15" s="365"/>
      <c r="C15" s="365">
        <v>41</v>
      </c>
      <c r="D15" s="487" t="s">
        <v>332</v>
      </c>
      <c r="E15" s="802">
        <v>1563</v>
      </c>
      <c r="F15" s="915">
        <v>1354</v>
      </c>
      <c r="G15" s="380">
        <v>1500</v>
      </c>
      <c r="H15" s="379">
        <v>1500</v>
      </c>
      <c r="I15" s="381">
        <v>1500</v>
      </c>
      <c r="J15" s="380">
        <v>1500</v>
      </c>
      <c r="K15" s="379">
        <v>1500</v>
      </c>
      <c r="L15" s="936">
        <v>1425.73</v>
      </c>
      <c r="M15" s="967">
        <f t="shared" si="0"/>
        <v>95.04866666666666</v>
      </c>
    </row>
    <row r="16" spans="1:13" ht="15">
      <c r="A16" s="364">
        <v>133013</v>
      </c>
      <c r="B16" s="365"/>
      <c r="C16" s="365">
        <v>41</v>
      </c>
      <c r="D16" s="487" t="s">
        <v>15</v>
      </c>
      <c r="E16" s="802">
        <v>71742</v>
      </c>
      <c r="F16" s="915">
        <v>67876</v>
      </c>
      <c r="G16" s="380">
        <v>80000</v>
      </c>
      <c r="H16" s="379">
        <v>80000</v>
      </c>
      <c r="I16" s="381">
        <v>80000</v>
      </c>
      <c r="J16" s="380">
        <v>85000</v>
      </c>
      <c r="K16" s="379">
        <v>85000</v>
      </c>
      <c r="L16" s="936">
        <v>80323.81</v>
      </c>
      <c r="M16" s="967">
        <f t="shared" si="0"/>
        <v>94.49859999999998</v>
      </c>
    </row>
    <row r="17" spans="1:13" ht="15.75" thickBot="1">
      <c r="A17" s="359">
        <v>139002</v>
      </c>
      <c r="B17" s="360"/>
      <c r="C17" s="360">
        <v>41</v>
      </c>
      <c r="D17" s="486" t="s">
        <v>16</v>
      </c>
      <c r="E17" s="794"/>
      <c r="F17" s="475"/>
      <c r="G17" s="359">
        <v>167</v>
      </c>
      <c r="H17" s="361">
        <v>167</v>
      </c>
      <c r="I17" s="362"/>
      <c r="J17" s="359">
        <v>167</v>
      </c>
      <c r="K17" s="478">
        <v>167</v>
      </c>
      <c r="L17" s="933">
        <v>0</v>
      </c>
      <c r="M17" s="973">
        <f t="shared" si="0"/>
        <v>0</v>
      </c>
    </row>
    <row r="18" spans="1:13" ht="15" customHeight="1" thickBot="1">
      <c r="A18" s="382">
        <v>200</v>
      </c>
      <c r="B18" s="383"/>
      <c r="C18" s="383"/>
      <c r="D18" s="489" t="s">
        <v>18</v>
      </c>
      <c r="E18" s="385">
        <v>139051</v>
      </c>
      <c r="F18" s="406">
        <v>131242</v>
      </c>
      <c r="G18" s="403">
        <v>122451</v>
      </c>
      <c r="H18" s="384">
        <v>129832</v>
      </c>
      <c r="I18" s="386">
        <v>112041</v>
      </c>
      <c r="J18" s="403">
        <f>+J19+J20+J27+J32+J53+J33+J55</f>
        <v>120051</v>
      </c>
      <c r="K18" s="404">
        <f>K19+K20+K27+K33+K32+K53+K55</f>
        <v>137984.16</v>
      </c>
      <c r="L18" s="937">
        <f>L20+L27+L33+L31+L53+L55</f>
        <v>119571.16</v>
      </c>
      <c r="M18" s="952">
        <f t="shared" si="0"/>
        <v>86.65571468493195</v>
      </c>
    </row>
    <row r="19" spans="1:13" ht="15" customHeight="1" hidden="1">
      <c r="A19" s="387">
        <v>211</v>
      </c>
      <c r="B19" s="388"/>
      <c r="C19" s="388"/>
      <c r="D19" s="490" t="s">
        <v>19</v>
      </c>
      <c r="E19" s="803">
        <v>0</v>
      </c>
      <c r="F19" s="916">
        <v>0</v>
      </c>
      <c r="G19" s="390">
        <v>0</v>
      </c>
      <c r="H19" s="389">
        <v>0</v>
      </c>
      <c r="I19" s="391">
        <v>0</v>
      </c>
      <c r="J19" s="390">
        <v>0</v>
      </c>
      <c r="K19" s="916">
        <v>0</v>
      </c>
      <c r="L19" s="938">
        <v>0</v>
      </c>
      <c r="M19" s="957" t="e">
        <v>#DIV/0!</v>
      </c>
    </row>
    <row r="20" spans="1:13" ht="15">
      <c r="A20" s="348">
        <v>212</v>
      </c>
      <c r="B20" s="346"/>
      <c r="C20" s="346"/>
      <c r="D20" s="484" t="s">
        <v>20</v>
      </c>
      <c r="E20" s="795">
        <f aca="true" t="shared" si="3" ref="E20:L20">SUM(E21:E26)</f>
        <v>52985</v>
      </c>
      <c r="F20" s="356">
        <f t="shared" si="3"/>
        <v>53809</v>
      </c>
      <c r="G20" s="348">
        <f t="shared" si="3"/>
        <v>52020</v>
      </c>
      <c r="H20" s="356">
        <f t="shared" si="3"/>
        <v>52020</v>
      </c>
      <c r="I20" s="357">
        <f t="shared" si="3"/>
        <v>52020</v>
      </c>
      <c r="J20" s="348">
        <f t="shared" si="3"/>
        <v>51720</v>
      </c>
      <c r="K20" s="347">
        <f>SUM(K21:K26)</f>
        <v>53120</v>
      </c>
      <c r="L20" s="931">
        <f t="shared" si="3"/>
        <v>51643.18</v>
      </c>
      <c r="M20" s="955">
        <f aca="true" t="shared" si="4" ref="M20:M33">(100/K20)*L20</f>
        <v>97.21984186746988</v>
      </c>
    </row>
    <row r="21" spans="1:13" ht="15">
      <c r="A21" s="359">
        <v>212001</v>
      </c>
      <c r="B21" s="360"/>
      <c r="C21" s="360">
        <v>41</v>
      </c>
      <c r="D21" s="486" t="s">
        <v>21</v>
      </c>
      <c r="E21" s="794">
        <v>1086</v>
      </c>
      <c r="F21" s="475">
        <v>1086</v>
      </c>
      <c r="G21" s="359">
        <v>1090</v>
      </c>
      <c r="H21" s="361">
        <v>1090</v>
      </c>
      <c r="I21" s="362">
        <v>1090</v>
      </c>
      <c r="J21" s="359">
        <v>1090</v>
      </c>
      <c r="K21" s="361">
        <v>1090</v>
      </c>
      <c r="L21" s="933">
        <v>1086.16</v>
      </c>
      <c r="M21" s="971">
        <f t="shared" si="4"/>
        <v>99.64770642201836</v>
      </c>
    </row>
    <row r="22" spans="1:13" ht="15">
      <c r="A22" s="364">
        <v>212002</v>
      </c>
      <c r="B22" s="365"/>
      <c r="C22" s="365">
        <v>41</v>
      </c>
      <c r="D22" s="487" t="s">
        <v>22</v>
      </c>
      <c r="E22" s="793">
        <v>1060</v>
      </c>
      <c r="F22" s="436">
        <v>1455</v>
      </c>
      <c r="G22" s="364">
        <v>800</v>
      </c>
      <c r="H22" s="366">
        <v>800</v>
      </c>
      <c r="I22" s="367">
        <v>800</v>
      </c>
      <c r="J22" s="364">
        <v>500</v>
      </c>
      <c r="K22" s="366">
        <v>1280</v>
      </c>
      <c r="L22" s="934">
        <v>1271.2</v>
      </c>
      <c r="M22" s="965">
        <f t="shared" si="4"/>
        <v>99.3125</v>
      </c>
    </row>
    <row r="23" spans="1:13" ht="15">
      <c r="A23" s="364">
        <v>212003</v>
      </c>
      <c r="B23" s="365">
        <v>1</v>
      </c>
      <c r="C23" s="365">
        <v>41</v>
      </c>
      <c r="D23" s="487" t="s">
        <v>23</v>
      </c>
      <c r="E23" s="793">
        <v>3480</v>
      </c>
      <c r="F23" s="436">
        <v>7788</v>
      </c>
      <c r="G23" s="364">
        <v>6000</v>
      </c>
      <c r="H23" s="366">
        <v>6000</v>
      </c>
      <c r="I23" s="367">
        <v>6000</v>
      </c>
      <c r="J23" s="364">
        <v>6000</v>
      </c>
      <c r="K23" s="366">
        <v>6100</v>
      </c>
      <c r="L23" s="934">
        <v>6098.53</v>
      </c>
      <c r="M23" s="964">
        <f t="shared" si="4"/>
        <v>99.97590163934426</v>
      </c>
    </row>
    <row r="24" spans="1:13" ht="15">
      <c r="A24" s="364">
        <v>212003</v>
      </c>
      <c r="B24" s="365">
        <v>2</v>
      </c>
      <c r="C24" s="365">
        <v>41</v>
      </c>
      <c r="D24" s="487" t="s">
        <v>24</v>
      </c>
      <c r="E24" s="793">
        <v>40319</v>
      </c>
      <c r="F24" s="436">
        <v>42071</v>
      </c>
      <c r="G24" s="364">
        <v>41130</v>
      </c>
      <c r="H24" s="366">
        <v>41130</v>
      </c>
      <c r="I24" s="367">
        <v>41130</v>
      </c>
      <c r="J24" s="171">
        <v>41130</v>
      </c>
      <c r="K24" s="8">
        <v>41650</v>
      </c>
      <c r="L24" s="934">
        <v>41638.07</v>
      </c>
      <c r="M24" s="965">
        <f t="shared" si="4"/>
        <v>99.97135654261704</v>
      </c>
    </row>
    <row r="25" spans="1:13" ht="15">
      <c r="A25" s="392">
        <v>212003</v>
      </c>
      <c r="B25" s="393">
        <v>3</v>
      </c>
      <c r="C25" s="365">
        <v>41</v>
      </c>
      <c r="D25" s="487" t="s">
        <v>348</v>
      </c>
      <c r="E25" s="793">
        <v>6620</v>
      </c>
      <c r="F25" s="436">
        <v>1318</v>
      </c>
      <c r="G25" s="364">
        <v>2500</v>
      </c>
      <c r="H25" s="394">
        <v>2500</v>
      </c>
      <c r="I25" s="368">
        <v>2500</v>
      </c>
      <c r="J25" s="364">
        <v>2500</v>
      </c>
      <c r="K25" s="366">
        <v>2500</v>
      </c>
      <c r="L25" s="934">
        <v>1366.44</v>
      </c>
      <c r="M25" s="965">
        <f t="shared" si="4"/>
        <v>54.6576</v>
      </c>
    </row>
    <row r="26" spans="1:13" ht="15">
      <c r="A26" s="395">
        <v>212004</v>
      </c>
      <c r="B26" s="396"/>
      <c r="C26" s="370">
        <v>41</v>
      </c>
      <c r="D26" s="488" t="s">
        <v>333</v>
      </c>
      <c r="E26" s="801">
        <v>420</v>
      </c>
      <c r="F26" s="914">
        <v>91</v>
      </c>
      <c r="G26" s="395">
        <v>500</v>
      </c>
      <c r="H26" s="397">
        <v>500</v>
      </c>
      <c r="I26" s="372">
        <v>500</v>
      </c>
      <c r="J26" s="395">
        <v>500</v>
      </c>
      <c r="K26" s="397">
        <v>500</v>
      </c>
      <c r="L26" s="935">
        <v>182.78</v>
      </c>
      <c r="M26" s="964">
        <f t="shared" si="4"/>
        <v>36.556000000000004</v>
      </c>
    </row>
    <row r="27" spans="1:13" ht="15">
      <c r="A27" s="348">
        <v>221</v>
      </c>
      <c r="B27" s="346"/>
      <c r="C27" s="346"/>
      <c r="D27" s="484" t="s">
        <v>25</v>
      </c>
      <c r="E27" s="795">
        <f aca="true" t="shared" si="5" ref="E27:L27">SUM(E28:E30)</f>
        <v>7935</v>
      </c>
      <c r="F27" s="356">
        <f t="shared" si="5"/>
        <v>8000</v>
      </c>
      <c r="G27" s="348">
        <f t="shared" si="5"/>
        <v>8300</v>
      </c>
      <c r="H27" s="356">
        <f t="shared" si="5"/>
        <v>8800</v>
      </c>
      <c r="I27" s="357">
        <f t="shared" si="5"/>
        <v>8800</v>
      </c>
      <c r="J27" s="348">
        <f t="shared" si="5"/>
        <v>7300</v>
      </c>
      <c r="K27" s="347">
        <f>SUM(K28:K30)</f>
        <v>15020</v>
      </c>
      <c r="L27" s="931">
        <f t="shared" si="5"/>
        <v>13734.96</v>
      </c>
      <c r="M27" s="955">
        <f t="shared" si="4"/>
        <v>91.4444740346205</v>
      </c>
    </row>
    <row r="28" spans="1:13" ht="15">
      <c r="A28" s="398">
        <v>221004</v>
      </c>
      <c r="B28" s="377">
        <v>1</v>
      </c>
      <c r="C28" s="377">
        <v>41</v>
      </c>
      <c r="D28" s="494" t="s">
        <v>26</v>
      </c>
      <c r="E28" s="796">
        <v>5171</v>
      </c>
      <c r="F28" s="792">
        <v>4732</v>
      </c>
      <c r="G28" s="376">
        <v>5000</v>
      </c>
      <c r="H28" s="399">
        <v>5500</v>
      </c>
      <c r="I28" s="400">
        <v>5500</v>
      </c>
      <c r="J28" s="376">
        <v>6000</v>
      </c>
      <c r="K28" s="399">
        <v>13720</v>
      </c>
      <c r="L28" s="939">
        <v>13710.96</v>
      </c>
      <c r="M28" s="971">
        <f t="shared" si="4"/>
        <v>99.934110787172</v>
      </c>
    </row>
    <row r="29" spans="1:13" ht="15">
      <c r="A29" s="364">
        <v>221004</v>
      </c>
      <c r="B29" s="360">
        <v>2</v>
      </c>
      <c r="C29" s="360">
        <v>41</v>
      </c>
      <c r="D29" s="486" t="s">
        <v>334</v>
      </c>
      <c r="E29" s="794">
        <v>2664</v>
      </c>
      <c r="F29" s="475">
        <v>3168</v>
      </c>
      <c r="G29" s="359">
        <v>3000</v>
      </c>
      <c r="H29" s="361">
        <v>3000</v>
      </c>
      <c r="I29" s="368">
        <v>3000</v>
      </c>
      <c r="J29" s="359">
        <v>1000</v>
      </c>
      <c r="K29" s="366">
        <v>1000</v>
      </c>
      <c r="L29" s="933">
        <v>24</v>
      </c>
      <c r="M29" s="964">
        <f t="shared" si="4"/>
        <v>2.4000000000000004</v>
      </c>
    </row>
    <row r="30" spans="1:13" ht="15">
      <c r="A30" s="392">
        <v>221005</v>
      </c>
      <c r="B30" s="396">
        <v>2</v>
      </c>
      <c r="C30" s="393">
        <v>41</v>
      </c>
      <c r="D30" s="493" t="s">
        <v>335</v>
      </c>
      <c r="E30" s="809">
        <v>100</v>
      </c>
      <c r="F30" s="810">
        <v>100</v>
      </c>
      <c r="G30" s="392">
        <v>300</v>
      </c>
      <c r="H30" s="366">
        <v>300</v>
      </c>
      <c r="I30" s="367">
        <v>300</v>
      </c>
      <c r="J30" s="392">
        <v>300</v>
      </c>
      <c r="K30" s="371">
        <v>300</v>
      </c>
      <c r="L30" s="940">
        <v>0</v>
      </c>
      <c r="M30" s="966">
        <f t="shared" si="4"/>
        <v>0</v>
      </c>
    </row>
    <row r="31" spans="1:13" ht="15">
      <c r="A31" s="345">
        <v>222</v>
      </c>
      <c r="B31" s="346"/>
      <c r="C31" s="346"/>
      <c r="D31" s="484" t="s">
        <v>27</v>
      </c>
      <c r="E31" s="680">
        <v>0</v>
      </c>
      <c r="F31" s="680">
        <v>6547</v>
      </c>
      <c r="G31" s="348">
        <v>120</v>
      </c>
      <c r="H31" s="347">
        <v>120</v>
      </c>
      <c r="I31" s="349">
        <v>0</v>
      </c>
      <c r="J31" s="348">
        <v>120</v>
      </c>
      <c r="K31" s="356">
        <v>120</v>
      </c>
      <c r="L31" s="931">
        <v>0</v>
      </c>
      <c r="M31" s="955">
        <f t="shared" si="4"/>
        <v>0</v>
      </c>
    </row>
    <row r="32" spans="1:13" ht="15">
      <c r="A32" s="350">
        <v>222003</v>
      </c>
      <c r="B32" s="351"/>
      <c r="C32" s="351">
        <v>41</v>
      </c>
      <c r="D32" s="485" t="s">
        <v>27</v>
      </c>
      <c r="E32" s="354">
        <v>0</v>
      </c>
      <c r="F32" s="354">
        <v>6547</v>
      </c>
      <c r="G32" s="350">
        <v>120</v>
      </c>
      <c r="H32" s="352">
        <v>120</v>
      </c>
      <c r="I32" s="353">
        <v>0</v>
      </c>
      <c r="J32" s="350">
        <v>120</v>
      </c>
      <c r="K32" s="913">
        <v>120</v>
      </c>
      <c r="L32" s="932">
        <v>0</v>
      </c>
      <c r="M32" s="972">
        <f t="shared" si="4"/>
        <v>0</v>
      </c>
    </row>
    <row r="33" spans="1:13" ht="15">
      <c r="A33" s="348">
        <v>223</v>
      </c>
      <c r="B33" s="346"/>
      <c r="C33" s="346"/>
      <c r="D33" s="484" t="s">
        <v>28</v>
      </c>
      <c r="E33" s="358">
        <f>SUM(E34:E52)</f>
        <v>66713</v>
      </c>
      <c r="F33" s="358">
        <f>SUM(F34:F52)</f>
        <v>52251.3</v>
      </c>
      <c r="G33" s="348">
        <f>SUM(G34:G52)</f>
        <v>59021</v>
      </c>
      <c r="H33" s="356">
        <f>SUM(H34:H52)</f>
        <v>60221</v>
      </c>
      <c r="I33" s="357">
        <f>SUM(I35:I52)</f>
        <v>43721</v>
      </c>
      <c r="J33" s="348">
        <f>SUM(J35:J52)</f>
        <v>54021</v>
      </c>
      <c r="K33" s="356">
        <f>SUM(K35:K52)</f>
        <v>63216</v>
      </c>
      <c r="L33" s="931">
        <f>SUM(L35:L52)</f>
        <v>53420.8</v>
      </c>
      <c r="M33" s="955">
        <f t="shared" si="4"/>
        <v>84.50518855985827</v>
      </c>
    </row>
    <row r="34" spans="1:13" ht="15">
      <c r="A34" s="180">
        <v>223001</v>
      </c>
      <c r="B34" s="22"/>
      <c r="C34" s="22">
        <v>41</v>
      </c>
      <c r="D34" s="968" t="s">
        <v>401</v>
      </c>
      <c r="E34" s="185">
        <v>9018</v>
      </c>
      <c r="F34" s="729"/>
      <c r="G34" s="180"/>
      <c r="H34" s="21"/>
      <c r="I34" s="969"/>
      <c r="J34" s="180"/>
      <c r="K34" s="52"/>
      <c r="L34" s="970"/>
      <c r="M34" s="971"/>
    </row>
    <row r="35" spans="1:13" ht="15">
      <c r="A35" s="359">
        <v>223001</v>
      </c>
      <c r="B35" s="360">
        <v>1</v>
      </c>
      <c r="C35" s="360">
        <v>41</v>
      </c>
      <c r="D35" s="486" t="s">
        <v>29</v>
      </c>
      <c r="E35" s="363">
        <v>2155</v>
      </c>
      <c r="F35" s="363">
        <v>2184</v>
      </c>
      <c r="G35" s="359">
        <v>1800</v>
      </c>
      <c r="H35" s="361">
        <v>1800</v>
      </c>
      <c r="I35" s="362">
        <v>1800</v>
      </c>
      <c r="J35" s="359">
        <v>1800</v>
      </c>
      <c r="K35" s="475">
        <v>1930</v>
      </c>
      <c r="L35" s="933">
        <v>1925.79</v>
      </c>
      <c r="M35" s="964">
        <f aca="true" t="shared" si="6" ref="M35:M74">(100/K35)*L35</f>
        <v>99.78186528497409</v>
      </c>
    </row>
    <row r="36" spans="1:13" ht="15">
      <c r="A36" s="364">
        <v>223001</v>
      </c>
      <c r="B36" s="365">
        <v>2</v>
      </c>
      <c r="C36" s="365">
        <v>41</v>
      </c>
      <c r="D36" s="487" t="s">
        <v>30</v>
      </c>
      <c r="E36" s="368">
        <v>484</v>
      </c>
      <c r="F36" s="368">
        <v>660</v>
      </c>
      <c r="G36" s="364">
        <v>500</v>
      </c>
      <c r="H36" s="366">
        <v>500</v>
      </c>
      <c r="I36" s="367">
        <v>500</v>
      </c>
      <c r="J36" s="364">
        <v>500</v>
      </c>
      <c r="K36" s="436">
        <v>500</v>
      </c>
      <c r="L36" s="934">
        <v>308</v>
      </c>
      <c r="M36" s="967">
        <f t="shared" si="6"/>
        <v>61.6</v>
      </c>
    </row>
    <row r="37" spans="1:13" ht="15">
      <c r="A37" s="364">
        <v>223001</v>
      </c>
      <c r="B37" s="365">
        <v>3</v>
      </c>
      <c r="C37" s="365">
        <v>41</v>
      </c>
      <c r="D37" s="487" t="s">
        <v>31</v>
      </c>
      <c r="E37" s="368">
        <v>2842</v>
      </c>
      <c r="F37" s="368">
        <v>1626</v>
      </c>
      <c r="G37" s="364">
        <v>7900</v>
      </c>
      <c r="H37" s="366">
        <v>7900</v>
      </c>
      <c r="I37" s="367">
        <v>5000</v>
      </c>
      <c r="J37" s="364">
        <v>7900</v>
      </c>
      <c r="K37" s="436">
        <v>5025</v>
      </c>
      <c r="L37" s="934">
        <v>4286.7</v>
      </c>
      <c r="M37" s="965">
        <f t="shared" si="6"/>
        <v>85.30746268656716</v>
      </c>
    </row>
    <row r="38" spans="1:13" ht="15">
      <c r="A38" s="364">
        <v>223001</v>
      </c>
      <c r="B38" s="365">
        <v>4</v>
      </c>
      <c r="C38" s="365">
        <v>41</v>
      </c>
      <c r="D38" s="487" t="s">
        <v>32</v>
      </c>
      <c r="E38" s="437">
        <v>810</v>
      </c>
      <c r="F38" s="437">
        <v>783</v>
      </c>
      <c r="G38" s="364">
        <v>1000</v>
      </c>
      <c r="H38" s="366">
        <v>1000</v>
      </c>
      <c r="I38" s="367">
        <v>900</v>
      </c>
      <c r="J38" s="364">
        <v>1000</v>
      </c>
      <c r="K38" s="436">
        <v>1000</v>
      </c>
      <c r="L38" s="934">
        <v>864</v>
      </c>
      <c r="M38" s="964">
        <f t="shared" si="6"/>
        <v>86.4</v>
      </c>
    </row>
    <row r="39" spans="1:13" ht="15">
      <c r="A39" s="364">
        <v>223001</v>
      </c>
      <c r="B39" s="365">
        <v>5</v>
      </c>
      <c r="C39" s="365">
        <v>41</v>
      </c>
      <c r="D39" s="487" t="s">
        <v>33</v>
      </c>
      <c r="E39" s="475">
        <v>0</v>
      </c>
      <c r="F39" s="475">
        <v>1.3</v>
      </c>
      <c r="G39" s="364">
        <v>5</v>
      </c>
      <c r="H39" s="366">
        <v>5</v>
      </c>
      <c r="I39" s="367">
        <v>5</v>
      </c>
      <c r="J39" s="364">
        <v>5</v>
      </c>
      <c r="K39" s="436">
        <v>5</v>
      </c>
      <c r="L39" s="934">
        <v>0</v>
      </c>
      <c r="M39" s="965">
        <f t="shared" si="6"/>
        <v>0</v>
      </c>
    </row>
    <row r="40" spans="1:13" ht="15">
      <c r="A40" s="364">
        <v>223001</v>
      </c>
      <c r="B40" s="365">
        <v>6</v>
      </c>
      <c r="C40" s="365">
        <v>41</v>
      </c>
      <c r="D40" s="487" t="s">
        <v>34</v>
      </c>
      <c r="E40" s="436">
        <v>0</v>
      </c>
      <c r="F40" s="436">
        <v>206</v>
      </c>
      <c r="G40" s="364">
        <v>166</v>
      </c>
      <c r="H40" s="366">
        <v>166</v>
      </c>
      <c r="I40" s="367">
        <v>166</v>
      </c>
      <c r="J40" s="364">
        <v>166</v>
      </c>
      <c r="K40" s="436">
        <v>166</v>
      </c>
      <c r="L40" s="934">
        <v>96</v>
      </c>
      <c r="M40" s="964">
        <f t="shared" si="6"/>
        <v>57.83132530120483</v>
      </c>
    </row>
    <row r="41" spans="1:13" ht="15">
      <c r="A41" s="364">
        <v>223001</v>
      </c>
      <c r="B41" s="365">
        <v>8</v>
      </c>
      <c r="C41" s="365">
        <v>41</v>
      </c>
      <c r="D41" s="487" t="s">
        <v>37</v>
      </c>
      <c r="E41" s="436">
        <v>53</v>
      </c>
      <c r="F41" s="436">
        <v>551</v>
      </c>
      <c r="G41" s="364">
        <v>600</v>
      </c>
      <c r="H41" s="366">
        <v>600</v>
      </c>
      <c r="I41" s="367">
        <v>600</v>
      </c>
      <c r="J41" s="364">
        <v>600</v>
      </c>
      <c r="K41" s="436">
        <v>600</v>
      </c>
      <c r="L41" s="934">
        <v>401.28</v>
      </c>
      <c r="M41" s="967">
        <f t="shared" si="6"/>
        <v>66.88</v>
      </c>
    </row>
    <row r="42" spans="1:13" ht="15">
      <c r="A42" s="364">
        <v>223001</v>
      </c>
      <c r="B42" s="365">
        <v>9</v>
      </c>
      <c r="C42" s="365">
        <v>41</v>
      </c>
      <c r="D42" s="487" t="s">
        <v>363</v>
      </c>
      <c r="E42" s="436">
        <v>539</v>
      </c>
      <c r="F42" s="436">
        <v>670</v>
      </c>
      <c r="G42" s="364">
        <v>500</v>
      </c>
      <c r="H42" s="366">
        <v>700</v>
      </c>
      <c r="I42" s="367">
        <v>700</v>
      </c>
      <c r="J42" s="364">
        <v>500</v>
      </c>
      <c r="K42" s="436">
        <v>2500</v>
      </c>
      <c r="L42" s="934">
        <v>2008.93</v>
      </c>
      <c r="M42" s="967">
        <f t="shared" si="6"/>
        <v>80.3572</v>
      </c>
    </row>
    <row r="43" spans="1:13" ht="15">
      <c r="A43" s="359">
        <v>223001</v>
      </c>
      <c r="B43" s="360">
        <v>10</v>
      </c>
      <c r="C43" s="360">
        <v>41</v>
      </c>
      <c r="D43" s="487" t="s">
        <v>36</v>
      </c>
      <c r="E43" s="436">
        <v>7586</v>
      </c>
      <c r="F43" s="436">
        <v>3220</v>
      </c>
      <c r="G43" s="364">
        <v>3500</v>
      </c>
      <c r="H43" s="366">
        <v>4500</v>
      </c>
      <c r="I43" s="367">
        <v>4500</v>
      </c>
      <c r="J43" s="364">
        <v>3500</v>
      </c>
      <c r="K43" s="436">
        <v>3500</v>
      </c>
      <c r="L43" s="934">
        <v>2155</v>
      </c>
      <c r="M43" s="967">
        <f t="shared" si="6"/>
        <v>61.57142857142857</v>
      </c>
    </row>
    <row r="44" spans="1:13" ht="15">
      <c r="A44" s="364">
        <v>223001</v>
      </c>
      <c r="B44" s="365">
        <v>11</v>
      </c>
      <c r="C44" s="365">
        <v>41</v>
      </c>
      <c r="D44" s="1217" t="s">
        <v>347</v>
      </c>
      <c r="E44" s="436">
        <v>758</v>
      </c>
      <c r="F44" s="436">
        <v>1488</v>
      </c>
      <c r="G44" s="364">
        <v>1500</v>
      </c>
      <c r="H44" s="366">
        <v>1500</v>
      </c>
      <c r="I44" s="367">
        <v>500</v>
      </c>
      <c r="J44" s="364">
        <v>1500</v>
      </c>
      <c r="K44" s="436">
        <v>1500</v>
      </c>
      <c r="L44" s="934">
        <v>71.8</v>
      </c>
      <c r="M44" s="967">
        <f t="shared" si="6"/>
        <v>4.786666666666666</v>
      </c>
    </row>
    <row r="45" spans="1:13" ht="15">
      <c r="A45" s="364">
        <v>223001</v>
      </c>
      <c r="B45" s="365">
        <v>12</v>
      </c>
      <c r="C45" s="365">
        <v>41</v>
      </c>
      <c r="D45" s="471" t="s">
        <v>431</v>
      </c>
      <c r="E45" s="436">
        <v>10</v>
      </c>
      <c r="F45" s="436">
        <v>0</v>
      </c>
      <c r="G45" s="364">
        <v>50</v>
      </c>
      <c r="H45" s="366">
        <v>50</v>
      </c>
      <c r="I45" s="367">
        <v>50</v>
      </c>
      <c r="J45" s="364">
        <v>50</v>
      </c>
      <c r="K45" s="436">
        <v>50</v>
      </c>
      <c r="L45" s="934">
        <v>0</v>
      </c>
      <c r="M45" s="967">
        <f t="shared" si="6"/>
        <v>0</v>
      </c>
    </row>
    <row r="46" spans="1:13" ht="15">
      <c r="A46" s="392">
        <v>223001</v>
      </c>
      <c r="B46" s="393"/>
      <c r="C46" s="7" t="s">
        <v>493</v>
      </c>
      <c r="D46" s="329" t="s">
        <v>604</v>
      </c>
      <c r="E46" s="436"/>
      <c r="F46" s="436"/>
      <c r="G46" s="364"/>
      <c r="H46" s="366"/>
      <c r="I46" s="367"/>
      <c r="J46" s="364"/>
      <c r="K46" s="436">
        <v>500</v>
      </c>
      <c r="L46" s="934">
        <v>245</v>
      </c>
      <c r="M46" s="967">
        <f t="shared" si="6"/>
        <v>49</v>
      </c>
    </row>
    <row r="47" spans="1:13" ht="15">
      <c r="A47" s="392">
        <v>223002</v>
      </c>
      <c r="B47" s="393"/>
      <c r="C47" s="7" t="s">
        <v>493</v>
      </c>
      <c r="D47" s="329" t="s">
        <v>604</v>
      </c>
      <c r="E47" s="436"/>
      <c r="F47" s="436"/>
      <c r="G47" s="364"/>
      <c r="H47" s="366"/>
      <c r="I47" s="367"/>
      <c r="J47" s="364"/>
      <c r="K47" s="436">
        <v>1370</v>
      </c>
      <c r="L47" s="934">
        <v>1370</v>
      </c>
      <c r="M47" s="967">
        <f t="shared" si="6"/>
        <v>99.99999999999999</v>
      </c>
    </row>
    <row r="48" spans="1:13" ht="15">
      <c r="A48" s="392">
        <v>223002</v>
      </c>
      <c r="B48" s="393">
        <v>16</v>
      </c>
      <c r="C48" s="360">
        <v>41</v>
      </c>
      <c r="D48" s="1217" t="s">
        <v>35</v>
      </c>
      <c r="E48" s="436">
        <v>7232</v>
      </c>
      <c r="F48" s="436">
        <v>6423</v>
      </c>
      <c r="G48" s="364">
        <v>7500</v>
      </c>
      <c r="H48" s="8">
        <v>7500</v>
      </c>
      <c r="I48" s="367">
        <v>5000</v>
      </c>
      <c r="J48" s="364">
        <v>7500</v>
      </c>
      <c r="K48" s="436">
        <v>4000</v>
      </c>
      <c r="L48" s="934">
        <v>25</v>
      </c>
      <c r="M48" s="965">
        <f>(100/K48)*L48</f>
        <v>0.625</v>
      </c>
    </row>
    <row r="49" spans="1:13" ht="15">
      <c r="A49" s="364">
        <v>223002</v>
      </c>
      <c r="B49" s="365">
        <v>16</v>
      </c>
      <c r="C49" s="9" t="s">
        <v>493</v>
      </c>
      <c r="D49" s="487" t="s">
        <v>35</v>
      </c>
      <c r="E49" s="436"/>
      <c r="F49" s="436"/>
      <c r="G49" s="364"/>
      <c r="H49" s="8"/>
      <c r="I49" s="367"/>
      <c r="J49" s="364"/>
      <c r="K49" s="436">
        <v>4500</v>
      </c>
      <c r="L49" s="934">
        <v>3675</v>
      </c>
      <c r="M49" s="965">
        <f t="shared" si="6"/>
        <v>81.66666666666667</v>
      </c>
    </row>
    <row r="50" spans="1:13" ht="15">
      <c r="A50" s="364">
        <v>223002</v>
      </c>
      <c r="B50" s="365">
        <v>1</v>
      </c>
      <c r="C50" s="9" t="s">
        <v>652</v>
      </c>
      <c r="D50" s="487"/>
      <c r="E50" s="436"/>
      <c r="F50" s="436"/>
      <c r="G50" s="364"/>
      <c r="H50" s="8"/>
      <c r="I50" s="367"/>
      <c r="J50" s="364"/>
      <c r="K50" s="436">
        <v>2270</v>
      </c>
      <c r="L50" s="934">
        <v>2262</v>
      </c>
      <c r="M50" s="964">
        <f t="shared" si="6"/>
        <v>99.64757709251101</v>
      </c>
    </row>
    <row r="51" spans="1:13" ht="15">
      <c r="A51" s="364">
        <v>223003</v>
      </c>
      <c r="B51" s="365"/>
      <c r="C51" s="9">
        <v>41</v>
      </c>
      <c r="D51" s="329" t="s">
        <v>424</v>
      </c>
      <c r="E51" s="436">
        <v>13690</v>
      </c>
      <c r="F51" s="436">
        <v>8104</v>
      </c>
      <c r="G51" s="364">
        <v>9000</v>
      </c>
      <c r="H51" s="366">
        <v>9000</v>
      </c>
      <c r="I51" s="367">
        <v>9000</v>
      </c>
      <c r="J51" s="364">
        <v>4000</v>
      </c>
      <c r="K51" s="436">
        <v>8500</v>
      </c>
      <c r="L51" s="934">
        <v>8435.2</v>
      </c>
      <c r="M51" s="964">
        <f t="shared" si="6"/>
        <v>99.23764705882354</v>
      </c>
    </row>
    <row r="52" spans="1:13" ht="15">
      <c r="A52" s="364">
        <v>223003</v>
      </c>
      <c r="B52" s="365"/>
      <c r="C52" s="9" t="s">
        <v>421</v>
      </c>
      <c r="D52" s="329" t="s">
        <v>412</v>
      </c>
      <c r="E52" s="436">
        <v>21536</v>
      </c>
      <c r="F52" s="436">
        <v>26335</v>
      </c>
      <c r="G52" s="173">
        <v>25000</v>
      </c>
      <c r="H52" s="366">
        <v>25000</v>
      </c>
      <c r="I52" s="367">
        <v>15000</v>
      </c>
      <c r="J52" s="364">
        <v>25000</v>
      </c>
      <c r="K52" s="436">
        <v>25300</v>
      </c>
      <c r="L52" s="934">
        <v>25291.1</v>
      </c>
      <c r="M52" s="966">
        <f t="shared" si="6"/>
        <v>99.96482213438733</v>
      </c>
    </row>
    <row r="53" spans="1:13" ht="15">
      <c r="A53" s="345">
        <v>240</v>
      </c>
      <c r="B53" s="374"/>
      <c r="C53" s="374"/>
      <c r="D53" s="484" t="s">
        <v>39</v>
      </c>
      <c r="E53" s="356">
        <f>SUM(E54:E54)</f>
        <v>45</v>
      </c>
      <c r="F53" s="356">
        <f aca="true" t="shared" si="7" ref="F53:L53">SUM(F54:F54)</f>
        <v>102</v>
      </c>
      <c r="G53" s="348">
        <v>90</v>
      </c>
      <c r="H53" s="356">
        <v>90</v>
      </c>
      <c r="I53" s="357">
        <v>20</v>
      </c>
      <c r="J53" s="348">
        <f>SUM(J54:J54)</f>
        <v>90</v>
      </c>
      <c r="K53" s="356">
        <f t="shared" si="7"/>
        <v>90</v>
      </c>
      <c r="L53" s="931">
        <f t="shared" si="7"/>
        <v>0</v>
      </c>
      <c r="M53" s="953">
        <f t="shared" si="6"/>
        <v>0</v>
      </c>
    </row>
    <row r="54" spans="1:13" ht="15">
      <c r="A54" s="376">
        <v>242000</v>
      </c>
      <c r="B54" s="377"/>
      <c r="C54" s="377">
        <v>41</v>
      </c>
      <c r="D54" s="494" t="s">
        <v>40</v>
      </c>
      <c r="E54" s="792">
        <v>45</v>
      </c>
      <c r="F54" s="792">
        <v>102</v>
      </c>
      <c r="G54" s="376">
        <v>90</v>
      </c>
      <c r="H54" s="399">
        <v>90</v>
      </c>
      <c r="I54" s="402">
        <v>20</v>
      </c>
      <c r="J54" s="376">
        <v>90</v>
      </c>
      <c r="K54" s="792">
        <v>90</v>
      </c>
      <c r="L54" s="939">
        <v>0</v>
      </c>
      <c r="M54" s="964">
        <f t="shared" si="6"/>
        <v>0</v>
      </c>
    </row>
    <row r="55" spans="1:13" ht="15">
      <c r="A55" s="345">
        <v>290</v>
      </c>
      <c r="B55" s="346"/>
      <c r="C55" s="346"/>
      <c r="D55" s="484" t="s">
        <v>41</v>
      </c>
      <c r="E55" s="356">
        <f>SUM(E57:E61)</f>
        <v>11373</v>
      </c>
      <c r="F55" s="356">
        <f>SUM(F57:F61)</f>
        <v>10533</v>
      </c>
      <c r="G55" s="348">
        <f>SUM(G57:G61)</f>
        <v>2900</v>
      </c>
      <c r="H55" s="347">
        <f>SUM(H56:H61)</f>
        <v>8581</v>
      </c>
      <c r="I55" s="349">
        <f>SUM(I56:I61)</f>
        <v>7581</v>
      </c>
      <c r="J55" s="348">
        <f>SUM(J56:J61)</f>
        <v>6800</v>
      </c>
      <c r="K55" s="356">
        <f>SUM(K56:K61)</f>
        <v>6418.16</v>
      </c>
      <c r="L55" s="931">
        <f>SUM(L56:L61)</f>
        <v>772.22</v>
      </c>
      <c r="M55" s="955">
        <f t="shared" si="6"/>
        <v>12.031797275231531</v>
      </c>
    </row>
    <row r="56" spans="1:13" ht="15">
      <c r="A56" s="180">
        <v>292006</v>
      </c>
      <c r="B56" s="22"/>
      <c r="C56" s="22">
        <v>41</v>
      </c>
      <c r="D56" s="968" t="s">
        <v>509</v>
      </c>
      <c r="E56" s="52"/>
      <c r="F56" s="52"/>
      <c r="G56" s="180"/>
      <c r="H56" s="21">
        <v>581</v>
      </c>
      <c r="I56" s="739">
        <v>581</v>
      </c>
      <c r="J56" s="180"/>
      <c r="K56" s="52">
        <v>380</v>
      </c>
      <c r="L56" s="970">
        <v>372.6</v>
      </c>
      <c r="M56" s="1142">
        <f t="shared" si="6"/>
        <v>98.05263157894737</v>
      </c>
    </row>
    <row r="57" spans="1:13" ht="15">
      <c r="A57" s="359">
        <v>292017</v>
      </c>
      <c r="B57" s="360"/>
      <c r="C57" s="7" t="s">
        <v>489</v>
      </c>
      <c r="D57" s="486" t="s">
        <v>402</v>
      </c>
      <c r="E57" s="1181">
        <v>4709</v>
      </c>
      <c r="F57" s="475">
        <v>622</v>
      </c>
      <c r="G57" s="359">
        <v>1500</v>
      </c>
      <c r="H57" s="361">
        <v>1500</v>
      </c>
      <c r="I57" s="1141">
        <v>500</v>
      </c>
      <c r="J57" s="1214">
        <v>1500</v>
      </c>
      <c r="K57" s="475">
        <v>1500</v>
      </c>
      <c r="L57" s="933">
        <v>288.16</v>
      </c>
      <c r="M57" s="1142">
        <f t="shared" si="6"/>
        <v>19.21066666666667</v>
      </c>
    </row>
    <row r="58" spans="1:13" ht="15">
      <c r="A58" s="359">
        <v>292006</v>
      </c>
      <c r="B58" s="360"/>
      <c r="C58" s="7" t="s">
        <v>489</v>
      </c>
      <c r="D58" s="1143" t="s">
        <v>522</v>
      </c>
      <c r="E58" s="1181"/>
      <c r="F58" s="475">
        <v>2970</v>
      </c>
      <c r="G58" s="359">
        <v>100</v>
      </c>
      <c r="H58" s="361">
        <v>100</v>
      </c>
      <c r="I58" s="1141">
        <v>100</v>
      </c>
      <c r="J58" s="1214"/>
      <c r="K58" s="475"/>
      <c r="L58" s="933"/>
      <c r="M58" s="964"/>
    </row>
    <row r="59" spans="1:13" ht="15">
      <c r="A59" s="364">
        <v>292008</v>
      </c>
      <c r="B59" s="365"/>
      <c r="C59" s="365">
        <v>41</v>
      </c>
      <c r="D59" s="487" t="s">
        <v>336</v>
      </c>
      <c r="E59" s="475">
        <v>6664</v>
      </c>
      <c r="F59" s="436">
        <v>6941</v>
      </c>
      <c r="G59" s="364">
        <v>1000</v>
      </c>
      <c r="H59" s="366">
        <v>4500</v>
      </c>
      <c r="I59" s="362">
        <v>4500</v>
      </c>
      <c r="J59" s="359">
        <v>5000</v>
      </c>
      <c r="K59" s="436">
        <v>4238.16</v>
      </c>
      <c r="L59" s="934">
        <v>111.46</v>
      </c>
      <c r="M59" s="967">
        <f t="shared" si="6"/>
        <v>2.6299148687166127</v>
      </c>
    </row>
    <row r="60" spans="1:13" ht="15">
      <c r="A60" s="364">
        <v>292012</v>
      </c>
      <c r="B60" s="365"/>
      <c r="C60" s="365">
        <v>41</v>
      </c>
      <c r="D60" s="329" t="s">
        <v>510</v>
      </c>
      <c r="E60" s="436"/>
      <c r="F60" s="436"/>
      <c r="G60" s="364"/>
      <c r="H60" s="366">
        <v>1400</v>
      </c>
      <c r="I60" s="367">
        <v>1400</v>
      </c>
      <c r="J60" s="359"/>
      <c r="K60" s="436"/>
      <c r="L60" s="934"/>
      <c r="M60" s="967"/>
    </row>
    <row r="61" spans="1:13" ht="15.75" thickBot="1">
      <c r="A61" s="359">
        <v>292027</v>
      </c>
      <c r="B61" s="365">
        <v>1</v>
      </c>
      <c r="C61" s="365">
        <v>41</v>
      </c>
      <c r="D61" s="487" t="s">
        <v>42</v>
      </c>
      <c r="E61" s="436"/>
      <c r="F61" s="436"/>
      <c r="G61" s="364">
        <v>300</v>
      </c>
      <c r="H61" s="366">
        <v>500</v>
      </c>
      <c r="I61" s="367">
        <v>500</v>
      </c>
      <c r="J61" s="364">
        <v>300</v>
      </c>
      <c r="K61" s="1210">
        <v>300</v>
      </c>
      <c r="L61" s="934">
        <v>0</v>
      </c>
      <c r="M61" s="967">
        <f t="shared" si="6"/>
        <v>0</v>
      </c>
    </row>
    <row r="62" spans="1:13" ht="15.75" thickBot="1">
      <c r="A62" s="403">
        <v>300</v>
      </c>
      <c r="B62" s="383"/>
      <c r="C62" s="383"/>
      <c r="D62" s="489" t="s">
        <v>44</v>
      </c>
      <c r="E62" s="404">
        <f>SUM(E63:E82)</f>
        <v>418251</v>
      </c>
      <c r="F62" s="404">
        <f>SUM(F63:F87)</f>
        <v>577796</v>
      </c>
      <c r="G62" s="403">
        <f>SUM(G63:G82)</f>
        <v>513150</v>
      </c>
      <c r="H62" s="404">
        <f>SUM(H63:H87)</f>
        <v>602412</v>
      </c>
      <c r="I62" s="405">
        <f>SUM(I63:I87)</f>
        <v>595431</v>
      </c>
      <c r="J62" s="403">
        <f>SUM(J63:J87)</f>
        <v>588800</v>
      </c>
      <c r="K62" s="404">
        <f>SUM(K63:K88)</f>
        <v>777383</v>
      </c>
      <c r="L62" s="937">
        <f>SUM(L63:L88)</f>
        <v>768372.14</v>
      </c>
      <c r="M62" s="956">
        <f t="shared" si="6"/>
        <v>98.84087251715049</v>
      </c>
    </row>
    <row r="63" spans="1:13" ht="15">
      <c r="A63" s="407">
        <v>311000</v>
      </c>
      <c r="B63" s="408">
        <v>1</v>
      </c>
      <c r="C63" s="408">
        <v>71</v>
      </c>
      <c r="D63" s="495" t="s">
        <v>45</v>
      </c>
      <c r="E63" s="481">
        <v>4776</v>
      </c>
      <c r="F63" s="481">
        <v>1800</v>
      </c>
      <c r="G63" s="407">
        <v>1500</v>
      </c>
      <c r="H63" s="409">
        <v>1500</v>
      </c>
      <c r="I63" s="410">
        <v>1000</v>
      </c>
      <c r="J63" s="407">
        <v>1000</v>
      </c>
      <c r="K63" s="481">
        <v>14340</v>
      </c>
      <c r="L63" s="941">
        <v>14334</v>
      </c>
      <c r="M63" s="974">
        <f t="shared" si="6"/>
        <v>99.9581589958159</v>
      </c>
    </row>
    <row r="64" spans="1:13" ht="15">
      <c r="A64" s="359">
        <v>312001</v>
      </c>
      <c r="B64" s="360">
        <v>1</v>
      </c>
      <c r="C64" s="360">
        <v>111</v>
      </c>
      <c r="D64" s="486" t="s">
        <v>46</v>
      </c>
      <c r="E64" s="475">
        <v>377128</v>
      </c>
      <c r="F64" s="475">
        <v>420769</v>
      </c>
      <c r="G64" s="359">
        <v>437000</v>
      </c>
      <c r="H64" s="361">
        <v>493768</v>
      </c>
      <c r="I64" s="362">
        <v>493768</v>
      </c>
      <c r="J64" s="359">
        <v>515000</v>
      </c>
      <c r="K64" s="475">
        <v>517568</v>
      </c>
      <c r="L64" s="933">
        <v>517568</v>
      </c>
      <c r="M64" s="967">
        <f t="shared" si="6"/>
        <v>100</v>
      </c>
    </row>
    <row r="65" spans="1:13" ht="15">
      <c r="A65" s="359">
        <v>312001</v>
      </c>
      <c r="B65" s="360">
        <v>2</v>
      </c>
      <c r="C65" s="360">
        <v>111</v>
      </c>
      <c r="D65" s="486" t="s">
        <v>380</v>
      </c>
      <c r="E65" s="436">
        <v>2997</v>
      </c>
      <c r="F65" s="436">
        <v>3511</v>
      </c>
      <c r="G65" s="364">
        <v>3000</v>
      </c>
      <c r="H65" s="366">
        <v>4000</v>
      </c>
      <c r="I65" s="367">
        <v>4000</v>
      </c>
      <c r="J65" s="364">
        <v>3000</v>
      </c>
      <c r="K65" s="436">
        <v>3500</v>
      </c>
      <c r="L65" s="934">
        <v>3463.99</v>
      </c>
      <c r="M65" s="967">
        <f t="shared" si="6"/>
        <v>98.97114285714285</v>
      </c>
    </row>
    <row r="66" spans="1:13" ht="15">
      <c r="A66" s="359">
        <v>312001</v>
      </c>
      <c r="B66" s="360">
        <v>3</v>
      </c>
      <c r="C66" s="360">
        <v>111</v>
      </c>
      <c r="D66" s="1143" t="s">
        <v>511</v>
      </c>
      <c r="E66" s="436"/>
      <c r="F66" s="436"/>
      <c r="G66" s="364"/>
      <c r="H66" s="366">
        <v>370</v>
      </c>
      <c r="I66" s="367">
        <v>370</v>
      </c>
      <c r="J66" s="364"/>
      <c r="K66" s="436">
        <v>400</v>
      </c>
      <c r="L66" s="934">
        <v>393.8</v>
      </c>
      <c r="M66" s="967">
        <f t="shared" si="6"/>
        <v>98.45</v>
      </c>
    </row>
    <row r="67" spans="1:13" ht="15">
      <c r="A67" s="359">
        <v>312001</v>
      </c>
      <c r="B67" s="360">
        <v>4</v>
      </c>
      <c r="C67" s="360">
        <v>111</v>
      </c>
      <c r="D67" s="486" t="s">
        <v>364</v>
      </c>
      <c r="E67" s="436">
        <v>7073</v>
      </c>
      <c r="F67" s="436">
        <v>3520</v>
      </c>
      <c r="G67" s="364">
        <v>3600</v>
      </c>
      <c r="H67" s="366">
        <v>3600</v>
      </c>
      <c r="I67" s="367">
        <v>1800</v>
      </c>
      <c r="J67" s="364">
        <v>4300</v>
      </c>
      <c r="K67" s="436">
        <v>4300</v>
      </c>
      <c r="L67" s="934">
        <v>0</v>
      </c>
      <c r="M67" s="965">
        <f t="shared" si="6"/>
        <v>0</v>
      </c>
    </row>
    <row r="68" spans="1:13" ht="15">
      <c r="A68" s="364">
        <v>312001</v>
      </c>
      <c r="B68" s="365">
        <v>5</v>
      </c>
      <c r="C68" s="365">
        <v>111</v>
      </c>
      <c r="D68" s="487" t="s">
        <v>47</v>
      </c>
      <c r="E68" s="436">
        <v>871</v>
      </c>
      <c r="F68" s="436">
        <v>29071</v>
      </c>
      <c r="G68" s="364">
        <v>55000</v>
      </c>
      <c r="H68" s="366">
        <v>34421</v>
      </c>
      <c r="I68" s="367">
        <v>30000</v>
      </c>
      <c r="J68" s="364">
        <v>55000</v>
      </c>
      <c r="K68" s="436">
        <v>38495</v>
      </c>
      <c r="L68" s="934">
        <v>37412.4</v>
      </c>
      <c r="M68" s="964">
        <f t="shared" si="6"/>
        <v>97.18768671256007</v>
      </c>
    </row>
    <row r="69" spans="1:13" ht="15">
      <c r="A69" s="392">
        <v>312001</v>
      </c>
      <c r="B69" s="393">
        <v>6</v>
      </c>
      <c r="C69" s="393">
        <v>111</v>
      </c>
      <c r="D69" s="493" t="s">
        <v>381</v>
      </c>
      <c r="E69" s="436">
        <v>247</v>
      </c>
      <c r="F69" s="436">
        <v>243</v>
      </c>
      <c r="G69" s="364">
        <v>250</v>
      </c>
      <c r="H69" s="366">
        <v>250</v>
      </c>
      <c r="I69" s="367">
        <v>250</v>
      </c>
      <c r="J69" s="364">
        <v>250</v>
      </c>
      <c r="K69" s="436">
        <v>260</v>
      </c>
      <c r="L69" s="934">
        <v>253.53</v>
      </c>
      <c r="M69" s="967">
        <f t="shared" si="6"/>
        <v>97.51153846153846</v>
      </c>
    </row>
    <row r="70" spans="1:13" ht="15">
      <c r="A70" s="364">
        <v>312001</v>
      </c>
      <c r="B70" s="365">
        <v>7</v>
      </c>
      <c r="C70" s="365">
        <v>111</v>
      </c>
      <c r="D70" s="487" t="s">
        <v>48</v>
      </c>
      <c r="E70" s="436">
        <v>133</v>
      </c>
      <c r="F70" s="436">
        <v>133</v>
      </c>
      <c r="G70" s="364">
        <v>200</v>
      </c>
      <c r="H70" s="366">
        <v>200</v>
      </c>
      <c r="I70" s="367">
        <v>140</v>
      </c>
      <c r="J70" s="364">
        <v>150</v>
      </c>
      <c r="K70" s="436">
        <v>150</v>
      </c>
      <c r="L70" s="934">
        <v>66.4</v>
      </c>
      <c r="M70" s="967">
        <f t="shared" si="6"/>
        <v>44.266666666666666</v>
      </c>
    </row>
    <row r="71" spans="1:13" ht="15">
      <c r="A71" s="364">
        <v>312001</v>
      </c>
      <c r="B71" s="365">
        <v>8</v>
      </c>
      <c r="C71" s="365">
        <v>111</v>
      </c>
      <c r="D71" s="329" t="s">
        <v>578</v>
      </c>
      <c r="E71" s="436"/>
      <c r="F71" s="436"/>
      <c r="G71" s="364"/>
      <c r="H71" s="366"/>
      <c r="I71" s="367"/>
      <c r="J71" s="364"/>
      <c r="K71" s="436">
        <v>11000</v>
      </c>
      <c r="L71" s="934">
        <v>11000.07</v>
      </c>
      <c r="M71" s="967">
        <f t="shared" si="6"/>
        <v>100.00063636363636</v>
      </c>
    </row>
    <row r="72" spans="1:13" ht="15">
      <c r="A72" s="364">
        <v>312001</v>
      </c>
      <c r="B72" s="365">
        <v>9</v>
      </c>
      <c r="C72" s="365">
        <v>111</v>
      </c>
      <c r="D72" s="487" t="s">
        <v>49</v>
      </c>
      <c r="E72" s="436">
        <v>4226</v>
      </c>
      <c r="F72" s="436">
        <v>4569</v>
      </c>
      <c r="G72" s="364">
        <v>5000</v>
      </c>
      <c r="H72" s="366">
        <v>5400</v>
      </c>
      <c r="I72" s="367">
        <v>5400</v>
      </c>
      <c r="J72" s="364">
        <v>5200</v>
      </c>
      <c r="K72" s="436">
        <v>5590</v>
      </c>
      <c r="L72" s="934">
        <v>5589.86</v>
      </c>
      <c r="M72" s="965">
        <f t="shared" si="6"/>
        <v>99.99749552772808</v>
      </c>
    </row>
    <row r="73" spans="1:13" ht="15">
      <c r="A73" s="364">
        <v>312001</v>
      </c>
      <c r="B73" s="365">
        <v>10</v>
      </c>
      <c r="C73" s="365">
        <v>111</v>
      </c>
      <c r="D73" s="329" t="s">
        <v>555</v>
      </c>
      <c r="E73" s="436">
        <v>2370</v>
      </c>
      <c r="F73" s="436">
        <v>4324</v>
      </c>
      <c r="G73" s="364">
        <v>2500</v>
      </c>
      <c r="H73" s="366">
        <v>7100</v>
      </c>
      <c r="I73" s="367">
        <v>7100</v>
      </c>
      <c r="J73" s="364"/>
      <c r="K73" s="436">
        <v>5200</v>
      </c>
      <c r="L73" s="934">
        <v>5151.87</v>
      </c>
      <c r="M73" s="964">
        <f t="shared" si="6"/>
        <v>99.07442307692308</v>
      </c>
    </row>
    <row r="74" spans="1:13" ht="15">
      <c r="A74" s="364">
        <v>312001</v>
      </c>
      <c r="B74" s="360">
        <v>11</v>
      </c>
      <c r="C74" s="360">
        <v>111</v>
      </c>
      <c r="D74" s="487" t="s">
        <v>52</v>
      </c>
      <c r="E74" s="417">
        <v>213</v>
      </c>
      <c r="F74" s="436"/>
      <c r="G74" s="364">
        <v>200</v>
      </c>
      <c r="H74" s="366">
        <v>200</v>
      </c>
      <c r="I74" s="367"/>
      <c r="J74" s="392"/>
      <c r="K74" s="436">
        <v>305</v>
      </c>
      <c r="L74" s="934">
        <v>304</v>
      </c>
      <c r="M74" s="965">
        <f t="shared" si="6"/>
        <v>99.67213114754098</v>
      </c>
    </row>
    <row r="75" spans="1:13" ht="15">
      <c r="A75" s="364">
        <v>312001</v>
      </c>
      <c r="B75" s="412">
        <v>12</v>
      </c>
      <c r="C75" s="365">
        <v>111</v>
      </c>
      <c r="D75" s="329" t="s">
        <v>432</v>
      </c>
      <c r="E75" s="436">
        <v>1200</v>
      </c>
      <c r="F75" s="436"/>
      <c r="G75" s="364"/>
      <c r="H75" s="366"/>
      <c r="I75" s="367"/>
      <c r="J75" s="364"/>
      <c r="K75" s="436"/>
      <c r="L75" s="934"/>
      <c r="M75" s="923"/>
    </row>
    <row r="76" spans="1:13" ht="15">
      <c r="A76" s="364">
        <v>312001</v>
      </c>
      <c r="B76" s="413">
        <v>13</v>
      </c>
      <c r="C76" s="742">
        <v>111</v>
      </c>
      <c r="D76" s="487" t="s">
        <v>53</v>
      </c>
      <c r="E76" s="436"/>
      <c r="F76" s="436"/>
      <c r="G76" s="364"/>
      <c r="H76" s="366"/>
      <c r="I76" s="367"/>
      <c r="J76" s="364"/>
      <c r="K76" s="436"/>
      <c r="L76" s="934"/>
      <c r="M76" s="923"/>
    </row>
    <row r="77" spans="1:13" ht="15">
      <c r="A77" s="359">
        <v>312001</v>
      </c>
      <c r="B77" s="412">
        <v>14</v>
      </c>
      <c r="C77" s="414">
        <v>111</v>
      </c>
      <c r="D77" s="486" t="s">
        <v>54</v>
      </c>
      <c r="E77" s="475">
        <v>5356</v>
      </c>
      <c r="F77" s="475">
        <v>5999</v>
      </c>
      <c r="G77" s="359">
        <v>4900</v>
      </c>
      <c r="H77" s="361">
        <v>4900</v>
      </c>
      <c r="I77" s="362">
        <v>4900</v>
      </c>
      <c r="J77" s="359">
        <v>4900</v>
      </c>
      <c r="K77" s="475">
        <v>11470</v>
      </c>
      <c r="L77" s="933">
        <v>11464</v>
      </c>
      <c r="M77" s="965">
        <f>(100/K77)*L77</f>
        <v>99.94768962510898</v>
      </c>
    </row>
    <row r="78" spans="1:19" ht="15">
      <c r="A78" s="364">
        <v>312001</v>
      </c>
      <c r="B78" s="365">
        <v>16</v>
      </c>
      <c r="C78" s="365">
        <v>111</v>
      </c>
      <c r="D78" s="487" t="s">
        <v>360</v>
      </c>
      <c r="E78" s="436">
        <v>11661</v>
      </c>
      <c r="F78" s="436"/>
      <c r="G78" s="364"/>
      <c r="H78" s="366"/>
      <c r="I78" s="367"/>
      <c r="J78" s="364"/>
      <c r="K78" s="436"/>
      <c r="L78" s="934"/>
      <c r="M78" s="923"/>
      <c r="S78" s="1147"/>
    </row>
    <row r="79" spans="1:13" ht="15">
      <c r="A79" s="364">
        <v>312001</v>
      </c>
      <c r="B79" s="365">
        <v>17</v>
      </c>
      <c r="C79" s="416">
        <v>111</v>
      </c>
      <c r="D79" s="492" t="s">
        <v>55</v>
      </c>
      <c r="E79" s="436"/>
      <c r="F79" s="436"/>
      <c r="G79" s="364"/>
      <c r="H79" s="436"/>
      <c r="I79" s="477"/>
      <c r="J79" s="364"/>
      <c r="K79" s="436"/>
      <c r="L79" s="934"/>
      <c r="M79" s="958"/>
    </row>
    <row r="80" spans="1:13" ht="15" customHeight="1" hidden="1">
      <c r="A80" s="364">
        <v>312011</v>
      </c>
      <c r="B80" s="360"/>
      <c r="C80" s="412">
        <v>111</v>
      </c>
      <c r="D80" s="329" t="s">
        <v>394</v>
      </c>
      <c r="E80" s="436"/>
      <c r="F80" s="475"/>
      <c r="G80" s="359"/>
      <c r="H80" s="475"/>
      <c r="I80" s="476"/>
      <c r="J80" s="364"/>
      <c r="K80" s="475"/>
      <c r="L80" s="933"/>
      <c r="M80" s="923"/>
    </row>
    <row r="81" spans="1:13" ht="15">
      <c r="A81" s="364">
        <v>312001</v>
      </c>
      <c r="B81" s="412">
        <v>18</v>
      </c>
      <c r="C81" s="412">
        <v>111</v>
      </c>
      <c r="D81" s="329" t="s">
        <v>460</v>
      </c>
      <c r="E81" s="475"/>
      <c r="F81" s="437">
        <v>103857</v>
      </c>
      <c r="G81" s="392"/>
      <c r="H81" s="366"/>
      <c r="I81" s="437"/>
      <c r="J81" s="359"/>
      <c r="K81" s="436"/>
      <c r="L81" s="934"/>
      <c r="M81" s="922"/>
    </row>
    <row r="82" spans="1:13" ht="15">
      <c r="A82" s="359">
        <v>312001</v>
      </c>
      <c r="B82" s="365">
        <v>19</v>
      </c>
      <c r="C82" s="414">
        <v>111</v>
      </c>
      <c r="D82" s="1143" t="s">
        <v>494</v>
      </c>
      <c r="E82" s="475"/>
      <c r="F82" s="475"/>
      <c r="G82" s="364"/>
      <c r="H82" s="475">
        <v>3000</v>
      </c>
      <c r="I82" s="476">
        <v>3000</v>
      </c>
      <c r="J82" s="359"/>
      <c r="K82" s="436">
        <v>3000</v>
      </c>
      <c r="L82" s="933">
        <v>3000</v>
      </c>
      <c r="M82" s="965">
        <f>(100/K82)*L82</f>
        <v>100</v>
      </c>
    </row>
    <row r="83" spans="1:13" ht="15">
      <c r="A83" s="171">
        <v>312001</v>
      </c>
      <c r="B83" s="365">
        <v>20</v>
      </c>
      <c r="C83" s="1182">
        <v>111</v>
      </c>
      <c r="D83" s="329" t="s">
        <v>551</v>
      </c>
      <c r="E83" s="364"/>
      <c r="F83" s="477"/>
      <c r="G83" s="364"/>
      <c r="H83" s="366">
        <v>43703</v>
      </c>
      <c r="I83" s="368">
        <v>43703</v>
      </c>
      <c r="J83" s="436"/>
      <c r="K83" s="436"/>
      <c r="L83" s="934"/>
      <c r="M83" s="965"/>
    </row>
    <row r="84" spans="1:13" ht="15">
      <c r="A84" s="171">
        <v>312001</v>
      </c>
      <c r="B84" s="365">
        <v>21</v>
      </c>
      <c r="C84" s="1182">
        <v>111</v>
      </c>
      <c r="D84" s="329" t="s">
        <v>622</v>
      </c>
      <c r="E84" s="364"/>
      <c r="F84" s="477"/>
      <c r="G84" s="364"/>
      <c r="H84" s="366"/>
      <c r="I84" s="368"/>
      <c r="J84" s="436"/>
      <c r="K84" s="436">
        <v>4300</v>
      </c>
      <c r="L84" s="934">
        <v>4257.72</v>
      </c>
      <c r="M84" s="965">
        <f aca="true" t="shared" si="8" ref="M84:M91">(100/K84)*L84</f>
        <v>99.01674418604652</v>
      </c>
    </row>
    <row r="85" spans="1:13" ht="15">
      <c r="A85" s="171">
        <v>312001</v>
      </c>
      <c r="B85" s="365">
        <v>22</v>
      </c>
      <c r="C85" s="85" t="s">
        <v>611</v>
      </c>
      <c r="D85" s="329" t="s">
        <v>623</v>
      </c>
      <c r="E85" s="364"/>
      <c r="F85" s="477"/>
      <c r="G85" s="364"/>
      <c r="H85" s="366"/>
      <c r="I85" s="368"/>
      <c r="J85" s="436"/>
      <c r="K85" s="436">
        <v>6000</v>
      </c>
      <c r="L85" s="934">
        <v>3199.79</v>
      </c>
      <c r="M85" s="965">
        <f t="shared" si="8"/>
        <v>53.32983333333333</v>
      </c>
    </row>
    <row r="86" spans="1:13" ht="15">
      <c r="A86" s="171">
        <v>312001</v>
      </c>
      <c r="B86" s="365">
        <v>24</v>
      </c>
      <c r="C86" s="85">
        <v>111</v>
      </c>
      <c r="D86" s="329" t="s">
        <v>628</v>
      </c>
      <c r="E86" s="364"/>
      <c r="F86" s="477"/>
      <c r="G86" s="364"/>
      <c r="H86" s="366"/>
      <c r="I86" s="368"/>
      <c r="J86" s="436"/>
      <c r="K86" s="436">
        <v>80000</v>
      </c>
      <c r="L86" s="934">
        <v>80000</v>
      </c>
      <c r="M86" s="965">
        <f t="shared" si="8"/>
        <v>100</v>
      </c>
    </row>
    <row r="87" spans="1:13" ht="15.75" thickBot="1">
      <c r="A87" s="364">
        <v>312001</v>
      </c>
      <c r="B87" s="365">
        <v>50</v>
      </c>
      <c r="C87" s="1182">
        <v>111</v>
      </c>
      <c r="D87" s="329" t="s">
        <v>557</v>
      </c>
      <c r="E87" s="364"/>
      <c r="F87" s="477"/>
      <c r="G87" s="364"/>
      <c r="H87" s="366"/>
      <c r="I87" s="368"/>
      <c r="J87" s="436"/>
      <c r="K87" s="436">
        <v>69000</v>
      </c>
      <c r="L87" s="934">
        <v>68410</v>
      </c>
      <c r="M87" s="965">
        <f t="shared" si="8"/>
        <v>99.14492753623189</v>
      </c>
    </row>
    <row r="88" spans="1:21" ht="15.75" thickBot="1">
      <c r="A88" s="701">
        <v>312011</v>
      </c>
      <c r="B88" s="469"/>
      <c r="C88" s="469">
        <v>111</v>
      </c>
      <c r="D88" s="562" t="s">
        <v>577</v>
      </c>
      <c r="E88" s="701"/>
      <c r="F88" s="418"/>
      <c r="G88" s="392"/>
      <c r="H88" s="478"/>
      <c r="I88" s="740"/>
      <c r="J88" s="760"/>
      <c r="K88" s="760">
        <v>2505</v>
      </c>
      <c r="L88" s="921">
        <v>2502.71</v>
      </c>
      <c r="M88" s="1142">
        <f t="shared" si="8"/>
        <v>99.90858283433134</v>
      </c>
      <c r="T88" s="318"/>
      <c r="U88" s="1228"/>
    </row>
    <row r="89" spans="1:13" ht="15.75" thickBot="1">
      <c r="A89" s="420"/>
      <c r="B89" s="420"/>
      <c r="C89" s="421"/>
      <c r="D89" s="744" t="s">
        <v>455</v>
      </c>
      <c r="E89" s="745">
        <v>49193</v>
      </c>
      <c r="F89" s="745">
        <v>57779</v>
      </c>
      <c r="G89" s="746">
        <v>78500</v>
      </c>
      <c r="H89" s="747">
        <v>40642</v>
      </c>
      <c r="I89" s="748">
        <v>40642</v>
      </c>
      <c r="J89" s="1074">
        <v>57500</v>
      </c>
      <c r="K89" s="1211">
        <v>53382</v>
      </c>
      <c r="L89" s="1091">
        <v>53381.84</v>
      </c>
      <c r="M89" s="961">
        <f t="shared" si="8"/>
        <v>99.99970027350042</v>
      </c>
    </row>
    <row r="90" spans="1:13" ht="15.75" thickBot="1">
      <c r="A90" s="424"/>
      <c r="B90" s="424"/>
      <c r="C90" s="424"/>
      <c r="D90" s="749" t="s">
        <v>56</v>
      </c>
      <c r="E90" s="751">
        <v>1699151</v>
      </c>
      <c r="F90" s="751">
        <v>1995085</v>
      </c>
      <c r="G90" s="753">
        <f>G62+G18+G4</f>
        <v>1928418</v>
      </c>
      <c r="H90" s="750">
        <f>H62+H18+H4</f>
        <v>2009979</v>
      </c>
      <c r="I90" s="751">
        <f>I4+I18+I62</f>
        <v>1993842</v>
      </c>
      <c r="J90" s="1108">
        <f>J62+J18+J4</f>
        <v>2008968</v>
      </c>
      <c r="K90" s="753">
        <f>K62+K18+K4</f>
        <v>2284094.16</v>
      </c>
      <c r="L90" s="1106">
        <f>L62+L18+L4</f>
        <v>2241746.56</v>
      </c>
      <c r="M90" s="924">
        <f t="shared" si="8"/>
        <v>98.14597836019159</v>
      </c>
    </row>
    <row r="91" spans="1:13" ht="15.75" thickBot="1">
      <c r="A91" s="424"/>
      <c r="B91" s="424"/>
      <c r="C91" s="453"/>
      <c r="D91" s="752" t="s">
        <v>456</v>
      </c>
      <c r="E91" s="423">
        <v>1699151</v>
      </c>
      <c r="F91" s="423">
        <v>2052864</v>
      </c>
      <c r="G91" s="423">
        <f aca="true" t="shared" si="9" ref="G91:L91">G89+G90</f>
        <v>2006918</v>
      </c>
      <c r="H91" s="743">
        <f t="shared" si="9"/>
        <v>2050621</v>
      </c>
      <c r="I91" s="422">
        <f t="shared" si="9"/>
        <v>2034484</v>
      </c>
      <c r="J91" s="1109">
        <f t="shared" si="9"/>
        <v>2066468</v>
      </c>
      <c r="K91" s="1212">
        <f t="shared" si="9"/>
        <v>2337476.16</v>
      </c>
      <c r="L91" s="1107">
        <f t="shared" si="9"/>
        <v>2295128.4</v>
      </c>
      <c r="M91" s="959">
        <f t="shared" si="8"/>
        <v>98.18831264572127</v>
      </c>
    </row>
    <row r="92" spans="1:13" ht="15.75" thickBot="1">
      <c r="A92" s="427"/>
      <c r="B92" s="428"/>
      <c r="C92" s="428"/>
      <c r="D92" s="482"/>
      <c r="E92" s="425"/>
      <c r="F92" s="425"/>
      <c r="G92" s="425"/>
      <c r="H92" s="425"/>
      <c r="I92" s="425"/>
      <c r="J92" s="1184"/>
      <c r="K92" s="425"/>
      <c r="L92" s="942"/>
      <c r="M92" s="925"/>
    </row>
    <row r="93" spans="1:13" ht="15.75" thickBot="1">
      <c r="A93" s="430">
        <v>230</v>
      </c>
      <c r="B93" s="431"/>
      <c r="C93" s="432"/>
      <c r="D93" s="438" t="s">
        <v>57</v>
      </c>
      <c r="E93" s="418"/>
      <c r="F93" s="418"/>
      <c r="G93" s="418"/>
      <c r="H93" s="418"/>
      <c r="I93" s="426"/>
      <c r="J93" s="1185"/>
      <c r="K93" s="418"/>
      <c r="L93" s="426"/>
      <c r="M93" s="926"/>
    </row>
    <row r="94" spans="1:13" ht="15.75" thickBot="1">
      <c r="A94" s="407"/>
      <c r="B94" s="408"/>
      <c r="C94" s="408"/>
      <c r="D94" s="433" t="s">
        <v>58</v>
      </c>
      <c r="E94" s="434"/>
      <c r="F94" s="434"/>
      <c r="G94" s="434"/>
      <c r="H94" s="434"/>
      <c r="I94" s="435"/>
      <c r="J94" s="1110"/>
      <c r="K94" s="1112"/>
      <c r="L94" s="1111"/>
      <c r="M94" s="957"/>
    </row>
    <row r="95" spans="1:13" ht="15">
      <c r="A95" s="407">
        <v>231000</v>
      </c>
      <c r="B95" s="408"/>
      <c r="C95" s="408">
        <v>41</v>
      </c>
      <c r="D95" s="623" t="s">
        <v>610</v>
      </c>
      <c r="E95" s="1218"/>
      <c r="F95" s="1218"/>
      <c r="G95" s="1220"/>
      <c r="H95" s="1221"/>
      <c r="I95" s="1219"/>
      <c r="J95" s="184"/>
      <c r="K95" s="30">
        <v>5010</v>
      </c>
      <c r="L95" s="988">
        <v>5009</v>
      </c>
      <c r="M95" s="974">
        <f>(100/K95)*L95</f>
        <v>99.98003992015968</v>
      </c>
    </row>
    <row r="96" spans="1:13" ht="15">
      <c r="A96" s="359">
        <v>233001</v>
      </c>
      <c r="B96" s="360"/>
      <c r="C96" s="360">
        <v>43</v>
      </c>
      <c r="D96" s="486" t="s">
        <v>59</v>
      </c>
      <c r="E96" s="363">
        <v>73000</v>
      </c>
      <c r="F96" s="363">
        <v>5544</v>
      </c>
      <c r="G96" s="475"/>
      <c r="H96" s="361">
        <v>2610</v>
      </c>
      <c r="I96" s="170">
        <v>2610</v>
      </c>
      <c r="J96" s="359"/>
      <c r="K96" s="361">
        <v>5000</v>
      </c>
      <c r="L96" s="933"/>
      <c r="M96" s="1142">
        <f>(100/K96)*L96</f>
        <v>0</v>
      </c>
    </row>
    <row r="97" spans="1:13" ht="15">
      <c r="A97" s="364">
        <v>322001</v>
      </c>
      <c r="B97" s="365"/>
      <c r="C97" s="9" t="s">
        <v>614</v>
      </c>
      <c r="D97" s="329" t="s">
        <v>624</v>
      </c>
      <c r="E97" s="449"/>
      <c r="F97" s="449"/>
      <c r="G97" s="436"/>
      <c r="H97" s="436"/>
      <c r="I97" s="368"/>
      <c r="J97" s="364"/>
      <c r="K97" s="366">
        <v>16418</v>
      </c>
      <c r="L97" s="934"/>
      <c r="M97" s="958"/>
    </row>
    <row r="98" spans="1:13" ht="15">
      <c r="A98" s="359">
        <v>322001</v>
      </c>
      <c r="B98" s="365">
        <v>1</v>
      </c>
      <c r="C98" s="365">
        <v>111</v>
      </c>
      <c r="D98" s="329" t="s">
        <v>433</v>
      </c>
      <c r="E98" s="449">
        <v>20000</v>
      </c>
      <c r="F98" s="449"/>
      <c r="G98" s="436"/>
      <c r="H98" s="436"/>
      <c r="I98" s="368"/>
      <c r="J98" s="364"/>
      <c r="K98" s="366"/>
      <c r="L98" s="934"/>
      <c r="M98" s="923"/>
    </row>
    <row r="99" spans="1:13" ht="15">
      <c r="A99" s="359">
        <v>322001</v>
      </c>
      <c r="B99" s="393">
        <v>20</v>
      </c>
      <c r="C99" s="15" t="s">
        <v>418</v>
      </c>
      <c r="D99" s="329" t="s">
        <v>417</v>
      </c>
      <c r="E99" s="449">
        <v>898974</v>
      </c>
      <c r="F99" s="449"/>
      <c r="G99" s="436"/>
      <c r="H99" s="436"/>
      <c r="I99" s="368"/>
      <c r="J99" s="364"/>
      <c r="K99" s="366"/>
      <c r="L99" s="934"/>
      <c r="M99" s="954"/>
    </row>
    <row r="100" spans="1:13" ht="15">
      <c r="A100" s="364">
        <v>322001</v>
      </c>
      <c r="B100" s="365">
        <v>20</v>
      </c>
      <c r="C100" s="9" t="s">
        <v>419</v>
      </c>
      <c r="D100" s="329" t="s">
        <v>417</v>
      </c>
      <c r="E100" s="449">
        <v>105762</v>
      </c>
      <c r="F100" s="449"/>
      <c r="G100" s="436"/>
      <c r="H100" s="436"/>
      <c r="I100" s="368"/>
      <c r="J100" s="364"/>
      <c r="K100" s="366"/>
      <c r="L100" s="934"/>
      <c r="M100" s="958"/>
    </row>
    <row r="101" spans="1:13" ht="15">
      <c r="A101" s="364">
        <v>322001</v>
      </c>
      <c r="B101" s="365">
        <v>22</v>
      </c>
      <c r="C101" s="9">
        <v>111</v>
      </c>
      <c r="D101" s="329" t="s">
        <v>627</v>
      </c>
      <c r="E101" s="449"/>
      <c r="F101" s="449"/>
      <c r="G101" s="436"/>
      <c r="H101" s="436"/>
      <c r="I101" s="368"/>
      <c r="J101" s="364"/>
      <c r="K101" s="366">
        <v>90389</v>
      </c>
      <c r="L101" s="934">
        <v>90389</v>
      </c>
      <c r="M101" s="965">
        <f>(100/K101)*L101</f>
        <v>100</v>
      </c>
    </row>
    <row r="102" spans="1:13" ht="15">
      <c r="A102" s="364">
        <v>322001</v>
      </c>
      <c r="B102" s="365"/>
      <c r="C102" s="365">
        <v>41</v>
      </c>
      <c r="D102" s="329" t="s">
        <v>417</v>
      </c>
      <c r="E102" s="449"/>
      <c r="F102" s="449"/>
      <c r="G102" s="436">
        <v>52300</v>
      </c>
      <c r="H102" s="48">
        <v>49690</v>
      </c>
      <c r="I102" s="368">
        <v>49690</v>
      </c>
      <c r="J102" s="364">
        <v>60000</v>
      </c>
      <c r="K102" s="366">
        <v>43174</v>
      </c>
      <c r="L102" s="934">
        <v>0</v>
      </c>
      <c r="M102" s="965">
        <f>(100/K102)*L102</f>
        <v>0</v>
      </c>
    </row>
    <row r="103" spans="1:13" ht="15">
      <c r="A103" s="364">
        <v>322001</v>
      </c>
      <c r="B103" s="365"/>
      <c r="C103" s="9" t="s">
        <v>512</v>
      </c>
      <c r="D103" s="329" t="s">
        <v>459</v>
      </c>
      <c r="E103" s="449"/>
      <c r="F103" s="449"/>
      <c r="G103" s="436">
        <v>299068</v>
      </c>
      <c r="H103" s="48">
        <v>299068</v>
      </c>
      <c r="I103" s="368">
        <v>299068</v>
      </c>
      <c r="J103" s="398"/>
      <c r="K103" s="1113">
        <v>2400</v>
      </c>
      <c r="L103" s="934">
        <v>2337.52</v>
      </c>
      <c r="M103" s="965">
        <f>(100/K103)*L103</f>
        <v>97.39666666666666</v>
      </c>
    </row>
    <row r="104" spans="1:13" ht="15">
      <c r="A104" s="364">
        <v>322001</v>
      </c>
      <c r="B104" s="365"/>
      <c r="C104" s="9" t="s">
        <v>513</v>
      </c>
      <c r="D104" s="329" t="s">
        <v>459</v>
      </c>
      <c r="E104" s="449"/>
      <c r="F104" s="449"/>
      <c r="G104" s="436">
        <v>33230</v>
      </c>
      <c r="H104" s="48">
        <v>33230</v>
      </c>
      <c r="I104" s="368">
        <v>33230</v>
      </c>
      <c r="J104" s="398"/>
      <c r="K104" s="1113">
        <v>300</v>
      </c>
      <c r="L104" s="934">
        <v>275</v>
      </c>
      <c r="M104" s="965">
        <f>(100/K104)*L104</f>
        <v>91.66666666666666</v>
      </c>
    </row>
    <row r="105" spans="1:13" ht="15">
      <c r="A105" s="364">
        <v>322001</v>
      </c>
      <c r="B105" s="365">
        <v>17</v>
      </c>
      <c r="C105" s="1183">
        <v>111</v>
      </c>
      <c r="D105" s="41" t="s">
        <v>552</v>
      </c>
      <c r="E105" s="449"/>
      <c r="F105" s="449">
        <v>99356</v>
      </c>
      <c r="G105" s="436"/>
      <c r="H105" s="48"/>
      <c r="I105" s="368"/>
      <c r="J105" s="398"/>
      <c r="K105" s="1113"/>
      <c r="L105" s="934"/>
      <c r="M105" s="964"/>
    </row>
    <row r="106" spans="1:13" ht="15.75" thickBot="1">
      <c r="A106" s="701">
        <v>322008</v>
      </c>
      <c r="B106" s="469">
        <v>20</v>
      </c>
      <c r="C106" s="1146">
        <v>111</v>
      </c>
      <c r="D106" s="41" t="s">
        <v>553</v>
      </c>
      <c r="E106" s="449"/>
      <c r="F106" s="449">
        <v>8000</v>
      </c>
      <c r="G106" s="436"/>
      <c r="H106" s="48"/>
      <c r="I106" s="368"/>
      <c r="J106" s="398"/>
      <c r="K106" s="1113"/>
      <c r="L106" s="934"/>
      <c r="M106" s="964"/>
    </row>
    <row r="107" spans="1:26" ht="15.75" thickBot="1">
      <c r="A107" s="443"/>
      <c r="B107" s="443"/>
      <c r="C107" s="443"/>
      <c r="D107" s="438" t="s">
        <v>60</v>
      </c>
      <c r="E107" s="439">
        <f aca="true" t="shared" si="10" ref="E107:J107">SUM(E96:E106)</f>
        <v>1097736</v>
      </c>
      <c r="F107" s="439">
        <f t="shared" si="10"/>
        <v>112900</v>
      </c>
      <c r="G107" s="440">
        <f t="shared" si="10"/>
        <v>384598</v>
      </c>
      <c r="H107" s="440">
        <f t="shared" si="10"/>
        <v>384598</v>
      </c>
      <c r="I107" s="440">
        <f t="shared" si="10"/>
        <v>384598</v>
      </c>
      <c r="J107" s="440">
        <f t="shared" si="10"/>
        <v>60000</v>
      </c>
      <c r="K107" s="441">
        <f>SUM(K95:K106)</f>
        <v>162691</v>
      </c>
      <c r="L107" s="943">
        <f>SUM(L95:L106)</f>
        <v>98010.52</v>
      </c>
      <c r="M107" s="943">
        <f>(100/K107)*L107</f>
        <v>60.24335703880362</v>
      </c>
      <c r="Z107" s="728"/>
    </row>
    <row r="108" spans="1:13" ht="15">
      <c r="A108" s="443"/>
      <c r="B108" s="443"/>
      <c r="C108" s="443"/>
      <c r="D108" s="1223"/>
      <c r="E108" s="1224"/>
      <c r="F108" s="1224"/>
      <c r="G108" s="1224"/>
      <c r="H108" s="1224"/>
      <c r="I108" s="1224"/>
      <c r="J108" s="1224"/>
      <c r="K108" s="1224"/>
      <c r="L108" s="1225"/>
      <c r="M108" s="1226"/>
    </row>
    <row r="109" spans="1:13" ht="15.75" thickBot="1">
      <c r="A109" s="445"/>
      <c r="B109" s="445"/>
      <c r="C109" s="445"/>
      <c r="D109" s="443"/>
      <c r="E109" s="418"/>
      <c r="F109" s="418"/>
      <c r="G109" s="418"/>
      <c r="H109" s="418"/>
      <c r="I109" s="426"/>
      <c r="J109" s="418"/>
      <c r="K109" s="418"/>
      <c r="L109" s="426"/>
      <c r="M109" s="926"/>
    </row>
    <row r="110" spans="1:13" ht="15.75" thickBot="1">
      <c r="A110" s="447"/>
      <c r="B110" s="762"/>
      <c r="C110" s="453"/>
      <c r="D110" s="761" t="s">
        <v>61</v>
      </c>
      <c r="E110" s="447"/>
      <c r="F110" s="447"/>
      <c r="G110" s="418"/>
      <c r="H110" s="418"/>
      <c r="I110" s="426"/>
      <c r="J110" s="418"/>
      <c r="K110" s="418"/>
      <c r="L110" s="944"/>
      <c r="M110" s="926"/>
    </row>
    <row r="111" spans="1:13" ht="15">
      <c r="A111" s="409">
        <v>454001</v>
      </c>
      <c r="B111" s="414"/>
      <c r="C111" s="408">
        <v>46</v>
      </c>
      <c r="D111" s="709" t="s">
        <v>423</v>
      </c>
      <c r="E111" s="411">
        <v>93603</v>
      </c>
      <c r="F111" s="411">
        <v>129235</v>
      </c>
      <c r="G111" s="481">
        <v>90000</v>
      </c>
      <c r="H111" s="409">
        <v>90000</v>
      </c>
      <c r="I111" s="411">
        <v>90000</v>
      </c>
      <c r="J111" s="407">
        <v>118732</v>
      </c>
      <c r="K111" s="409">
        <v>193091</v>
      </c>
      <c r="L111" s="941">
        <v>193049.19</v>
      </c>
      <c r="M111" s="976">
        <f>(100/K111)*L111</f>
        <v>99.97834699701178</v>
      </c>
    </row>
    <row r="112" spans="1:13" ht="15">
      <c r="A112" s="361">
        <v>453000</v>
      </c>
      <c r="B112" s="414"/>
      <c r="C112" s="414">
        <v>46</v>
      </c>
      <c r="D112" s="497" t="s">
        <v>257</v>
      </c>
      <c r="E112" s="368">
        <v>2299</v>
      </c>
      <c r="F112" s="368">
        <v>1518</v>
      </c>
      <c r="G112" s="436">
        <v>3483</v>
      </c>
      <c r="H112" s="436">
        <v>3483</v>
      </c>
      <c r="I112" s="437">
        <v>3483</v>
      </c>
      <c r="J112" s="364">
        <v>4751</v>
      </c>
      <c r="K112" s="366">
        <v>18708</v>
      </c>
      <c r="L112" s="934">
        <v>18708</v>
      </c>
      <c r="M112" s="964">
        <f>(100/K112)*L112</f>
        <v>100</v>
      </c>
    </row>
    <row r="113" spans="1:13" ht="15">
      <c r="A113" s="366">
        <v>453000</v>
      </c>
      <c r="B113" s="412">
        <v>16</v>
      </c>
      <c r="C113" s="412">
        <v>46</v>
      </c>
      <c r="D113" s="498" t="s">
        <v>406</v>
      </c>
      <c r="E113" s="401"/>
      <c r="F113" s="401">
        <v>984</v>
      </c>
      <c r="G113" s="417">
        <v>3000</v>
      </c>
      <c r="H113" s="417">
        <v>3000</v>
      </c>
      <c r="I113" s="419">
        <v>3000</v>
      </c>
      <c r="J113" s="392">
        <v>3000</v>
      </c>
      <c r="K113" s="394">
        <v>8302</v>
      </c>
      <c r="L113" s="940">
        <v>6582.63</v>
      </c>
      <c r="M113" s="965">
        <f>(100/K113)*L113</f>
        <v>79.28968923151048</v>
      </c>
    </row>
    <row r="114" spans="1:13" ht="15">
      <c r="A114" s="366">
        <v>456002</v>
      </c>
      <c r="B114" s="365">
        <v>17</v>
      </c>
      <c r="C114" s="365">
        <v>46</v>
      </c>
      <c r="D114" s="487" t="s">
        <v>365</v>
      </c>
      <c r="E114" s="449"/>
      <c r="F114" s="449">
        <v>49000</v>
      </c>
      <c r="G114" s="448">
        <v>55000</v>
      </c>
      <c r="H114" s="448">
        <v>55000</v>
      </c>
      <c r="I114" s="499">
        <v>55000</v>
      </c>
      <c r="J114" s="398">
        <v>55000</v>
      </c>
      <c r="K114" s="1113"/>
      <c r="L114" s="945"/>
      <c r="M114" s="964"/>
    </row>
    <row r="115" spans="1:13" ht="15">
      <c r="A115" s="366">
        <v>456002</v>
      </c>
      <c r="B115" s="412">
        <v>16</v>
      </c>
      <c r="C115" s="9">
        <v>71</v>
      </c>
      <c r="D115" s="487" t="s">
        <v>366</v>
      </c>
      <c r="E115" s="368">
        <v>903</v>
      </c>
      <c r="F115" s="368">
        <v>2155</v>
      </c>
      <c r="G115" s="436">
        <v>7220</v>
      </c>
      <c r="H115" s="450">
        <v>7220</v>
      </c>
      <c r="I115" s="500">
        <v>2000</v>
      </c>
      <c r="J115" s="364">
        <v>7220</v>
      </c>
      <c r="K115" s="366">
        <v>1918</v>
      </c>
      <c r="L115" s="934">
        <v>1799.28</v>
      </c>
      <c r="M115" s="965">
        <f>(100/K115)*L115</f>
        <v>93.81021897810218</v>
      </c>
    </row>
    <row r="116" spans="1:13" ht="15">
      <c r="A116" s="361">
        <v>513002</v>
      </c>
      <c r="B116" s="360">
        <v>40</v>
      </c>
      <c r="C116" s="7">
        <v>51</v>
      </c>
      <c r="D116" s="329" t="s">
        <v>415</v>
      </c>
      <c r="E116" s="368">
        <v>498750</v>
      </c>
      <c r="F116" s="368"/>
      <c r="G116" s="436"/>
      <c r="H116" s="436"/>
      <c r="I116" s="499"/>
      <c r="J116" s="364"/>
      <c r="K116" s="366"/>
      <c r="L116" s="934"/>
      <c r="M116" s="923"/>
    </row>
    <row r="117" spans="1:13" ht="15">
      <c r="A117" s="763">
        <v>513002</v>
      </c>
      <c r="B117" s="764">
        <v>40</v>
      </c>
      <c r="C117" s="764">
        <v>51</v>
      </c>
      <c r="D117" s="755" t="s">
        <v>434</v>
      </c>
      <c r="E117" s="756">
        <v>86013</v>
      </c>
      <c r="F117" s="756">
        <v>139274</v>
      </c>
      <c r="G117" s="757"/>
      <c r="H117" s="757"/>
      <c r="I117" s="758"/>
      <c r="J117" s="1114"/>
      <c r="K117" s="1115"/>
      <c r="L117" s="946"/>
      <c r="M117" s="960"/>
    </row>
    <row r="118" spans="1:13" ht="15.75" thickBot="1">
      <c r="A118" s="478">
        <v>456000</v>
      </c>
      <c r="B118" s="415">
        <v>80</v>
      </c>
      <c r="C118" s="415">
        <v>71</v>
      </c>
      <c r="D118" s="496" t="s">
        <v>367</v>
      </c>
      <c r="E118" s="740">
        <v>29200</v>
      </c>
      <c r="F118" s="740"/>
      <c r="G118" s="701"/>
      <c r="H118" s="478"/>
      <c r="I118" s="685"/>
      <c r="J118" s="701"/>
      <c r="K118" s="478"/>
      <c r="L118" s="947"/>
      <c r="M118" s="954"/>
    </row>
    <row r="119" spans="1:13" ht="15.75" thickBot="1">
      <c r="A119" s="424"/>
      <c r="B119" s="424"/>
      <c r="C119" s="421"/>
      <c r="D119" s="446" t="s">
        <v>63</v>
      </c>
      <c r="E119" s="699">
        <f aca="true" t="shared" si="11" ref="E119:L119">SUM(E111:E118)</f>
        <v>710768</v>
      </c>
      <c r="F119" s="699">
        <f t="shared" si="11"/>
        <v>322166</v>
      </c>
      <c r="G119" s="698">
        <f t="shared" si="11"/>
        <v>158703</v>
      </c>
      <c r="H119" s="700">
        <f t="shared" si="11"/>
        <v>158703</v>
      </c>
      <c r="I119" s="457">
        <f t="shared" si="11"/>
        <v>153483</v>
      </c>
      <c r="J119" s="698">
        <f t="shared" si="11"/>
        <v>188703</v>
      </c>
      <c r="K119" s="700">
        <f t="shared" si="11"/>
        <v>222019</v>
      </c>
      <c r="L119" s="948">
        <f t="shared" si="11"/>
        <v>220139.1</v>
      </c>
      <c r="M119" s="977">
        <f>(100/K119)*L119</f>
        <v>99.15327066602408</v>
      </c>
    </row>
    <row r="120" spans="1:13" ht="15.75" thickBot="1">
      <c r="A120" s="424"/>
      <c r="B120" s="424"/>
      <c r="C120" s="453"/>
      <c r="D120" s="682" t="s">
        <v>64</v>
      </c>
      <c r="E120" s="479"/>
      <c r="F120" s="479"/>
      <c r="G120" s="479"/>
      <c r="H120" s="685"/>
      <c r="I120" s="480"/>
      <c r="J120" s="685"/>
      <c r="K120" s="479"/>
      <c r="L120" s="480"/>
      <c r="M120" s="927"/>
    </row>
    <row r="121" spans="1:13" ht="15.75" thickBot="1">
      <c r="A121" s="424"/>
      <c r="B121" s="424"/>
      <c r="C121" s="453"/>
      <c r="D121" s="711" t="s">
        <v>435</v>
      </c>
      <c r="E121" s="712">
        <v>49193</v>
      </c>
      <c r="F121" s="712">
        <f>F89</f>
        <v>57779</v>
      </c>
      <c r="G121" s="712">
        <v>78500</v>
      </c>
      <c r="H121" s="712">
        <v>40642</v>
      </c>
      <c r="I121" s="712">
        <v>40642</v>
      </c>
      <c r="J121" s="712">
        <v>57500</v>
      </c>
      <c r="K121" s="712">
        <v>53382</v>
      </c>
      <c r="L121" s="949">
        <v>53381.84</v>
      </c>
      <c r="M121" s="961">
        <f aca="true" t="shared" si="12" ref="M121:M126">(100/K121)*L121</f>
        <v>99.99970027350042</v>
      </c>
    </row>
    <row r="122" spans="1:13" ht="15.75" thickBot="1">
      <c r="A122" s="424"/>
      <c r="B122" s="424"/>
      <c r="C122" s="453"/>
      <c r="D122" s="455" t="s">
        <v>65</v>
      </c>
      <c r="E122" s="406">
        <v>1699151</v>
      </c>
      <c r="F122" s="406">
        <f>F90</f>
        <v>1995085</v>
      </c>
      <c r="G122" s="406">
        <f aca="true" t="shared" si="13" ref="G122:L122">G90</f>
        <v>1928418</v>
      </c>
      <c r="H122" s="406">
        <f t="shared" si="13"/>
        <v>2009979</v>
      </c>
      <c r="I122" s="406">
        <f t="shared" si="13"/>
        <v>1993842</v>
      </c>
      <c r="J122" s="406">
        <f t="shared" si="13"/>
        <v>2008968</v>
      </c>
      <c r="K122" s="406">
        <f t="shared" si="13"/>
        <v>2284094.16</v>
      </c>
      <c r="L122" s="937">
        <f t="shared" si="13"/>
        <v>2241746.56</v>
      </c>
      <c r="M122" s="978">
        <f t="shared" si="12"/>
        <v>98.14597836019159</v>
      </c>
    </row>
    <row r="123" spans="1:13" ht="14.25" customHeight="1" thickBot="1">
      <c r="A123" s="456"/>
      <c r="B123" s="424"/>
      <c r="C123" s="453"/>
      <c r="D123" s="61" t="s">
        <v>580</v>
      </c>
      <c r="E123" s="441">
        <f aca="true" t="shared" si="14" ref="E123:L123">E107</f>
        <v>1097736</v>
      </c>
      <c r="F123" s="441">
        <f t="shared" si="14"/>
        <v>112900</v>
      </c>
      <c r="G123" s="441">
        <f t="shared" si="14"/>
        <v>384598</v>
      </c>
      <c r="H123" s="441">
        <f t="shared" si="14"/>
        <v>384598</v>
      </c>
      <c r="I123" s="441">
        <f t="shared" si="14"/>
        <v>384598</v>
      </c>
      <c r="J123" s="441">
        <f t="shared" si="14"/>
        <v>60000</v>
      </c>
      <c r="K123" s="441">
        <f t="shared" si="14"/>
        <v>162691</v>
      </c>
      <c r="L123" s="950">
        <f t="shared" si="14"/>
        <v>98010.52</v>
      </c>
      <c r="M123" s="928">
        <f t="shared" si="12"/>
        <v>60.24335703880362</v>
      </c>
    </row>
    <row r="124" spans="1:13" ht="15.75" hidden="1" thickBot="1">
      <c r="A124" s="458"/>
      <c r="B124" s="456"/>
      <c r="C124" s="459"/>
      <c r="D124" s="61" t="s">
        <v>581</v>
      </c>
      <c r="E124" s="441"/>
      <c r="F124" s="441"/>
      <c r="G124" s="441"/>
      <c r="H124" s="441"/>
      <c r="I124" s="441"/>
      <c r="J124" s="441"/>
      <c r="K124" s="441"/>
      <c r="L124" s="950">
        <f>L109</f>
        <v>0</v>
      </c>
      <c r="M124" s="928" t="e">
        <f t="shared" si="12"/>
        <v>#DIV/0!</v>
      </c>
    </row>
    <row r="125" spans="1:13" ht="15.75" thickBot="1">
      <c r="A125" s="462"/>
      <c r="B125" s="462"/>
      <c r="C125" s="463"/>
      <c r="D125" s="446" t="s">
        <v>67</v>
      </c>
      <c r="E125" s="452">
        <f aca="true" t="shared" si="15" ref="E125:L125">E119</f>
        <v>710768</v>
      </c>
      <c r="F125" s="452">
        <f t="shared" si="15"/>
        <v>322166</v>
      </c>
      <c r="G125" s="457">
        <f t="shared" si="15"/>
        <v>158703</v>
      </c>
      <c r="H125" s="452">
        <f t="shared" si="15"/>
        <v>158703</v>
      </c>
      <c r="I125" s="452">
        <f t="shared" si="15"/>
        <v>153483</v>
      </c>
      <c r="J125" s="457">
        <f t="shared" si="15"/>
        <v>188703</v>
      </c>
      <c r="K125" s="457">
        <f t="shared" si="15"/>
        <v>222019</v>
      </c>
      <c r="L125" s="948">
        <f t="shared" si="15"/>
        <v>220139.1</v>
      </c>
      <c r="M125" s="962">
        <f t="shared" si="12"/>
        <v>99.15327066602408</v>
      </c>
    </row>
    <row r="126" spans="4:13" ht="15.75" thickBot="1">
      <c r="D126" s="454" t="s">
        <v>68</v>
      </c>
      <c r="E126" s="460">
        <v>3556848</v>
      </c>
      <c r="F126" s="460">
        <f>F122+F123+F125+F121</f>
        <v>2487930</v>
      </c>
      <c r="G126" s="461">
        <f>G122+G123+G125+G121</f>
        <v>2550219</v>
      </c>
      <c r="H126" s="460">
        <f>H122+H123+H125+H121</f>
        <v>2593922</v>
      </c>
      <c r="I126" s="460">
        <f>I122+I123+I125+I121</f>
        <v>2572565</v>
      </c>
      <c r="J126" s="461">
        <f>J122+J123+J125+J121</f>
        <v>2315171</v>
      </c>
      <c r="K126" s="461">
        <f>K122+K123+K125+K121+K124</f>
        <v>2722186.16</v>
      </c>
      <c r="L126" s="951">
        <f>L122+L123+L125+L121</f>
        <v>2613278.02</v>
      </c>
      <c r="M126" s="929">
        <f t="shared" si="12"/>
        <v>95.99923981686835</v>
      </c>
    </row>
  </sheetData>
  <sheetProtection/>
  <mergeCells count="13">
    <mergeCell ref="D2:D3"/>
    <mergeCell ref="E2:E3"/>
    <mergeCell ref="F2:F3"/>
    <mergeCell ref="G2:G3"/>
    <mergeCell ref="H2:H3"/>
    <mergeCell ref="I2:I3"/>
    <mergeCell ref="K2:K3"/>
    <mergeCell ref="L2:L3"/>
    <mergeCell ref="M2:M3"/>
    <mergeCell ref="E1:F1"/>
    <mergeCell ref="G1:I1"/>
    <mergeCell ref="J1:M1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Alena Černotová</cp:lastModifiedBy>
  <cp:lastPrinted>2022-02-24T07:37:41Z</cp:lastPrinted>
  <dcterms:created xsi:type="dcterms:W3CDTF">2014-11-28T07:09:23Z</dcterms:created>
  <dcterms:modified xsi:type="dcterms:W3CDTF">2022-05-10T08:28:24Z</dcterms:modified>
  <cp:category/>
  <cp:version/>
  <cp:contentType/>
  <cp:contentStatus/>
</cp:coreProperties>
</file>